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.D.1.1.b - Architektoni..." sheetId="2" r:id="rId2"/>
    <sheet name="02.D.1.4.1. - ZTI" sheetId="3" r:id="rId3"/>
    <sheet name="02.D.1.4.2. - VZT" sheetId="4" r:id="rId4"/>
    <sheet name="02.D.1.4.3. - Ústřední vy..." sheetId="5" r:id="rId5"/>
    <sheet name="02.D.1.4.4.b - Silnoproud..." sheetId="6" r:id="rId6"/>
    <sheet name="02.D.1.4.5. - Elektronick..." sheetId="7" r:id="rId7"/>
    <sheet name="02.VONb - Vedlejší a osta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'02.D.1.1.b - Architektoni...'!$C$107:$K$1593</definedName>
    <definedName name="_xlnm.Print_Area" localSheetId="1">'02.D.1.1.b - Architektoni...'!$C$4:$J$39,'02.D.1.1.b - Architektoni...'!$C$45:$J$89,'02.D.1.1.b - Architektoni...'!$C$95:$K$1593</definedName>
    <definedName name="_xlnm._FilterDatabase" localSheetId="2" hidden="1">'02.D.1.4.1. - ZTI'!$C$99:$K$737</definedName>
    <definedName name="_xlnm.Print_Area" localSheetId="2">'02.D.1.4.1. - ZTI'!$C$4:$J$39,'02.D.1.4.1. - ZTI'!$C$45:$J$81,'02.D.1.4.1. - ZTI'!$C$87:$K$737</definedName>
    <definedName name="_xlnm._FilterDatabase" localSheetId="3" hidden="1">'02.D.1.4.2. - VZT'!$C$107:$K$473</definedName>
    <definedName name="_xlnm.Print_Area" localSheetId="3">'02.D.1.4.2. - VZT'!$C$4:$J$39,'02.D.1.4.2. - VZT'!$C$45:$J$89,'02.D.1.4.2. - VZT'!$C$95:$K$473</definedName>
    <definedName name="_xlnm._FilterDatabase" localSheetId="4" hidden="1">'02.D.1.4.3. - Ústřední vy...'!$C$89:$K$199</definedName>
    <definedName name="_xlnm.Print_Area" localSheetId="4">'02.D.1.4.3. - Ústřední vy...'!$C$4:$J$39,'02.D.1.4.3. - Ústřední vy...'!$C$45:$J$71,'02.D.1.4.3. - Ústřední vy...'!$C$77:$K$199</definedName>
    <definedName name="_xlnm._FilterDatabase" localSheetId="5" hidden="1">'02.D.1.4.4.b - Silnoproud...'!$C$84:$K$337</definedName>
    <definedName name="_xlnm.Print_Area" localSheetId="5">'02.D.1.4.4.b - Silnoproud...'!$C$4:$J$39,'02.D.1.4.4.b - Silnoproud...'!$C$45:$J$66,'02.D.1.4.4.b - Silnoproud...'!$C$72:$K$337</definedName>
    <definedName name="_xlnm._FilterDatabase" localSheetId="6" hidden="1">'02.D.1.4.5. - Elektronick...'!$C$89:$K$327</definedName>
    <definedName name="_xlnm.Print_Area" localSheetId="6">'02.D.1.4.5. - Elektronick...'!$C$4:$J$39,'02.D.1.4.5. - Elektronick...'!$C$45:$J$71,'02.D.1.4.5. - Elektronick...'!$C$77:$K$327</definedName>
    <definedName name="_xlnm._FilterDatabase" localSheetId="7" hidden="1">'02.VONb - Vedlejší a osta...'!$C$83:$K$116</definedName>
    <definedName name="_xlnm.Print_Area" localSheetId="7">'02.VONb - Vedlejší a osta...'!$C$4:$J$39,'02.VONb - Vedlejší a osta...'!$C$45:$J$65,'02.VONb - Vedlejší a osta...'!$C$71:$K$116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'02.D.1.1.b - Architektoni...'!$107:$107</definedName>
    <definedName name="_xlnm.Print_Titles" localSheetId="2">'02.D.1.4.1. - ZTI'!$99:$99</definedName>
    <definedName name="_xlnm.Print_Titles" localSheetId="3">'02.D.1.4.2. - VZT'!$107:$107</definedName>
    <definedName name="_xlnm.Print_Titles" localSheetId="4">'02.D.1.4.3. - Ústřední vy...'!$89:$89</definedName>
    <definedName name="_xlnm.Print_Titles" localSheetId="5">'02.D.1.4.4.b - Silnoproud...'!$84:$84</definedName>
    <definedName name="_xlnm.Print_Titles" localSheetId="6">'02.D.1.4.5. - Elektronick...'!$89:$89</definedName>
    <definedName name="_xlnm.Print_Titles" localSheetId="7">'02.VONb - Vedlejší a osta...'!$83:$83</definedName>
  </definedNames>
  <calcPr fullCalcOnLoad="1"/>
</workbook>
</file>

<file path=xl/sharedStrings.xml><?xml version="1.0" encoding="utf-8"?>
<sst xmlns="http://schemas.openxmlformats.org/spreadsheetml/2006/main" count="28045" uniqueCount="3408">
  <si>
    <t>Export Komplet</t>
  </si>
  <si>
    <t>VZ</t>
  </si>
  <si>
    <t>2.0</t>
  </si>
  <si>
    <t>ZAMOK</t>
  </si>
  <si>
    <t>False</t>
  </si>
  <si>
    <t>{5d822080-3ec3-4b94-becb-7299bc22e121}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</si>
  <si>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</si>
  <si>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</si>
  <si>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</si>
  <si>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</si>
  <si>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</si>
  <si>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</si>
  <si>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</si>
  <si>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</si>
  <si>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22h106-V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</si>
  <si>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</si>
  <si>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</si>
  <si>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Nejdek, MŠ Lipová - Celková rekonstrukce - P1 - Vnitřní</t>
  </si>
  <si>
    <t>KSO:</t>
  </si>
  <si>
    <t/>
  </si>
  <si>
    <t>CC-CZ:</t>
  </si>
  <si>
    <t>Místo:</t>
  </si>
  <si>
    <t>Nejdek, ul. Lipová</t>
  </si>
  <si>
    <t>Datum:</t>
  </si>
  <si>
    <t>10. 8. 2022</t>
  </si>
  <si>
    <t>Zadavatel:</t>
  </si>
  <si>
    <t>IČ:</t>
  </si>
  <si>
    <t>Město Nejdek, nám.Karla IV. 239, 362 21 Nejdek</t>
  </si>
  <si>
    <t>DIČ:</t>
  </si>
  <si>
    <t>Uchazeč:</t>
  </si>
  <si>
    <t>Vyplň údaj</t>
  </si>
  <si>
    <t>Projektant:</t>
  </si>
  <si>
    <t>Projektová Kancelář PS, Ing. Irena Pichlová</t>
  </si>
  <si>
    <t>True</t>
  </si>
  <si>
    <t>Zpracovatel:</t>
  </si>
  <si>
    <t>Daniela Hahnová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</si>
  <si>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</si>
  <si>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</si>
  <si>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</si>
  <si>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</si>
  <si>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</si>
  <si>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</si>
  <si>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</si>
  <si>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</si>
  <si>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</si>
  <si>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</si>
  <si>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</si>
  <si>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</si>
  <si>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</si>
  <si>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</si>
  <si>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</si>
  <si>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</si>
  <si>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</si>
  <si>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</si>
  <si>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</si>
  <si>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</si>
  <si>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</si>
  <si>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</si>
  <si>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</si>
  <si>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</si>
  <si>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</si>
  <si>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</si>
  <si>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</si>
  <si>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</si>
  <si>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</si>
  <si>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</si>
  <si>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</si>
  <si>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</si>
  <si>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</si>
  <si>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</si>
  <si>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</si>
  <si>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</si>
  <si>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</si>
  <si>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</si>
  <si>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</si>
  <si>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</si>
  <si>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</si>
  <si>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02.D.1.1.b</t>
  </si>
  <si>
    <t>Architektonicko stavební řešení  (02 pav.1)- vnitřní úpravy</t>
  </si>
  <si>
    <t>STA</t>
  </si>
  <si>
    <t>1</t>
  </si>
  <si>
    <t>{9afb6f10-a70c-414c-9b4c-39f40778b54f}</t>
  </si>
  <si>
    <t>2</t>
  </si>
  <si>
    <t>02.D.1.4.1.</t>
  </si>
  <si>
    <t>ZTI</t>
  </si>
  <si>
    <t>{82b80905-9d34-44dd-83b6-48848f2692e3}</t>
  </si>
  <si>
    <t>02.D.1.4.2.</t>
  </si>
  <si>
    <t>VZT</t>
  </si>
  <si>
    <t>{9203ed22-aa76-4b7c-84fa-1748d9a86c94}</t>
  </si>
  <si>
    <t>02.D.1.4.3.</t>
  </si>
  <si>
    <t>Ústřední vytápění</t>
  </si>
  <si>
    <t>{fa815932-3463-46ad-895e-f9be74104698}</t>
  </si>
  <si>
    <t>02.D.1.4.4.b</t>
  </si>
  <si>
    <t>Silnoproudá elektroinstalace- vnitřní úpravy</t>
  </si>
  <si>
    <t>{4ffc62dc-b28e-42db-b6e6-286ac871d600}</t>
  </si>
  <si>
    <t>02.D.1.4.5.</t>
  </si>
  <si>
    <t>Elektronické komunikace</t>
  </si>
  <si>
    <t>{641a6311-a7ef-444a-bdcd-80f332ff3f69}</t>
  </si>
  <si>
    <t>02.VONb</t>
  </si>
  <si>
    <t>Vedlejší a ostatní náklady ( 02 pav.1 ) - vnitřní úpravy</t>
  </si>
  <si>
    <t>VON</t>
  </si>
  <si>
    <t>{501539c6-811a-44ea-a51a-a0e7084d0634}</t>
  </si>
  <si>
    <t>KRYCÍ LIST SOUPISU PRACÍ</t>
  </si>
  <si>
    <t>Objekt:</t>
  </si>
  <si>
    <t>02.D.1.1.b - Architektonicko stavební řešení  (02 pav.1)- vnitřní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</si>
  <si>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</si>
  <si>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</si>
  <si>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</si>
  <si>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</si>
  <si>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</si>
  <si>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</si>
  <si>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</si>
  <si>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</si>
  <si>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</si>
  <si>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  41 - Stropy a stropní konstrukce pozemních staveb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</si>
  <si>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</si>
  <si>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</si>
  <si>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</si>
  <si>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</si>
  <si>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</si>
  <si>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</si>
  <si>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</si>
  <si>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</si>
  <si>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</si>
  <si>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</si>
  <si>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</si>
  <si>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</si>
  <si>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</si>
  <si>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</si>
  <si>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</si>
  <si>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</si>
  <si>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</si>
  <si>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</si>
  <si>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</si>
  <si>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</si>
  <si>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</si>
  <si>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</si>
  <si>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</si>
  <si>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</si>
  <si>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</si>
  <si>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</si>
  <si>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</si>
  <si>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</si>
  <si>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</si>
  <si>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</si>
  <si>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</si>
  <si>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</si>
  <si>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</si>
  <si>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</si>
  <si>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</si>
  <si>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</si>
  <si>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</si>
  <si>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</si>
  <si>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</si>
  <si>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</si>
  <si>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216</t>
  </si>
  <si>
    <t>K</t>
  </si>
  <si>
    <t>133212811</t>
  </si>
  <si>
    <t>Hloubení nezapažených šachet v hornině třídy těžitelnosti I skupiny 3 plocha výkopu do 4 m2 ručně</t>
  </si>
  <si>
    <t>m3</t>
  </si>
  <si>
    <t>CS ÚRS 2022 02</t>
  </si>
  <si>
    <t>4</t>
  </si>
  <si>
    <t>PP</t>
  </si>
  <si>
    <t>Hloubení nezapažených šachet ručně v horninách třídy těžitelnosti I skupiny 3, půdorysná plocha výkopu do 4 m2</t>
  </si>
  <si>
    <t>Online PSC</t>
  </si>
  <si>
    <t>https://podminky.urs.cz/item/CS_URS_2022_02/133212811</t>
  </si>
  <si>
    <t>VV</t>
  </si>
  <si>
    <t>" patky pro ocelové schodiště"  4*(1,0*1,0*1,0)+0,6*0,6*1,0+1,5*0,7*0,3</t>
  </si>
  <si>
    <t>Součet</t>
  </si>
  <si>
    <t>162651112</t>
  </si>
  <si>
    <t>Vodorovné přemístění přes 4 000 do 5000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</si>
  <si>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</si>
  <si>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https://podminky.urs.cz/item/CS_URS_2022_02/162651112</t>
  </si>
  <si>
    <t>" pro patky schodiště ke krčkům"- (0,4*(1,0*1,0-0,3*0,3)*4+0,4*(0,6*0,6-0,3*0,3)*1)</t>
  </si>
  <si>
    <t>Mezisoučet</t>
  </si>
  <si>
    <t>3</t>
  </si>
  <si>
    <t>171251201</t>
  </si>
  <si>
    <t>Uložení sypaniny na skládky nebo meziskládky</t>
  </si>
  <si>
    <t>6</t>
  </si>
  <si>
    <t>Uložení sypaniny na skládky nebo meziskládky bez hutnění s upravením uložené sypaniny do předepsaného tvaru</t>
  </si>
  <si>
    <t>https://podminky.urs.cz/item/CS_URS_2022_02/171251201</t>
  </si>
  <si>
    <t>171201231</t>
  </si>
  <si>
    <t>Poplatek za uložení zeminy a kamení na recyklační skládce (skládkovné) kód odpadu 17 05 04</t>
  </si>
  <si>
    <t>t</t>
  </si>
  <si>
    <t>8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</si>
  <si>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</si>
  <si>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</si>
  <si>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3,111*2 "Přepočtené koeficientem množství</t>
  </si>
  <si>
    <t>5</t>
  </si>
  <si>
    <t>174111101</t>
  </si>
  <si>
    <t>Zásyp jam, šachet rýh nebo kolem objektů sypaninou se zhutněním ručně</t>
  </si>
  <si>
    <t>10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</si>
  <si>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</si>
  <si>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</si>
  <si>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" pro patky schodiště ke krčkům" 0,4*(1,0*1,0-0,3*0,3)*4+0,4*(0,6*0,6-0,3*0,3)*1</t>
  </si>
  <si>
    <t>181912112</t>
  </si>
  <si>
    <t>Úprava pláně v hornině třídy těžitelnosti I skupiny 3 se zhutněním ručně</t>
  </si>
  <si>
    <t>m2</t>
  </si>
  <si>
    <t>Úprava pláně vyrovnáním výškových rozdílů ručně v hornině třídy těžitelnosti I skupiny 3 se zhutněním</t>
  </si>
  <si>
    <t>https://podminky.urs.cz/item/CS_URS_2022_02/181912112</t>
  </si>
  <si>
    <t>" patky pro ocelové schodiště" 1,0*1,0*4+0,6*0,6+1,5*0,7</t>
  </si>
  <si>
    <t>7</t>
  </si>
  <si>
    <t>181912111</t>
  </si>
  <si>
    <t>Úprava pláně v hornině třídy těžitelnosti I skupiny 3 bez zhutnění ručně</t>
  </si>
  <si>
    <t>14</t>
  </si>
  <si>
    <t>Úprava pláně vyrovnáním výškových rozdílů ručně v hornině třídy těžitelnosti I skupiny 3 bez zhutnění</t>
  </si>
  <si>
    <t>https://podminky.urs.cz/item/CS_URS_2022_02/181912111</t>
  </si>
  <si>
    <t>" úprava u schodiště" 3,5*7,0+1,0*1,0</t>
  </si>
  <si>
    <t>181411131</t>
  </si>
  <si>
    <t>Založení parkového trávníku výsevem pl do 1000 m2 v rovině a ve svahu do 1:5</t>
  </si>
  <si>
    <t>16</t>
  </si>
  <si>
    <t>Založení trávníku na půdě předem připravené plochy do 1000 m2 výsevem včetně utažení parkového v rovině nebo na svahu do 1:5</t>
  </si>
  <si>
    <t>https://podminky.urs.cz/item/CS_URS_2022_02/181411131</t>
  </si>
  <si>
    <t>9</t>
  </si>
  <si>
    <t>M</t>
  </si>
  <si>
    <t>00572420</t>
  </si>
  <si>
    <t>osivo směs travní parková okrasná</t>
  </si>
  <si>
    <t>kg</t>
  </si>
  <si>
    <t>18</t>
  </si>
  <si>
    <t>25,5*0,015 "Přepočtené koeficientem množství</t>
  </si>
  <si>
    <t>183403153</t>
  </si>
  <si>
    <t>Obdělání půdy hrabáním v rovině a svahu do 1:5</t>
  </si>
  <si>
    <t>20</t>
  </si>
  <si>
    <t>Obdělání půdy hrabáním v rovině nebo na svahu do 1:5</t>
  </si>
  <si>
    <t>https://podminky.urs.cz/item/CS_URS_2022_02/183403153</t>
  </si>
  <si>
    <t>P</t>
  </si>
  <si>
    <t>Poznámka k položce:
Poznámka k položce: 2x</t>
  </si>
  <si>
    <t>25,5*2 "Přepočtené koeficientem množství</t>
  </si>
  <si>
    <t>11</t>
  </si>
  <si>
    <t>183403161</t>
  </si>
  <si>
    <t>Obdělání půdy válením v rovině a svahu do 1:5</t>
  </si>
  <si>
    <t>22</t>
  </si>
  <si>
    <t>Obdělání půdy válením v rovině nebo na svahu do 1:5</t>
  </si>
  <si>
    <t>https://podminky.urs.cz/item/CS_URS_2022_02/183403161</t>
  </si>
  <si>
    <t>185803111</t>
  </si>
  <si>
    <t>Ošetření trávníku shrabáním v rovině a svahu do 1:5</t>
  </si>
  <si>
    <t>24</t>
  </si>
  <si>
    <t>Ošetření trávníku jednorázové v rovině nebo na svahu do 1:5</t>
  </si>
  <si>
    <t>https://podminky.urs.cz/item/CS_URS_2022_02/185803111</t>
  </si>
  <si>
    <t>13</t>
  </si>
  <si>
    <t>08211321</t>
  </si>
  <si>
    <t>voda pitná pro ostatní odběratele</t>
  </si>
  <si>
    <t>26</t>
  </si>
  <si>
    <t>25,5*0,2</t>
  </si>
  <si>
    <t>Zakládání</t>
  </si>
  <si>
    <t>271572211</t>
  </si>
  <si>
    <t>Podsyp pod základové konstrukce se zhutněním z netříděného štěrkopísku</t>
  </si>
  <si>
    <t>28</t>
  </si>
  <si>
    <t>Podsyp pod základové konstrukce se zhutněním a urovnáním povrchu ze štěrkopísku netříděného</t>
  </si>
  <si>
    <t>https://podminky.urs.cz/item/CS_URS_2022_02/271572211</t>
  </si>
  <si>
    <t>" patky pro ocelové schodiště" 1,5*0,7*0,1+1,0*1,0*0,1*4+0,6*0,6*0,1</t>
  </si>
  <si>
    <t>15</t>
  </si>
  <si>
    <t>275322511</t>
  </si>
  <si>
    <t>Základové patky ze ŽB se zvýšenými nároky na prostředí tř. C 25/30</t>
  </si>
  <si>
    <t>30</t>
  </si>
  <si>
    <t>Základy z betonu železového (bez výztuže) patky z betonu se zvýšenými nároky na prostředí tř. C 25/30</t>
  </si>
  <si>
    <t>https://podminky.urs.cz/item/CS_URS_2022_02/275322511</t>
  </si>
  <si>
    <t>" patky schodiště" 4*(1,0*1,0*0,5+0,3*0,3*0,6)+0,6*0,6*0,5+0,3*0,3*0,6+1,5*0,7*0,2</t>
  </si>
  <si>
    <t>275351121</t>
  </si>
  <si>
    <t>Zřízení bednění základových patek</t>
  </si>
  <si>
    <t>32</t>
  </si>
  <si>
    <t>Bednění základů patek zřízení</t>
  </si>
  <si>
    <t>https://podminky.urs.cz/item/CS_URS_2022_02/275351121</t>
  </si>
  <si>
    <t>" patky schodiště" 4*(4*1,0*0,5+4*0,3*0,6)+4*0,6*0,5+4*0,3*0,6+(1,5+0,7)*2*0,2</t>
  </si>
  <si>
    <t>17</t>
  </si>
  <si>
    <t>275351122</t>
  </si>
  <si>
    <t>Odstranění bednění základových patek</t>
  </si>
  <si>
    <t>34</t>
  </si>
  <si>
    <t>Bednění základů patek odstranění</t>
  </si>
  <si>
    <t>https://podminky.urs.cz/item/CS_URS_2022_02/275351122</t>
  </si>
  <si>
    <t>275361821</t>
  </si>
  <si>
    <t>Výztuž základových patek betonářskou ocelí 10 505 (R)</t>
  </si>
  <si>
    <t>36</t>
  </si>
  <si>
    <t>Výztuž základů patek z betonářské oceli 10 505 (R)</t>
  </si>
  <si>
    <t>https://podminky.urs.cz/item/CS_URS_2022_02/275361821</t>
  </si>
  <si>
    <t>" patky schodiště"( 4*(1,0*1,0*0,5+0,3*0,3*0,6)+0,6*0,6*0,5+0,3*0,3*0,6+1,5*0,7*0,2)*200*0,001</t>
  </si>
  <si>
    <t>Svislé a kompletní konstrukce</t>
  </si>
  <si>
    <t>19</t>
  </si>
  <si>
    <t>317944321</t>
  </si>
  <si>
    <t>Válcované nosníky do č.12 dodatečně osazované do připravených otvorů</t>
  </si>
  <si>
    <t>38</t>
  </si>
  <si>
    <t>Válcované nosníky dodatečně osazované do připravených otvorů bez zazdění hlav do č. 12</t>
  </si>
  <si>
    <t>https://podminky.urs.cz/item/CS_URS_2022_02/317944321</t>
  </si>
  <si>
    <t xml:space="preserve">" otvory pro nové dveře v příčkách tl. 100mm 2xL 50/50/5" </t>
  </si>
  <si>
    <t>" 1.np " 1,3*2*3,77*0,001*3</t>
  </si>
  <si>
    <t>" 2.np " 1,3*2*3,77*0,001*4</t>
  </si>
  <si>
    <t>" 2.np I100" 1,1*2*2*8,34*0,001</t>
  </si>
  <si>
    <t>317234410</t>
  </si>
  <si>
    <t>Vyzdívka mezi nosníky z cihel pálených na MC</t>
  </si>
  <si>
    <t>40</t>
  </si>
  <si>
    <t>Vyzdívka mezi nosníky cihlami pálenými na maltu cementovou</t>
  </si>
  <si>
    <t>https://podminky.urs.cz/item/CS_URS_2022_02/317234410</t>
  </si>
  <si>
    <t>" 1.np " 1,3*0,1*0,1*3</t>
  </si>
  <si>
    <t>" 2.np " 1,3*0,1*0,1*4</t>
  </si>
  <si>
    <t>" 2.np I100" 1,1*0,23*0,1*2</t>
  </si>
  <si>
    <t>346244381</t>
  </si>
  <si>
    <t>Plentování jednostranné v do 200 mm válcovaných nosníků cihlami</t>
  </si>
  <si>
    <t>42</t>
  </si>
  <si>
    <t>Plentování ocelových válcovaných nosníků jednostranné cihlami na maltu, výška stojiny do 200 mm</t>
  </si>
  <si>
    <t>https://podminky.urs.cz/item/CS_URS_2022_02/346244381</t>
  </si>
  <si>
    <t>" 2.np I100" 1,1*0,23*2*2</t>
  </si>
  <si>
    <t>346481111</t>
  </si>
  <si>
    <t>Zaplentování rýh, potrubí, výklenků nebo nik ve stěnách rabicovým pletivem</t>
  </si>
  <si>
    <t>44</t>
  </si>
  <si>
    <t>Zaplentování rýh, potrubí, válcovaných nosníků, výklenků nebo nik jakéhokoliv tvaru, na maltu ve stěnách nebo před stěnami rabicovým pletivem</t>
  </si>
  <si>
    <t>https://podminky.urs.cz/item/CS_URS_2022_02/346481111</t>
  </si>
  <si>
    <t>" 1.np " 1,3*0,1*3*3</t>
  </si>
  <si>
    <t>" 2.np " 1,3*0,1*3*4</t>
  </si>
  <si>
    <t>" 2.np I100" 1,1*(0,23+2*0,1)*2</t>
  </si>
  <si>
    <t>23</t>
  </si>
  <si>
    <t>340271021</t>
  </si>
  <si>
    <t>Zazdívka otvorů v příčkách nebo stěnách pl přes 0,25 do 1 m2 tvárnicemi pórobetonovými tl 100 mm</t>
  </si>
  <si>
    <t>46</t>
  </si>
  <si>
    <t>Zazdívka otvorů v příčkách nebo stěnách pórobetonovými tvárnicemi plochy přes 0,025 m2 do 1 m2, objemová hmotnost 500 kg/m3, tloušťka příčky 100 mm</t>
  </si>
  <si>
    <t>https://podminky.urs.cz/item/CS_URS_2022_02/340271021</t>
  </si>
  <si>
    <t>" 1.np zazdívky" 0,6*0,9+0,6*1,2</t>
  </si>
  <si>
    <t>" 2.np" 0,6*0,9*2</t>
  </si>
  <si>
    <t>340271025</t>
  </si>
  <si>
    <t>Zazdívka otvorů v příčkách nebo stěnách pl přes 1 do 4 m2 tvárnicemi pórobetonovými tl 100 mm</t>
  </si>
  <si>
    <t>48</t>
  </si>
  <si>
    <t>Zazdívka otvorů v příčkách nebo stěnách pórobetonovými tvárnicemi plochy přes 1 m2 do 4 m2, objemová hmotnost 500 kg/m3, tloušťka příčky 100 mm</t>
  </si>
  <si>
    <t>https://podminky.urs.cz/item/CS_URS_2022_02/340271025</t>
  </si>
  <si>
    <t>" 1.np zazdívky" 0,9*2,0*2</t>
  </si>
  <si>
    <t>" 2.np zazdívky" 0,9*2,0*4+1,2*0,9</t>
  </si>
  <si>
    <t>25</t>
  </si>
  <si>
    <t>342272245</t>
  </si>
  <si>
    <t>Příčka z pórobetonových hladkých tvárnic na tenkovrstvou maltu tl 150 mm</t>
  </si>
  <si>
    <t>50</t>
  </si>
  <si>
    <t>Příčky z pórobetonových tvárnic hladkých na tenké maltové lože objemová hmotnost do 500 kg/m3, tloušťka příčky 150 mm</t>
  </si>
  <si>
    <t>https://podminky.urs.cz/item/CS_URS_2022_02/342272245</t>
  </si>
  <si>
    <t>" 1.np mč 1.06 a 1.07" 3,0*(3,8-0,4*2)-0,9*2,0</t>
  </si>
  <si>
    <t>342272225</t>
  </si>
  <si>
    <t>Příčka z pórobetonových hladkých tvárnic na tenkovrstvou maltu tl 100 mm</t>
  </si>
  <si>
    <t>52</t>
  </si>
  <si>
    <t>Příčky z pórobetonových tvárnic hladkých na tenké maltové lože objemová hmotnost do 500 kg/m3, tloušťka příčky 100 mm</t>
  </si>
  <si>
    <t>https://podminky.urs.cz/item/CS_URS_2022_02/342272225</t>
  </si>
  <si>
    <t>" 1.np mč 1.02" 3,0*(1,76+1,45)</t>
  </si>
  <si>
    <t>" mč 1.06" 1,35*0,8*2</t>
  </si>
  <si>
    <t>" mč 1.09" 3,0*(0,3+0,83)-0,6*0,4</t>
  </si>
  <si>
    <t>Mezisoučet 1.np</t>
  </si>
  <si>
    <t>" 2.np mč 2.03"  3,0*1,15</t>
  </si>
  <si>
    <t>" mč 2.08" 1,35*0,8*2</t>
  </si>
  <si>
    <t>" mč 2.09" 3,0*(0,3+0,83)-0,6*0,4+3,0*(1,3+3,3)-0,9*2,0</t>
  </si>
  <si>
    <t>27</t>
  </si>
  <si>
    <t>342291111</t>
  </si>
  <si>
    <t>Ukotvení příček montážní polyuretanovou pěnou tl příčky do 100 mm</t>
  </si>
  <si>
    <t>m</t>
  </si>
  <si>
    <t>54</t>
  </si>
  <si>
    <t>Ukotvení příček polyuretanovou pěnou, tl. příčky do 100 mm</t>
  </si>
  <si>
    <t>https://podminky.urs.cz/item/CS_URS_2022_02/342291111</t>
  </si>
  <si>
    <t>" 1.np" 2,975*12</t>
  </si>
  <si>
    <t>" 2.np" 2,975*8</t>
  </si>
  <si>
    <t>342291131</t>
  </si>
  <si>
    <t>Ukotvení příček k betonovým konstrukcím plochými kotvami</t>
  </si>
  <si>
    <t>56</t>
  </si>
  <si>
    <t>Ukotvení příček plochými kotvami, do konstrukce betonové</t>
  </si>
  <si>
    <t>https://podminky.urs.cz/item/CS_URS_2022_02/342291131</t>
  </si>
  <si>
    <t>" nové příčky - kotvení strop "</t>
  </si>
  <si>
    <t>" 1.np mč 1.06 a 1.07 tl. 150mm" (3,8-0,4*2)</t>
  </si>
  <si>
    <t>" 1.np mč 1.02 tl 150mm" (1,76+1,45)</t>
  </si>
  <si>
    <t>" mč 1.09" (0,3+0,83)</t>
  </si>
  <si>
    <t>" 2.np mč 2.03"  1,15</t>
  </si>
  <si>
    <t>" mč 2.09" (0,3+0,83)+(1,3+3,3)</t>
  </si>
  <si>
    <t>29</t>
  </si>
  <si>
    <t>388129720</t>
  </si>
  <si>
    <t>Montáž ŽB krycích desek prefabrikovaných kanálů pro rozvody hmotnosti do 1 t</t>
  </si>
  <si>
    <t>kus</t>
  </si>
  <si>
    <t>58</t>
  </si>
  <si>
    <t>Montáž dílců prefabrikovaných kanálů ze železobetonu pro rozvody se zalitím spár šířky do 30 mm krycích desek, hmotnosti do 1 t</t>
  </si>
  <si>
    <t>https://podminky.urs.cz/item/CS_URS_2022_02/388129720</t>
  </si>
  <si>
    <t>" topné kanály" 50</t>
  </si>
  <si>
    <t>59341218</t>
  </si>
  <si>
    <t>deska stropní plná PZD 1200x300x90mm</t>
  </si>
  <si>
    <t>60</t>
  </si>
  <si>
    <t>Poznámka k položce:
Poznámka k položce: srovnatelné pro rozměr 1200/340/70mm</t>
  </si>
  <si>
    <t>" nové - výměna poškozených" 15</t>
  </si>
  <si>
    <t>Vodorovné konstrukce</t>
  </si>
  <si>
    <t>41</t>
  </si>
  <si>
    <t>Stropy a stropní konstrukce pozemních staveb</t>
  </si>
  <si>
    <t>31</t>
  </si>
  <si>
    <t>411321616</t>
  </si>
  <si>
    <t>Stropy deskové ze ŽB tř. C 30/37</t>
  </si>
  <si>
    <t>62</t>
  </si>
  <si>
    <t>Stropy z betonu železového (bez výztuže) stropů deskových, plochých střech, desek balkonových, desek hřibových stropů včetně hlavic hřibových sloupů tř. C 30/37</t>
  </si>
  <si>
    <t>https://podminky.urs.cz/item/CS_URS_2022_02/411321616</t>
  </si>
  <si>
    <t>" 2.np PO výlez do půdního prostoru 70/80 celý panel 1200/4500" (1,2*4,5-0,7*0,8)*0,225</t>
  </si>
  <si>
    <t>411351011</t>
  </si>
  <si>
    <t>Zřízení bednění stropů deskových tl přes 5 do 25 cm bez podpěrné kce</t>
  </si>
  <si>
    <t>64</t>
  </si>
  <si>
    <t>Bednění stropních konstrukcí - bez podpěrné konstrukce desek tloušťky stropní desky přes 5 do 25 cm zřízení</t>
  </si>
  <si>
    <t>https://podminky.urs.cz/item/CS_URS_2022_02/411351011</t>
  </si>
  <si>
    <t>" 2.np PO výlez do půdního prostoru 70/80 celý panel 1200/4500" (1,2*4,5-0,7*0,8)+0,225*(0,7+0,8)*2</t>
  </si>
  <si>
    <t>33</t>
  </si>
  <si>
    <t>411351012</t>
  </si>
  <si>
    <t>Odstranění bednění stropů deskových tl přes 5 do 25 cm bez podpěrné kce</t>
  </si>
  <si>
    <t>66</t>
  </si>
  <si>
    <t>Bednění stropních konstrukcí - bez podpěrné konstrukce desek tloušťky stropní desky přes 5 do 25 cm odstranění</t>
  </si>
  <si>
    <t>https://podminky.urs.cz/item/CS_URS_2022_02/411351012</t>
  </si>
  <si>
    <t>411354313</t>
  </si>
  <si>
    <t>Zřízení podpěrné konstrukce stropů výšky do 4 m tl přes 15 do 25 cm</t>
  </si>
  <si>
    <t>68</t>
  </si>
  <si>
    <t>Podpěrná konstrukce stropů - desek, kleneb a skořepin výška podepření do 4 m tloušťka stropu přes 15 do 25 cm zřízení</t>
  </si>
  <si>
    <t>https://podminky.urs.cz/item/CS_URS_2022_02/411354313</t>
  </si>
  <si>
    <t>" 2.np PO výlez do půdního prostoru 70/80 celý panel 1200/4500" (1,2*4,5-0,7*0,8)</t>
  </si>
  <si>
    <t>35</t>
  </si>
  <si>
    <t>411354314</t>
  </si>
  <si>
    <t>Odstranění podpěrné konstrukce stropů výšky do 4 m tl přes 15 do 25 cm</t>
  </si>
  <si>
    <t>70</t>
  </si>
  <si>
    <t>Podpěrná konstrukce stropů - desek, kleneb a skořepin výška podepření do 4 m tloušťka stropu přes 15 do 25 cm odstranění</t>
  </si>
  <si>
    <t>https://podminky.urs.cz/item/CS_URS_2022_02/411354314</t>
  </si>
  <si>
    <t>411361821</t>
  </si>
  <si>
    <t>Výztuž stropů betonářskou ocelí 10 505</t>
  </si>
  <si>
    <t>72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</si>
  <si>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</si>
  <si>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https://podminky.urs.cz/item/CS_URS_2022_02/411361821</t>
  </si>
  <si>
    <t>" 2.np PO výlez do půdního prostoru 70/80 celý panel 1200/4500" (1,2*4,5-0,7*0,8)*0,225*125*0,001</t>
  </si>
  <si>
    <t>37</t>
  </si>
  <si>
    <t>985331115</t>
  </si>
  <si>
    <t>Dodatečné vlepování betonářské výztuže D 16 mm do cementové aktivované malty včetně vyvrtání otvoru</t>
  </si>
  <si>
    <t>74</t>
  </si>
  <si>
    <t>Dodatečné vlepování betonářské výztuže včetně vyvrtání a vyčištění otvoru cementovou aktivovanou maltou průměr výztuže 16 mm</t>
  </si>
  <si>
    <t>https://podminky.urs.cz/item/CS_URS_2022_02/985331115</t>
  </si>
  <si>
    <t xml:space="preserve">" 2.np PO výlez do půdního prostoru 70/80 celý panel 1200/4500" </t>
  </si>
  <si>
    <t>" chemické kotvy pro spojení s původním stropem po 30cm" (1,2+4,5)*2/0,3*0,15</t>
  </si>
  <si>
    <t>13021015</t>
  </si>
  <si>
    <t>tyč ocelová kruhová žebírková DIN 488 jakost B500B (10 505) výztuž do betonu D 16mm</t>
  </si>
  <si>
    <t>76</t>
  </si>
  <si>
    <t>Úpravy povrchů, podlahy a osazování výplní</t>
  </si>
  <si>
    <t>61</t>
  </si>
  <si>
    <t>Úprava povrchů vnitřních</t>
  </si>
  <si>
    <t>39</t>
  </si>
  <si>
    <t>619991011</t>
  </si>
  <si>
    <t>Obalení konstrukcí a prvků fólií přilepenou lepící páskou</t>
  </si>
  <si>
    <t>78</t>
  </si>
  <si>
    <t>Zakrytí vnitřních ploch před znečištěním včetně pozdějšího odkrytí konstrukcí a prvků obalením fólií a přelepením páskou</t>
  </si>
  <si>
    <t>https://podminky.urs.cz/item/CS_URS_2022_02/619991011</t>
  </si>
  <si>
    <t xml:space="preserve">" okna a dv ve vnější zdi" </t>
  </si>
  <si>
    <t>" 1.np" 2,1*1,8*7+0,9*2,75+1,6*2,75*2+0,6*0,9*2+0,9*1,8*14+1,8*2,75+1,0*2,7+0,8*2,0+0,9*1,8*5+1,2*2,15</t>
  </si>
  <si>
    <t>" 2.np" 2,1*1,8*5+2,025*1,8*2+1,0*2,75+0,9*1,8*16</t>
  </si>
  <si>
    <t>619991001</t>
  </si>
  <si>
    <t>Zakrytí podlah fólií přilepenou lepící páskou</t>
  </si>
  <si>
    <t>80</t>
  </si>
  <si>
    <t>Zakrytí vnitřních ploch před znečištěním včetně pozdějšího odkrytí podlah fólií přilepenou lepící páskou</t>
  </si>
  <si>
    <t>https://podminky.urs.cz/item/CS_URS_2022_02/619991001</t>
  </si>
  <si>
    <t>" 1.np" 31,39+23,17+9,5+1,63+22,71+12,0+5,2+17,02+12,45+6,04+3,82+56,6+43,13+8,7</t>
  </si>
  <si>
    <t>" 2.np" 35,52+4,81+4,23+4,42+18,95+10,06+4,83+6,02+4,67+118,97</t>
  </si>
  <si>
    <t>612135101</t>
  </si>
  <si>
    <t>Hrubá výplň rýh ve stěnách maltou jakékoli šířky rýhy</t>
  </si>
  <si>
    <t>82</t>
  </si>
  <si>
    <t>Hrubá výplň rýh maltou jakékoli šířky rýhy ve stěnách</t>
  </si>
  <si>
    <t>https://podminky.urs.cz/item/CS_URS_2022_02/612135101</t>
  </si>
  <si>
    <t>" topení ve zdi 200/100" 44,4*0,2</t>
  </si>
  <si>
    <t>612325112</t>
  </si>
  <si>
    <t>Vápenocementová hladká omítka rýh ve stěnách š přes 150 do 300 mm</t>
  </si>
  <si>
    <t>84</t>
  </si>
  <si>
    <t>Vápenocementová omítka rýh hladká ve stěnách, šířky rýhy přes 150 do 300 mm</t>
  </si>
  <si>
    <t>https://podminky.urs.cz/item/CS_URS_2022_02/612325112</t>
  </si>
  <si>
    <t>43</t>
  </si>
  <si>
    <t>611131121</t>
  </si>
  <si>
    <t>Penetrační disperzní nátěr vnitřních stropů nanášený ručně</t>
  </si>
  <si>
    <t>86</t>
  </si>
  <si>
    <t>Podkladní a spojovací vrstva vnitřních omítaných ploch penetrace disperzní nanášená ručně stropů</t>
  </si>
  <si>
    <t>https://podminky.urs.cz/item/CS_URS_2022_02/611131121</t>
  </si>
  <si>
    <t>"nová mč 1.01 schod." 4,8*1,87</t>
  </si>
  <si>
    <t>" mč 1.02"  5,23*3,525+1,5*3,37</t>
  </si>
  <si>
    <t>" mč 1.10" 3,5*1,75</t>
  </si>
  <si>
    <t>" mč 1.11" 2,6*1,75</t>
  </si>
  <si>
    <t>" mč 1.12" 10,05*5,7</t>
  </si>
  <si>
    <t>" mč 1.13" 7,6*5,7</t>
  </si>
  <si>
    <t>" mč 2.01 - schod." 4,95*4,5+5,5*2,4</t>
  </si>
  <si>
    <t>" mč 2.05" 6,05*3,1+0,3*1,6</t>
  </si>
  <si>
    <t>" mč 2.10" (6,2+5,9+6,4+5,97)/4*19,5</t>
  </si>
  <si>
    <t>Mezisoučet 2.np</t>
  </si>
  <si>
    <t>612131121</t>
  </si>
  <si>
    <t>Penetrační disperzní nátěr vnitřních stěn nanášený ručně</t>
  </si>
  <si>
    <t>88</t>
  </si>
  <si>
    <t>Podkladní a spojovací vrstva vnitřních omítaných ploch penetrace disperzní nanášená ručně stěn</t>
  </si>
  <si>
    <t>https://podminky.urs.cz/item/CS_URS_2022_02/612131121</t>
  </si>
  <si>
    <t>" původní zdi omítka" 583,09</t>
  </si>
  <si>
    <t>" původní zdi nátěr"  217,505</t>
  </si>
  <si>
    <t>" původní zdi obklady"  85,615</t>
  </si>
  <si>
    <t>45</t>
  </si>
  <si>
    <t>611131125</t>
  </si>
  <si>
    <t>Penetrační disperzní nátěr vnitřních schodišťových konstrukcí nanášený ručně</t>
  </si>
  <si>
    <t>90</t>
  </si>
  <si>
    <t>Podkladní a spojovací vrstva vnitřních omítaných ploch penetrace disperzní nanášená ručně schodišťových konstrukcí</t>
  </si>
  <si>
    <t>https://podminky.urs.cz/item/CS_URS_2022_02/611131125</t>
  </si>
  <si>
    <t>" schodiště - ramena a podesta" 1,5*3,7*2+4,5*1,5+0,25*(3,7*2+2,1)</t>
  </si>
  <si>
    <t>612142001</t>
  </si>
  <si>
    <t>Potažení vnitřních stěn sklovláknitým pletivem vtlačeným do tenkovrstvé hmoty</t>
  </si>
  <si>
    <t>92</t>
  </si>
  <si>
    <t>Potažení vnitřních ploch pletivem v ploše nebo pruzích, na plném podkladu sklovláknitým vtlačením do tmelu stěn</t>
  </si>
  <si>
    <t>https://podminky.urs.cz/item/CS_URS_2022_02/612142001</t>
  </si>
  <si>
    <t>" zazdívky v obvod. zdecjh" 2,919/0,23</t>
  </si>
  <si>
    <t>" zazdívky příčky" 2*(2,34+11,88)</t>
  </si>
  <si>
    <t>" příčky nové" 2*(7,2+35,7)</t>
  </si>
  <si>
    <t>" zdi nové krček"  23,54</t>
  </si>
  <si>
    <t>" zdi původní 30% oprava" 884,407*0,3</t>
  </si>
  <si>
    <t>47</t>
  </si>
  <si>
    <t>612321121</t>
  </si>
  <si>
    <t>Vápenocementová omítka hladká jednovrstvá vnitřních stěn nanášená ručně</t>
  </si>
  <si>
    <t>94</t>
  </si>
  <si>
    <t>Omítka vápenocementová vnitřních ploch nanášená ručně jednovrstvá, tloušťky do 10 mm hladká svislých konstrukcí stěn</t>
  </si>
  <si>
    <t>https://podminky.urs.cz/item/CS_URS_2022_02/612321121</t>
  </si>
  <si>
    <t>" stávající zdi a příčky"</t>
  </si>
  <si>
    <t>" 1.np nová mč 1.01 schod" 2,975*(6,97+4,8)*2-(1,7*2,7+0,8*2,0*2+0,9*1,8*3+2,5*1,2)</t>
  </si>
  <si>
    <t>" mč 1.02" 2,975*(3,37+5,0+5,23+3,525)-(0,8*2,0+0,9*1,8*3)</t>
  </si>
  <si>
    <t>" mč 1.03" 2,8*0,87*4-0,6*2,0+2,8*(2,25+1,87)*2+2,7*(2,35+1,87)*2-(0,8*2,0*3+0,6*2,0*2+0,9*1,8)+2,8*(1,1+1,15)*2-0,6*2,0</t>
  </si>
  <si>
    <t>" mč 1.04" 2,7*(1,87+0,87)*2-0,6*2,0</t>
  </si>
  <si>
    <t>" mč 1.05" 2,8*(3,15+7,5+0,3*4+3,8+4,33+0,7*2+1,1+1,07)-(0,6*2,0+0,8*2,0*4+2,5*1,2+0,9*1,8)</t>
  </si>
  <si>
    <t>" mč 1.06 a 1.07" (2,8)*(3,2+1,4+3,8)*2-(0,8*2,0*2+0,9*1,8*3)</t>
  </si>
  <si>
    <t>" mč 1.08" 2,8*(4,65+3,8)*2-(0,9*2,75+0,8*2,0+0,9*1,8*2)</t>
  </si>
  <si>
    <t>" mč 1.09" 2,8*(3,5+3,8)*2-(0,8*2,0*2+0,9*1,8)</t>
  </si>
  <si>
    <t>" mč 1.10" 2,975*(3,5+1,75)*2-0,8*2,0</t>
  </si>
  <si>
    <t>" mč 1.11" (2,975)*(2,6+1,75)*2-0,8*2,75</t>
  </si>
  <si>
    <t>" mč 1.12 a 1.13" 2,975*(17,65+5,7+0,4*3)*2-(1,55*2,75*2+0,8*2,0*5+2,1*1,8*7)</t>
  </si>
  <si>
    <t>" 2.np mč 2.01" (2,975+0,325)*(4,95*2+4,5)-0,9*1,8*3+(2,975)*(5,5*2+2,4)-(0,8*2,0*4+0,7*2,0+0,9*1,8)</t>
  </si>
  <si>
    <t>" mč 2.02" 2,8*(2,6+1,85)*2-(0,8*2,0+0,9*1,8)</t>
  </si>
  <si>
    <t>" mč 2.03" 2,7*(2,3*2+1,7*2-1,0)-(0,8*2,0+0,9*1,8)</t>
  </si>
  <si>
    <t>" mč 2.04" 2,8*(1,78*2+1,15)-(0,7*2,0+0,9*1,8)+2,7*(1,27+1,8)*2-0,7*2,0*2</t>
  </si>
  <si>
    <t>" mč 2.05" 2,975*(6,05+3,1+0,3)*2-(0,8*2,0*3+0,9*1,8*4)</t>
  </si>
  <si>
    <t>" mč 2.06" 2,8*(3,3+3,05)*2-(0,8*2,0+0,9*1,8*2)</t>
  </si>
  <si>
    <t>" mč 2.07" 2,8*(1,5+3,3)*2-(0,8*2,0+0,9*1,8)</t>
  </si>
  <si>
    <t>" mč 2.08" 2,8*(1,9*2+3,3)-(0,8*2,0*2+0,9*1,8)</t>
  </si>
  <si>
    <t>" mč 2.09" 2,8*(1,5+3,3)-0,9*1,8</t>
  </si>
  <si>
    <t>" mč 2.10" 2,975*(6,3+19,5+0,4*6)*2-(0,8*2,0*5+2,1*1,8*5+1,1*1,8+0,9*2,75+2,025*1,8*2)</t>
  </si>
  <si>
    <t>612311131</t>
  </si>
  <si>
    <t>Potažení vnitřních stěn vápenným štukem tloušťky do 3 mm</t>
  </si>
  <si>
    <t>96</t>
  </si>
  <si>
    <t>Potažení vnitřních ploch vápenným štukem tloušťky do 3 mm svislých konstrukcí stěn</t>
  </si>
  <si>
    <t>https://podminky.urs.cz/item/CS_URS_2022_02/612311131</t>
  </si>
  <si>
    <t>" stávající zdi a příčky" 884,407</t>
  </si>
  <si>
    <t>" příčky nové perlinka" 2*(7,2+35,7)</t>
  </si>
  <si>
    <t>" obklady" -200,935</t>
  </si>
  <si>
    <t>49</t>
  </si>
  <si>
    <t>611311135</t>
  </si>
  <si>
    <t>Potažení vnitřních schodišťových konstrukcí vápenným štukem tloušťky do 3 mm</t>
  </si>
  <si>
    <t>98</t>
  </si>
  <si>
    <t>Potažení vnitřních ploch vápenným štukem tloušťky do 3 mm schodišťových konstrukcí stropů, stěn, ramen nebo nosníků</t>
  </si>
  <si>
    <t>https://podminky.urs.cz/item/CS_URS_2022_02/611311135</t>
  </si>
  <si>
    <t>611321141</t>
  </si>
  <si>
    <t>Vápenocementová omítka štuková dvouvrstvá vnitřních stropů rovných nanášená ručně</t>
  </si>
  <si>
    <t>100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</si>
  <si>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</si>
  <si>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https://podminky.urs.cz/item/CS_URS_2022_02/611321141</t>
  </si>
  <si>
    <t>Úprava povrchů vnějších</t>
  </si>
  <si>
    <t>51</t>
  </si>
  <si>
    <t>629995101</t>
  </si>
  <si>
    <t>Očištění vnějších ploch tlakovou vodou</t>
  </si>
  <si>
    <t>102</t>
  </si>
  <si>
    <t>Očištění vnějších ploch tlakovou vodou omytím</t>
  </si>
  <si>
    <t>https://podminky.urs.cz/item/CS_URS_2022_02/629995101</t>
  </si>
  <si>
    <t>" opěrná zeď - terasa " (0,68+0,23)/2*24,2+0,23*7,5</t>
  </si>
  <si>
    <t>985131311</t>
  </si>
  <si>
    <t>Ruční dočištění ploch stěn, rubu kleneb a podlah ocelových kartáči</t>
  </si>
  <si>
    <t>104</t>
  </si>
  <si>
    <t>Očištění ploch stěn, rubu kleneb a podlah ruční dočištění ocelovými kartáči</t>
  </si>
  <si>
    <t>https://podminky.urs.cz/item/CS_URS_2022_02/985131311</t>
  </si>
  <si>
    <t>" opěrná zeď - terasa " ((0,68+0,23)/2*24,2+0,23*7,5)*0,5</t>
  </si>
  <si>
    <t>53</t>
  </si>
  <si>
    <t>622131121</t>
  </si>
  <si>
    <t>Penetrační nátěr vnějších stěn nanášený ručně</t>
  </si>
  <si>
    <t>106</t>
  </si>
  <si>
    <t>Podkladní a spojovací vrstva vnějších omítaných ploch penetrace nanášená ručně stěn</t>
  </si>
  <si>
    <t>https://podminky.urs.cz/item/CS_URS_2022_02/622131121</t>
  </si>
  <si>
    <t>622135002</t>
  </si>
  <si>
    <t>Vyrovnání podkladu vnějších stěn maltou cementovou tl do 10 mm</t>
  </si>
  <si>
    <t>108</t>
  </si>
  <si>
    <t>Vyrovnání nerovností podkladu vnějších omítaných ploch maltou, tloušťky do 10 mm cementovou stěn</t>
  </si>
  <si>
    <t>https://podminky.urs.cz/item/CS_URS_2022_02/622135002</t>
  </si>
  <si>
    <t>218</t>
  </si>
  <si>
    <t>622151001</t>
  </si>
  <si>
    <t>Penetrační akrylátový nátěr vnějších pastovitých tenkovrstvých omítek stěn</t>
  </si>
  <si>
    <t>110</t>
  </si>
  <si>
    <t>Penetrační nátěr vnějších pastovitých tenkovrstvých omítek akrylátový univerzální stěn</t>
  </si>
  <si>
    <t>https://podminky.urs.cz/item/CS_URS_2022_02/622151001</t>
  </si>
  <si>
    <t>217</t>
  </si>
  <si>
    <t>622511102</t>
  </si>
  <si>
    <t>Tenkovrstvá akrylátová mozaiková jemnozrnná omítka vnějších stěn</t>
  </si>
  <si>
    <t>112</t>
  </si>
  <si>
    <t>Omítka tenkovrstvá akrylátová vnějších ploch probarvená bez penetrace mozaiková jemnozrnná stěn</t>
  </si>
  <si>
    <t>https://podminky.urs.cz/item/CS_URS_2022_02/622511102</t>
  </si>
  <si>
    <t>" opěrná zeď - terasa " ((0,68+0,23)/2*24,2+0,23*7,5)</t>
  </si>
  <si>
    <t>63</t>
  </si>
  <si>
    <t>Podlahy a podlahové konstrukce</t>
  </si>
  <si>
    <t>632451411</t>
  </si>
  <si>
    <t>Doplnění cementového potěru hlazeného pl do 1 m2 tl do 10 mm</t>
  </si>
  <si>
    <t>114</t>
  </si>
  <si>
    <t>Doplnění cementového potěru na mazaninách a betonových podkladech (s dodáním hmot), hlazeného dřevěným nebo ocelovým hladítkem, plochy jednotlivě do 1 m2 a tl. do 10 mm</t>
  </si>
  <si>
    <t>https://podminky.urs.cz/item/CS_URS_2022_02/632451411</t>
  </si>
  <si>
    <t>" 2.np" 0,15*(1,15+2,3+0,85+5,9+6,15)+0,2*(1,0+0,85)</t>
  </si>
  <si>
    <t>" 2.np původní terasa" 0,3*5,25</t>
  </si>
  <si>
    <t>57</t>
  </si>
  <si>
    <t>771121011</t>
  </si>
  <si>
    <t>Nátěr penetrační na podlahu</t>
  </si>
  <si>
    <t>116</t>
  </si>
  <si>
    <t>Příprava podkladu před provedením dlažby nátěr penetrační na podlahu</t>
  </si>
  <si>
    <t>https://podminky.urs.cz/item/CS_URS_2022_02/771121011</t>
  </si>
  <si>
    <t xml:space="preserve">" vyrovnání po odstraněných vrstvách - nové plochy"  </t>
  </si>
  <si>
    <t>" terasa" 56,22</t>
  </si>
  <si>
    <t>" spojovací krček" 8,7</t>
  </si>
  <si>
    <t>" podesta schodiště" 4,5*1,65</t>
  </si>
  <si>
    <t>" 2.np" 5,5*2,3+4,81+4,23+4,42+18,95+10,06+4,83+6,02+4,67+118,97</t>
  </si>
  <si>
    <t>632450131</t>
  </si>
  <si>
    <t>Vyrovnávací cementový potěr tl přes 10 do 20 mm ze suchých směsí provedený v ploše</t>
  </si>
  <si>
    <t>118</t>
  </si>
  <si>
    <t>Potěr cementový vyrovnávací ze suchých směsí v ploše o průměrné (střední) tl. od 10 do 20 mm</t>
  </si>
  <si>
    <t>https://podminky.urs.cz/item/CS_URS_2022_02/632450131</t>
  </si>
  <si>
    <t>59</t>
  </si>
  <si>
    <t>631311125</t>
  </si>
  <si>
    <t>Mazanina tl přes 80 do 120 mm z betonu prostého bez zvýšených nároků na prostředí tř. C 20/25</t>
  </si>
  <si>
    <t>120</t>
  </si>
  <si>
    <t>Mazanina z betonu prostého bez zvýšených nároků na prostředí tl. přes 80 do 120 mm tř. C 20/25</t>
  </si>
  <si>
    <t>https://podminky.urs.cz/item/CS_URS_2022_02/631311125</t>
  </si>
  <si>
    <t>" 1.np nová mazanina po sítích ÚT, ZTI v podlaze 8cm" 0,08*(31,99+23,17+9,5+1,63+22,71+12,0+5,2+17,02+12,45+6,04+3,82+56,6+43,13)</t>
  </si>
  <si>
    <t>631319012</t>
  </si>
  <si>
    <t>Příplatek k mazanině tl přes 80 do 120 mm za přehlazení povrchu</t>
  </si>
  <si>
    <t>122</t>
  </si>
  <si>
    <t>Příplatek k cenám mazanin za úpravu povrchu mazaniny přehlazením, mazanina tl. přes 80 do 120 mm</t>
  </si>
  <si>
    <t>https://podminky.urs.cz/item/CS_URS_2022_02/631319012</t>
  </si>
  <si>
    <t>631319233</t>
  </si>
  <si>
    <t>Příplatek k mazaninám za přidání skleněných vláken pro objemové vyztužení 4 kg/m3</t>
  </si>
  <si>
    <t>124</t>
  </si>
  <si>
    <t>Příplatek k cenám betonových mazanin za vyztužení skleněnými vlákny objemové vyztužení 4 kg/m3</t>
  </si>
  <si>
    <t>https://podminky.urs.cz/item/CS_URS_2022_02/631319233</t>
  </si>
  <si>
    <t>631311124</t>
  </si>
  <si>
    <t>Mazanina tl přes 80 do 120 mm z betonu prostého bez zvýšených nároků na prostředí tř. C 16/20</t>
  </si>
  <si>
    <t>126</t>
  </si>
  <si>
    <t>Mazanina z betonu prostého bez zvýšených nároků na prostředí tl. přes 80 do 120 mm tř. C 16/20</t>
  </si>
  <si>
    <t>https://podminky.urs.cz/item/CS_URS_2022_02/631311124</t>
  </si>
  <si>
    <t>" spojovací krček" 8,7*0,085</t>
  </si>
  <si>
    <t>631351101</t>
  </si>
  <si>
    <t>Zřízení bednění rýh a hran v podlahách</t>
  </si>
  <si>
    <t>128</t>
  </si>
  <si>
    <t>Bednění v podlahách rýh a hran zřízení</t>
  </si>
  <si>
    <t>https://podminky.urs.cz/item/CS_URS_2022_02/631351101</t>
  </si>
  <si>
    <t>" opěrná zeď - terasa koruna " (0,3+2*24,2)*0,1</t>
  </si>
  <si>
    <t>631351102</t>
  </si>
  <si>
    <t>Odstranění bednění rýh a hran v podlahách</t>
  </si>
  <si>
    <t>130</t>
  </si>
  <si>
    <t>Bednění v podlahách rýh a hran odstranění</t>
  </si>
  <si>
    <t>https://podminky.urs.cz/item/CS_URS_2022_02/631351102</t>
  </si>
  <si>
    <t>65</t>
  </si>
  <si>
    <t>631319173</t>
  </si>
  <si>
    <t>Příplatek k mazanině tl přes 80 do 120 mm za stržení povrchu spodní vrstvy před vložením výztuže</t>
  </si>
  <si>
    <t>132</t>
  </si>
  <si>
    <t>Příplatek k cenám mazanin za stržení povrchu spodní vrstvy mazaniny latí před vložením výztuže nebo pletiva pro tl. obou vrstev mazaniny přes 80 do 120 mm</t>
  </si>
  <si>
    <t>https://podminky.urs.cz/item/CS_URS_2022_02/631319173</t>
  </si>
  <si>
    <t>631362021</t>
  </si>
  <si>
    <t>Výztuž mazanin svařovanými sítěmi Kari</t>
  </si>
  <si>
    <t>134</t>
  </si>
  <si>
    <t>Výztuž mazanin ze svařovaných sítí z drátů typu KARI</t>
  </si>
  <si>
    <t>https://podminky.urs.cz/item/CS_URS_2022_02/631362021</t>
  </si>
  <si>
    <t>" spojovací krček kari 100/100/4" 8,7*1,98*1,15*0,001</t>
  </si>
  <si>
    <t>67</t>
  </si>
  <si>
    <t>632450124</t>
  </si>
  <si>
    <t>Vyrovnávací cementový potěr tl přes 40 do 50 mm ze suchých směsí provedený v pásu</t>
  </si>
  <si>
    <t>136</t>
  </si>
  <si>
    <t>Potěr cementový vyrovnávací ze suchých směsí v pásu o průměrné (střední) tl. přes 40 do 50 mm</t>
  </si>
  <si>
    <t>https://podminky.urs.cz/item/CS_URS_2022_02/632450124</t>
  </si>
  <si>
    <t>" opěrná zeď - terasa koruna " 0,3*24,2</t>
  </si>
  <si>
    <t>632682111</t>
  </si>
  <si>
    <t>Vyspravení betonových schodišťových stupňů a podest rychletuhnoucím polymerem tl do 10 mm</t>
  </si>
  <si>
    <t>138</t>
  </si>
  <si>
    <t>Vyspravení povrchu betonových schodišť rychletuhnoucím polymerem s možností okamžitého zatížení stupňů a podest tl. do 10 mm</t>
  </si>
  <si>
    <t>https://podminky.urs.cz/item/CS_URS_2022_02/632682111</t>
  </si>
  <si>
    <t>" stupně schodiště teraco 30%" (0,175+0,3)*(12+11)*1,2*0,3</t>
  </si>
  <si>
    <t>Ostatní konstrukce a práce, bourání</t>
  </si>
  <si>
    <t>Lešení a stavební výtahy</t>
  </si>
  <si>
    <t>69</t>
  </si>
  <si>
    <t>949101111</t>
  </si>
  <si>
    <t>Lešení pomocné pro objekty pozemních staveb s lešeňovou podlahou v do 1,9 m zatížení do 150 kg/m2</t>
  </si>
  <si>
    <t>140</t>
  </si>
  <si>
    <t>Lešení pomocné pracovní pro objekty pozemních staveb pro zatížení do 150 kg/m2, o výšce lešeňové podlahy do 1,9 m</t>
  </si>
  <si>
    <t>https://podminky.urs.cz/item/CS_URS_2022_02/949101111</t>
  </si>
  <si>
    <t>" 1.np" 31,99+23,17+9,5+1,63+22,71+12,0+5,2+17,02+12,45+6,04+3,82+56,6+43,13</t>
  </si>
  <si>
    <t>" spojovací krček" 2,1*5,8+8,7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</si>
  <si>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</si>
  <si>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</si>
  <si>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</si>
  <si>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</si>
  <si>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142</t>
  </si>
  <si>
    <t>Vyčištění budov nebo objektů před předáním do užívání budov bytové nebo občanské výstavby, světlé výšky podlaží do 4 m</t>
  </si>
  <si>
    <t>https://podminky.urs.cz/item/CS_URS_2022_02/952901111</t>
  </si>
  <si>
    <t>71</t>
  </si>
  <si>
    <t>952902241</t>
  </si>
  <si>
    <t>Čištění budov drhnutí schodišť s chemickými prostředky</t>
  </si>
  <si>
    <t>144</t>
  </si>
  <si>
    <t>Čištění budov při provádění oprav a udržovacích prací schodišť drhnutím s chemickými prostředky</t>
  </si>
  <si>
    <t>https://podminky.urs.cz/item/CS_URS_2022_02/952902241</t>
  </si>
  <si>
    <t>" stupně schodiště teraco" (0,175+0,3)*(12+11)*1,2</t>
  </si>
  <si>
    <t>953943211</t>
  </si>
  <si>
    <t>Osazování hasicího přístroje</t>
  </si>
  <si>
    <t>146</t>
  </si>
  <si>
    <t>Osazování drobných kovových předmětů kotvených do stěny hasicího přístroje</t>
  </si>
  <si>
    <t>https://podminky.urs.cz/item/CS_URS_2022_02/953943211</t>
  </si>
  <si>
    <t>" HP P6" 2+2</t>
  </si>
  <si>
    <t>" HP S5" 1+1</t>
  </si>
  <si>
    <t>73</t>
  </si>
  <si>
    <t>44932114</t>
  </si>
  <si>
    <t>přístroj hasicí ruční práškový PG 6 LE</t>
  </si>
  <si>
    <t>148</t>
  </si>
  <si>
    <t>Poznámka k položce:
Poznámka k položce: typ P6 34A/183B</t>
  </si>
  <si>
    <t>44932211</t>
  </si>
  <si>
    <t>přístroj hasicí ruční sněhový KS 5 BG</t>
  </si>
  <si>
    <t>150</t>
  </si>
  <si>
    <t>Poznámka k položce:
Poznámka k položce: typ S5 55B</t>
  </si>
  <si>
    <t>75</t>
  </si>
  <si>
    <t>953941210</t>
  </si>
  <si>
    <t>Osazování kovových poklopů s rámy pl do 1 m2</t>
  </si>
  <si>
    <t>152</t>
  </si>
  <si>
    <t>Osazení drobných kovových výrobků bez jejich dodání s vysekáním kapes pro upevňovací prvky se zazděním, zabetonováním nebo zalitím kovových poklopů s rámy, plochy do 1 m2</t>
  </si>
  <si>
    <t>https://podminky.urs.cz/item/CS_URS_2022_02/953941210</t>
  </si>
  <si>
    <t>" krček 60/90 nový+výměna" 1+1</t>
  </si>
  <si>
    <t>5539600R1</t>
  </si>
  <si>
    <t>Zakrytí inspekčních šachet uvnitř objektů, kde je kladen velký důraz na estetiku, určeno k předláždění dlažbou do síly 10 mm, v rozích poklopu jsou umístěny závitové sloupce se šroubem určené ke zvedání a zamykání.</t>
  </si>
  <si>
    <t>ks</t>
  </si>
  <si>
    <t>154</t>
  </si>
  <si>
    <t>Zakrytí inspekčních šachet uvnitř objektů, kde je kladen velký důraz na estetiku, určeno k předláždění dlažbou do síly 10 mm, v rozích poklopu jsou umístěny závitové sloupce se šroubem určené ke zvedání a zamykání. 600/900</t>
  </si>
  <si>
    <t>Bourání konstrukcí</t>
  </si>
  <si>
    <t>77</t>
  </si>
  <si>
    <t>968072455</t>
  </si>
  <si>
    <t>Vybourání kovových dveřních zárubní pl do 2 m2</t>
  </si>
  <si>
    <t>156</t>
  </si>
  <si>
    <t>Vybourání kovových rámů oken s křídly, dveřních zárubní, vrat, stěn, ostění nebo obkladů dveřních zárubní, plochy do 2 m2</t>
  </si>
  <si>
    <t>https://podminky.urs.cz/item/CS_URS_2022_02/968072455</t>
  </si>
  <si>
    <t>"1.np" 0,6*2,0*3+0,8*2,0*13</t>
  </si>
  <si>
    <t>" 2.np" 0,6*2,0*1+0,8*2,0*11</t>
  </si>
  <si>
    <t>962081131</t>
  </si>
  <si>
    <t>Bourání příček ze skleněných tvárnic tl do 100 mm</t>
  </si>
  <si>
    <t>158</t>
  </si>
  <si>
    <t>Bourání zdiva příček nebo vybourání otvorů ze skleněných tvárnic, tl. do 100 mm</t>
  </si>
  <si>
    <t>https://podminky.urs.cz/item/CS_URS_2022_02/962081131</t>
  </si>
  <si>
    <t>" 1.np schod." 4,0*1,2</t>
  </si>
  <si>
    <t>" 2.np terasa" 4,2*1,8</t>
  </si>
  <si>
    <t>79</t>
  </si>
  <si>
    <t>962031133</t>
  </si>
  <si>
    <t>Bourání příček z cihel pálených na MVC tl do 150 mm</t>
  </si>
  <si>
    <t>160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</si>
  <si>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</si>
  <si>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</si>
  <si>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" 1.np" 2,975*(0,65+0,9)+1,4*2,15</t>
  </si>
  <si>
    <t>" 2.np" 2,975*(0,65+0,9)</t>
  </si>
  <si>
    <t>962031132</t>
  </si>
  <si>
    <t>Bourání příček z cihel pálených na MVC tl do 100 mm</t>
  </si>
  <si>
    <t>162</t>
  </si>
  <si>
    <t>Bourání příček z cihel, tvárnic nebo příčkovek z cihel pálených, plných nebo dutých na maltu vápennou nebo vápenocementovou, tl. do 100 mm</t>
  </si>
  <si>
    <t>https://podminky.urs.cz/item/CS_URS_2022_02/962031132</t>
  </si>
  <si>
    <t>" 1.np" 2,975*(1,75+2,85+3,3*2+1,3+1,76)-(0,8*2,0*4+0,6*2,0)</t>
  </si>
  <si>
    <t>" 2.np" 2,975*(0,9+5,9+6,2+2,38+0,6)-(0,8*2,0*3+1,2*0,9*2)</t>
  </si>
  <si>
    <t>81</t>
  </si>
  <si>
    <t>962086121</t>
  </si>
  <si>
    <t>Bourání příček z plynosilikátu tl přes 150 mm</t>
  </si>
  <si>
    <t>164</t>
  </si>
  <si>
    <t>Bourání zdiva příček nebo vybourání otvorů z plynosilikátu, siporexu a ostatních nepálených zdících materiálů o objemové hmotnosti do 500 kg/m3, tl. do 300 mm</t>
  </si>
  <si>
    <t>https://podminky.urs.cz/item/CS_URS_2022_02/962086121</t>
  </si>
  <si>
    <t>" 2.np terasa" 2,975*5,35-1,45*2,75</t>
  </si>
  <si>
    <t>965081213</t>
  </si>
  <si>
    <t>Bourání podlah z dlaždic keramických nebo xylolitových tl do 10 mm plochy přes 1 m2</t>
  </si>
  <si>
    <t>166</t>
  </si>
  <si>
    <t>Bourání podlah z dlaždic bez podkladního lože nebo mazaniny, s jakoukoliv výplní spár keramických nebo xylolitových tl. do 10 mm, plochy přes 1 m2</t>
  </si>
  <si>
    <t>https://podminky.urs.cz/item/CS_URS_2022_02/965081213</t>
  </si>
  <si>
    <t>"původní 1.np" 1,75*2,25+2,85*1,35+2,05*3,3+1,43*3,3+3,2*3,3+0,12*0,8+6,97*4,8+5,0*5,23+1,8*1,76</t>
  </si>
  <si>
    <t>"původní 2.np" 3,5*3,3+6,05*3,3+2,48*6,2+4,57*5,97+2,38*3,6</t>
  </si>
  <si>
    <t>83</t>
  </si>
  <si>
    <t>771471810</t>
  </si>
  <si>
    <t>Demontáž soklíků z dlaždic keramických kladených do malty rovných</t>
  </si>
  <si>
    <t>168</t>
  </si>
  <si>
    <t>https://podminky.urs.cz/item/CS_URS_2022_02/771471810</t>
  </si>
  <si>
    <t>"původní 1.np" (2,85+1,35)*2-0,8*2+(2,05+3,3)*2-0,8*2+(6,97+4,8)*2-1,7+(5,0+5,23+1,8)*2-(1,6+0,8*2+0,6)</t>
  </si>
  <si>
    <t>"původní 2.np" (3,5+3,3)*2-0,8+(6,05+3,3)*2-0,8*3+2,48*2-0,8+(4,57*2+5,97)+(2,38+2*3,6)-0,8*3</t>
  </si>
  <si>
    <t>" podesta schodiště" 4,5+2*1,65</t>
  </si>
  <si>
    <t>965045113</t>
  </si>
  <si>
    <t>Bourání potěrů cementových nebo pískocementových tl do 50 mm pl přes 4 m2</t>
  </si>
  <si>
    <t>170</t>
  </si>
  <si>
    <t>Bourání potěrů tl. do 50 mm cementových nebo pískocementových, plochy přes 4 m2</t>
  </si>
  <si>
    <t>https://podminky.urs.cz/item/CS_URS_2022_02/965045113</t>
  </si>
  <si>
    <t>" 2.np"  2,38*1,7</t>
  </si>
  <si>
    <t>" venkovní terasa 1.np" 56,22</t>
  </si>
  <si>
    <t>85</t>
  </si>
  <si>
    <t>974031664</t>
  </si>
  <si>
    <t>Vysekání rýh ve zdivu cihelném pro vtahování nosníků hl do 150 mm v do 150 mm</t>
  </si>
  <si>
    <t>172</t>
  </si>
  <si>
    <t>Vysekání rýh ve zdivu cihelném na maltu vápennou nebo vápenocementovou pro vtahování nosníků do zdí, před vybouráním otvoru do hl. 150 mm, při v. nosníku do 150 mm</t>
  </si>
  <si>
    <t>https://podminky.urs.cz/item/CS_URS_2022_02/974031664</t>
  </si>
  <si>
    <t>" 1.np " 1,3*2*3</t>
  </si>
  <si>
    <t>" 2.np " 1,3*2*4</t>
  </si>
  <si>
    <t>" 2.np I100" 1,1*2*2</t>
  </si>
  <si>
    <t>978059541</t>
  </si>
  <si>
    <t>Odsekání a odebrání obkladů stěn z vnitřních obkládaček plochy přes 1 m2</t>
  </si>
  <si>
    <t>174</t>
  </si>
  <si>
    <t>Odsekání obkladů stěn včetně otlučení podkladní omítky až na zdivo z obkládaček vnitřních, z jakýchkoliv materiálů, plochy přes 1 m2</t>
  </si>
  <si>
    <t>https://podminky.urs.cz/item/CS_URS_2022_02/978059541</t>
  </si>
  <si>
    <t>" 1.np nová mč 1.03" 2,0*0,87*3+1,5*0,97</t>
  </si>
  <si>
    <t>" mč 1.05" 1,5*(1,1+0,5)</t>
  </si>
  <si>
    <t>" mč 1.06" 1,5*(3,2+0,12+1,43+3,8)*2-0,8*1,5*3</t>
  </si>
  <si>
    <t>" mč 1.09" 1,5*(2,05*2+3,8)-1,5*0,8</t>
  </si>
  <si>
    <t>" mč 1.11" 1,4*(2,55+1,75)*2-1,4*0,8*2</t>
  </si>
  <si>
    <t>" 2.np mč 2.03" 2,0*(1,15+1,0)*2-2,0*0,6</t>
  </si>
  <si>
    <t>" mč 2.06" 1,2*1,0</t>
  </si>
  <si>
    <t>" mč 2.08 a 2.09" 1,5*(3,5+3,3)*2-1,5*0,8</t>
  </si>
  <si>
    <t>" mč 2.10" 1,5*(2,48*2)-1,5*0,8</t>
  </si>
  <si>
    <t>87</t>
  </si>
  <si>
    <t>783806807</t>
  </si>
  <si>
    <t>Odstranění nátěrů z omítek odstraňovačem nátěrů</t>
  </si>
  <si>
    <t>176</t>
  </si>
  <si>
    <t>Odstranění nátěrů z omítek odstraňovačem nátěrů s obroušením</t>
  </si>
  <si>
    <t>https://podminky.urs.cz/item/CS_URS_2022_02/783806807</t>
  </si>
  <si>
    <t>" 1.np nová mč 1.03" 1,5*(1,1+1,2)*2-1,5*0,6</t>
  </si>
  <si>
    <t>" mč 1.04" 1,5*(1,87+0,87)*2-1,5*0,6</t>
  </si>
  <si>
    <t>" mč 1.08" 1,5*(1,65*2+3,8)</t>
  </si>
  <si>
    <t>" mč 1.12 a 1.13" 1,2*(17,65+5,7+0,4*3)*2-(1,2*(1,5*2+0,8*5)+(1,2-0,95)*2,1*7)</t>
  </si>
  <si>
    <t>" mč 1.01 schodiště" 1,2*(6,397+4,8)*2-1,2*1,7</t>
  </si>
  <si>
    <t>" mč 1.01 schodiště - stupně a podesta" 1,2*(3,7*2+4,8)</t>
  </si>
  <si>
    <t>" 2.np mč 2.02" 1,5*(2,6+1,85)-1,5*0,8</t>
  </si>
  <si>
    <t>" mč 2.03" 1,5*(2,6+2,65)*2-1,5*(0,8*2+0,6*2)</t>
  </si>
  <si>
    <t>" mč 2.04" 1,2*(1,27+1,8)*2-1,2*0,6</t>
  </si>
  <si>
    <t>" mč 2.05" 1,2*(6,05+3,1)*2-1,2*0,8*3</t>
  </si>
  <si>
    <t>" mč 2.06" 1,2*(3,05+3,3)*2-(1,2*0,8*3+1,2*1,0)</t>
  </si>
  <si>
    <t>" mč 2.07" 1,2*(1,5+3,3)*2-1,5*0,8</t>
  </si>
  <si>
    <t>" mč 2.10" 1,2*(7,32*2+6,2+4,7*2)-1,2*(0,8*2)</t>
  </si>
  <si>
    <t>" mč 2.01 schodiště" 1,2*(3,6*2+2,38)-1,2*0,8*3</t>
  </si>
  <si>
    <t xml:space="preserve">Součet </t>
  </si>
  <si>
    <t>784121007</t>
  </si>
  <si>
    <t>Oškrabání malby na schodišti podlaží v do 3,80 m</t>
  </si>
  <si>
    <t>178</t>
  </si>
  <si>
    <t>Oškrabání malby na schodišti o výšce podlaží do 3,80 m</t>
  </si>
  <si>
    <t>https://podminky.urs.cz/item/CS_URS_2022_02/784121007</t>
  </si>
  <si>
    <t>89</t>
  </si>
  <si>
    <t>978011191</t>
  </si>
  <si>
    <t>Otlučení (osekání) vnitřní vápenné nebo vápenocementové omítky stropů v rozsahu přes 50 do 100 %</t>
  </si>
  <si>
    <t>180</t>
  </si>
  <si>
    <t>Otlučení vápenných nebo vápenocementových omítek vnitřních ploch stropů, v rozsahu přes 50 do 100 %</t>
  </si>
  <si>
    <t>https://podminky.urs.cz/item/CS_URS_2022_02/978011191</t>
  </si>
  <si>
    <t>978013191</t>
  </si>
  <si>
    <t>Otlučení (osekání) vnitřní vápenné nebo vápenocementové omítky stěn v rozsahu přes 50 do 100 %</t>
  </si>
  <si>
    <t>182</t>
  </si>
  <si>
    <t>Otlučení vápenných nebo vápenocementových omítek vnitřních ploch stěn s vyškrabáním spar, s očištěním zdiva, v rozsahu přes 50 do 100 %</t>
  </si>
  <si>
    <t>https://podminky.urs.cz/item/CS_URS_2022_02/978013191</t>
  </si>
  <si>
    <t>" 1.np nová mč 1.01 schod" (2,975-1,2)*(6,97+4,8)*2-(1,7*0,9+0,8*2,0*2+0,9*1,8*3)</t>
  </si>
  <si>
    <t>" mč 1.02" 2,975*(3,37+5,0+5,23+3,525)-(0,8*2+0,9*1,8*3)</t>
  </si>
  <si>
    <t>" mč 1.03" (2,975-2,0)*0,87*4+(2,975-1,5)*(1,1+1,0)*2-0,5*0,6+2,975*(2,25+1,87+2,35+1,87)*2-(0,8*2,0*3+0,6*2,0*2+1,5*0,97)</t>
  </si>
  <si>
    <t>" mč 1.04" (2,975-1,5)*(1,87+0,87)*2-0,5*0,6</t>
  </si>
  <si>
    <t>" mč 1.05" 2,975*(3,15+7,5+0,3*4+3,8+4,33+0,7*2+1,1+1,07)-(0,6*2,0+0,8*2,0*4+1,5*(1,1+0,5)+4,0*1,2+0,9*1,8)</t>
  </si>
  <si>
    <t>" mč 1.06 a 1.07" (2,975-1,5)*(3,2+0,12+1,43+3,8)*2-(0,5*0,8*3+0,9*1,8*4)</t>
  </si>
  <si>
    <t>" mč 1.08" 2,975*(4,65+3,8)*2-(1,5*(1,65*2+3,8)+0,9*2,75+0,8*2,0+0,9*1,8*2)</t>
  </si>
  <si>
    <t>" mč 1.09" 2,975*(3,5+3,8)*2-(1,5*(2,05*2+3,8)+0,5*0,8+0,8*2,0+0,9*1,8)</t>
  </si>
  <si>
    <t>" mč 1.10" 2,975*(3,5+1,75)*2-0,8*2,0*2</t>
  </si>
  <si>
    <t>" mč 1.11" (2,975-1,4)*(2,6+1,75)*2-(0,6*0,8+1,35*0,8)</t>
  </si>
  <si>
    <t>" mč 1.12 a 1.13" (2,975-1,2)*(17,65+5,7+0,4*3)*2-(1,55*1,5*2+0,8*0,8*5+1,55*2,1*7)</t>
  </si>
  <si>
    <t>" 2.np mč 2.01" (2,975+0,325-1,2)*(4,95*2+4,5)-0,9*1,8*3+(2,975-1,2)*(5,5*2+2,4)-(0,8*0,8*4+0,8*0,7+0,9*1,8)</t>
  </si>
  <si>
    <t>" mč 2.02" (2,975-1,5)*(2,6+1,85)*2-(0,5*0,8+0,9*1,8)</t>
  </si>
  <si>
    <t>" mč 2.03" (2,975-1,5)*(2,3*2+1,7*2-1,15)-(0,5*0,8*2+0,5*0,6+0,9*1,8)</t>
  </si>
  <si>
    <t>" mč 2.04" (2,975-1,2)*(1,27+1,8)*2-(0,8*0,6+0,8*0,7*2)+(2,975-2,0)*(1,0*2+1,15)+(2,975-1,5)*0,8*2</t>
  </si>
  <si>
    <t>" mč 2.05" (2,975-1,2)*(6,05+3,1+0,3)*2-(0,8*0,8*3+0,9*1,8*4)</t>
  </si>
  <si>
    <t>" mč 2.06" (2,975-1,2)*(3,3+3,05)*2-(0,8*0,8*3+0,9*1,8*2)</t>
  </si>
  <si>
    <t>" mč 2.07" (2,975-1,2)*(1,5+3,3)*2-(0,8*0,8*2+0,9*1,8)</t>
  </si>
  <si>
    <t>" mč 2.08" (2,975-1,5)*(1,9*2+3,3)-(0,5*0,8*2+0,9*1,8)</t>
  </si>
  <si>
    <t>" mč 2.09" (2,975-1,5)*(1,5+3,3+0,4)-0,9*1,8</t>
  </si>
  <si>
    <t>" mč 2.10" (2,975-1,2)*(6,3+(4,7+2,68+7,32)*2)-(0,8*0,8*3+1,55*2,1*6)+2,975*(5,97+4,8*2)-(4,05*1,8+4,2*1,8+0,8*2,0)</t>
  </si>
  <si>
    <t>91</t>
  </si>
  <si>
    <t>963012520</t>
  </si>
  <si>
    <t>Bourání stropů z ŽB desek š přes 300 mm tl přes 140 mm</t>
  </si>
  <si>
    <t>184</t>
  </si>
  <si>
    <t>Bourání stropů z desek nebo panelů železobetonových prefabrikovaných s dutinami z panelů, š. přes 300 mm tl. přes 140 mm</t>
  </si>
  <si>
    <t>https://podminky.urs.cz/item/CS_URS_2022_02/963012520</t>
  </si>
  <si>
    <t>" 2.np PO výlez do půdního prostoru 70/80 celý panel 1200/4500" 1,2*4,5*0,225</t>
  </si>
  <si>
    <t>976085311</t>
  </si>
  <si>
    <t>Vybourání kanalizačních rámů včetně poklopů nebo mříží pl do 0,6 m2</t>
  </si>
  <si>
    <t>186</t>
  </si>
  <si>
    <t>Vybourání drobných zámečnických a jiných konstrukcí kanalizačních rámů litinových, z rýhovaného plechu nebo betonových včetně poklopů nebo mříží, plochy do 0,60 m2</t>
  </si>
  <si>
    <t>https://podminky.urs.cz/item/CS_URS_2022_02/976085311</t>
  </si>
  <si>
    <t>" krček - stávající poklop 60/90" 1</t>
  </si>
  <si>
    <t>93</t>
  </si>
  <si>
    <t>965043421</t>
  </si>
  <si>
    <t>Bourání podkladů pod dlažby betonových s potěrem nebo teracem tl do 150 mm pl do 1 m2</t>
  </si>
  <si>
    <t>188</t>
  </si>
  <si>
    <t>Bourání mazanin betonových s potěrem nebo teracem tl. do 150 mm, plochy do 1 m2</t>
  </si>
  <si>
    <t>https://podminky.urs.cz/item/CS_URS_2022_02/965043421</t>
  </si>
  <si>
    <t>" krček - poklop 60/90 nový" 0,6*0,9*0,15</t>
  </si>
  <si>
    <t>965042141</t>
  </si>
  <si>
    <t>Bourání podkladů pod dlažby nebo mazanin betonových nebo z litého asfaltu tl do 100 mm pl přes 4 m2</t>
  </si>
  <si>
    <t>190</t>
  </si>
  <si>
    <t>Bourání mazanin betonových nebo z litého asfaltu tl. do 100 mm, plochy přes 4 m2</t>
  </si>
  <si>
    <t>https://podminky.urs.cz/item/CS_URS_2022_02/965042141</t>
  </si>
  <si>
    <t>" 1.np mazanina pro sítě ÚT, ZTI v podlaze 9cm po izolaci" 0,09*(31,99+23,17+9,5+1,63+22,71+12,0+5,2+17,02+12,45+6,04+3,82+56,6+43,13)</t>
  </si>
  <si>
    <t>963015121</t>
  </si>
  <si>
    <t>Demontáž prefabrikovaných krycích desek kanálů, šachet nebo žump do hmotnosti 0,09 t</t>
  </si>
  <si>
    <t>192</t>
  </si>
  <si>
    <t>Demontáž prefabrikovaných krycích desek kanálů, šachet nebo žump hmotnosti do 0,09 t</t>
  </si>
  <si>
    <t>https://podminky.urs.cz/item/CS_URS_2022_02/963015121</t>
  </si>
  <si>
    <t>" topné kanály - výměna poškozených" 15</t>
  </si>
  <si>
    <t>963015121.1</t>
  </si>
  <si>
    <t>194</t>
  </si>
  <si>
    <t>https://podminky.urs.cz/item/CS_URS_2022_02/963015121.1</t>
  </si>
  <si>
    <t>Poznámka k položce:
Poznámka k položce: bez odvozu suti - opětovné použití</t>
  </si>
  <si>
    <t>" topné kanály - opětovné osazení" 50-15</t>
  </si>
  <si>
    <t>97</t>
  </si>
  <si>
    <t>971033621</t>
  </si>
  <si>
    <t>Vybourání otvorů ve zdivu cihelném pl do 4 m2 na MVC nebo MV tl do 100 mm</t>
  </si>
  <si>
    <t>196</t>
  </si>
  <si>
    <t>Vybourání otvorů ve zdivu základovém nebo nadzákladovém z cihel, tvárnic, příčkovek z cihel pálených na maltu vápennou nebo vápenocementovou plochy do 4 m2, tl. do 100 mm</t>
  </si>
  <si>
    <t>https://podminky.urs.cz/item/CS_URS_2022_02/971033621</t>
  </si>
  <si>
    <t>" 1.np pro dveře" 0,8*2,0*3</t>
  </si>
  <si>
    <t>" 2.np pro dveře" 0,8*2,0*2+0,7*2,0*2</t>
  </si>
  <si>
    <t>971033431</t>
  </si>
  <si>
    <t>Vybourání otvorů ve zdivu cihelném pl do 0,25 m2 na MVC nebo MV tl do 150 mm</t>
  </si>
  <si>
    <t>198</t>
  </si>
  <si>
    <t>Vybourání otvorů ve zdivu základovém nebo nadzákladovém z cihel, tvárnic, příčkovek z cihel pálených na maltu vápennou nebo vápenocementovou plochy do 0,25 m2, tl. do 150 mm</t>
  </si>
  <si>
    <t>https://podminky.urs.cz/item/CS_URS_2022_02/971033431</t>
  </si>
  <si>
    <t>" vzt 530/300 příčka 150mm" 1</t>
  </si>
  <si>
    <t>" vzt 400/300 příčka 100mm" 1</t>
  </si>
  <si>
    <t>" vzt 530/300 příčka 100mm" 1</t>
  </si>
  <si>
    <t>" vzt 525/225 příčka 100mm" 3</t>
  </si>
  <si>
    <t>" vzt 625/225 příčka 100mm" 1+5</t>
  </si>
  <si>
    <t>" vzt 600/300 příčka 100mm" 1</t>
  </si>
  <si>
    <t>99</t>
  </si>
  <si>
    <t>971033441</t>
  </si>
  <si>
    <t>Vybourání otvorů ve zdivu cihelném pl do 0,25 m2 na MVC nebo MV tl do 300 mm</t>
  </si>
  <si>
    <t>200</t>
  </si>
  <si>
    <t>Vybourání otvorů ve zdivu základovém nebo nadzákladovém z cihel, tvárnic, příčkovek z cihel pálených na maltu vápennou nebo vápenocementovou plochy do 0,25 m2, tl. do 300 mm</t>
  </si>
  <si>
    <t>https://podminky.urs.cz/item/CS_URS_2022_02/971033441</t>
  </si>
  <si>
    <t>" vzt 625/225 příčka 230mm" 1</t>
  </si>
  <si>
    <t>977151131</t>
  </si>
  <si>
    <t>Jádrové vrty diamantovými korunkami do stavebních materiálů D přes 350 do 400 mm</t>
  </si>
  <si>
    <t>202</t>
  </si>
  <si>
    <t>Jádrové vrty diamantovými korunkami do stavebních materiálů (železobetonu, betonu, cihel, obkladů, dlažeb, kamene) průměru přes 350 do 400 mm</t>
  </si>
  <si>
    <t>https://podminky.urs.cz/item/CS_URS_2022_02/977151131</t>
  </si>
  <si>
    <t>" prostup VZT 360mm" 0,1*(1+1)</t>
  </si>
  <si>
    <t>" prostup VZT 350mm" 0,23*2</t>
  </si>
  <si>
    <t>101</t>
  </si>
  <si>
    <t>977151128</t>
  </si>
  <si>
    <t>Jádrové vrty diamantovými korunkami do stavebních materiálů D přes 250 do 300 mm</t>
  </si>
  <si>
    <t>204</t>
  </si>
  <si>
    <t>Jádrové vrty diamantovými korunkami do stavebních materiálů (železobetonu, betonu, cihel, obkladů, dlažeb, kamene) průměru přes 250 do 300 mm</t>
  </si>
  <si>
    <t>https://podminky.urs.cz/item/CS_URS_2022_02/977151128</t>
  </si>
  <si>
    <t>" prostup VZT 300"  0,23*3+0,1*(3+8)</t>
  </si>
  <si>
    <t>" prostup VZT 325"  0,1*1</t>
  </si>
  <si>
    <t>" prostup VZT 260"  0,23*1+0,1*(3+1)</t>
  </si>
  <si>
    <t>977151126</t>
  </si>
  <si>
    <t>Jádrové vrty diamantovými korunkami do stavebních materiálů D přes 200 do 225 mm</t>
  </si>
  <si>
    <t>206</t>
  </si>
  <si>
    <t>Jádrové vrty diamantovými korunkami do stavebních materiálů (železobetonu, betonu, cihel, obkladů, dlažeb, kamene) průměru přes 200 do 225 mm</t>
  </si>
  <si>
    <t>https://podminky.urs.cz/item/CS_URS_2022_02/977151126</t>
  </si>
  <si>
    <t>" prostup VZT 200mm" 0,23*1+0,1*(1+2)</t>
  </si>
  <si>
    <t>" prostup VZT 225mm" 0,1*1</t>
  </si>
  <si>
    <t>103</t>
  </si>
  <si>
    <t>977151224</t>
  </si>
  <si>
    <t>Jádrové vrty dovrchní diamantovými korunkami do stavebních materiálů D přes 150 do 180 mm</t>
  </si>
  <si>
    <t>208</t>
  </si>
  <si>
    <t>Jádrové vrty diamantovými korunkami do stavebních materiálů (železobetonu, betonu, cihel, obkladů, dlažeb, kamene) dovrchní (směrem vzhůru), průměru přes 150 do 180 mm</t>
  </si>
  <si>
    <t>https://podminky.urs.cz/item/CS_URS_2022_02/977151224</t>
  </si>
  <si>
    <t>" prostup VZT 160mm strop" 0,5*1</t>
  </si>
  <si>
    <t>977151222</t>
  </si>
  <si>
    <t>Jádrové vrty dovrchní diamantovými korunkami do stavebních materiálů D přes 120 do 130 mm</t>
  </si>
  <si>
    <t>210</t>
  </si>
  <si>
    <t>Jádrové vrty diamantovými korunkami do stavebních materiálů (železobetonu, betonu, cihel, obkladů, dlažeb, kamene) dovrchní (směrem vzhůru), průměru přes 120 do 130 mm</t>
  </si>
  <si>
    <t>https://podminky.urs.cz/item/CS_URS_2022_02/977151222</t>
  </si>
  <si>
    <t>" prostup VZT 125mm strop" 0,5*1</t>
  </si>
  <si>
    <t>997</t>
  </si>
  <si>
    <t>Přesun sutě</t>
  </si>
  <si>
    <t>105</t>
  </si>
  <si>
    <t>997013152</t>
  </si>
  <si>
    <t>Vnitrostaveništní doprava suti a vybouraných hmot pro budovy v přes 6 do 9 m s omezením mechanizace</t>
  </si>
  <si>
    <t>212</t>
  </si>
  <si>
    <t>Vnitrostaveništní doprava suti a vybouraných hmot vodorovně do 50 m svisle s omezením mechanizace pro budovy a haly výšky přes 6 do 9 m</t>
  </si>
  <si>
    <t>https://podminky.urs.cz/item/CS_URS_2022_02/997013152</t>
  </si>
  <si>
    <t>997013501</t>
  </si>
  <si>
    <t>Odvoz suti a vybouraných hmot na skládku nebo meziskládku do 1 km se složením</t>
  </si>
  <si>
    <t>214</t>
  </si>
  <si>
    <t>Odvoz suti a vybouraných hmot na skládku nebo meziskládku se složením, na vzdálenost do 1 km</t>
  </si>
  <si>
    <t>https://podminky.urs.cz/item/CS_URS_2022_02/997013501</t>
  </si>
  <si>
    <t>107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</si>
  <si>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</si>
  <si>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</si>
  <si>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</si>
  <si>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</si>
  <si>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Poznámka k položce:
Poznámka k položce: celkem 15Km</t>
  </si>
  <si>
    <t>148,979*14 "Přepočtené koeficientem množství</t>
  </si>
  <si>
    <t>997013631</t>
  </si>
  <si>
    <t>Poplatek za uložení na skládce (skládkovné) stavebního odpadu směsného kód odpadu 17 09 04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</si>
  <si>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</si>
  <si>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</si>
  <si>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109</t>
  </si>
  <si>
    <t>997013814</t>
  </si>
  <si>
    <t>Poplatek za uložení na skládce (skládkovné) stavebního odpadu izolací kód odpadu 17 06 04</t>
  </si>
  <si>
    <t>220</t>
  </si>
  <si>
    <t>Poplatek za uložení stavebního odpadu na skládce (skládkovné) z izolačních materiálů zatříděného do Katalogu odpadů pod kódem 17 06 04</t>
  </si>
  <si>
    <t>https://podminky.urs.cz/item/CS_URS_2022_02/997013814</t>
  </si>
  <si>
    <t>998</t>
  </si>
  <si>
    <t>Přesun hmot</t>
  </si>
  <si>
    <t>998017002</t>
  </si>
  <si>
    <t>Přesun hmot s omezením mechanizace pro budovy v přes 6 do 12 m</t>
  </si>
  <si>
    <t>222</t>
  </si>
  <si>
    <t>Přesun hmot pro budovy občanské výstavby, bydlení, výrobu a služby s omezením mechanizace vodorovná dopravní vzdálenost do 100 m pro budovy s jakoukoliv nosnou konstrukcí výšky přes 6 do 12 m</t>
  </si>
  <si>
    <t>https://podminky.urs.cz/item/CS_URS_2022_02/998017002</t>
  </si>
  <si>
    <t>PSV</t>
  </si>
  <si>
    <t>Práce a dodávky PSV</t>
  </si>
  <si>
    <t>711</t>
  </si>
  <si>
    <t>Izolace proti vodě, vlhkosti a plynům</t>
  </si>
  <si>
    <t>111</t>
  </si>
  <si>
    <t>711111001</t>
  </si>
  <si>
    <t>Provedení izolace proti zemní vlhkosti vodorovné za studena nátěrem penetračním</t>
  </si>
  <si>
    <t>224</t>
  </si>
  <si>
    <t>Provedení izolace proti zemní vlhkosti natěradly a tmely za studena na ploše vodorovné V nátěrem penetračním</t>
  </si>
  <si>
    <t>https://podminky.urs.cz/item/CS_URS_2022_02/711111001</t>
  </si>
  <si>
    <t>" 1.np oprava izolace po ubourání mazanin" (31,99+23,17+9,5+1,63+22,71+12,0+5,2+17,02+12,45+6,04+3,82+56,6+43,13)</t>
  </si>
  <si>
    <t>11163150</t>
  </si>
  <si>
    <t>lak penetrační asfaltový</t>
  </si>
  <si>
    <t>226</t>
  </si>
  <si>
    <t>" 1.np oprava izolace po ubourání mazanin" (31,99+23,17+9,5+1,63+22,71+12,0+5,2+17,02+12,45+6,04+3,82+56,6+43,13)*0,0003</t>
  </si>
  <si>
    <t>113</t>
  </si>
  <si>
    <t>711141559</t>
  </si>
  <si>
    <t>Provedení izolace proti zemní vlhkosti pásy přitavením vodorovné NAIP</t>
  </si>
  <si>
    <t>228</t>
  </si>
  <si>
    <t>Provedení izolace proti zemní vlhkosti pásy přitavením NAIP na ploše vodorovné V</t>
  </si>
  <si>
    <t>https://podminky.urs.cz/item/CS_URS_2022_02/711141559</t>
  </si>
  <si>
    <t>62853004</t>
  </si>
  <si>
    <t>pás asfaltový natavitelný modifikovaný SBS tl 4,0mm s vložkou ze skleněné tkaniny a spalitelnou PE fólií nebo jemnozrnným minerálním posypem na horním povrchu</t>
  </si>
  <si>
    <t>230</t>
  </si>
  <si>
    <t>" 1.np oprava izolace po ubourání mazanin" (31,99+23,17+9,5+1,63+22,71+12,0+5,2+17,02+12,45+6,04+3,82+56,6+43,13)*1,15</t>
  </si>
  <si>
    <t>115</t>
  </si>
  <si>
    <t>998711102</t>
  </si>
  <si>
    <t>Přesun hmot tonážní pro izolace proti vodě, vlhkosti a plynům v objektech v přes 6 do 12 m</t>
  </si>
  <si>
    <t>232</t>
  </si>
  <si>
    <t>Přesun hmot pro izolace proti vodě, vlhkosti a plynům stanovený z hmotnosti přesunovaného materiálu vodorovná dopravní vzdálenost do 50 m v objektech výšky přes 6 do 12 m</t>
  </si>
  <si>
    <t>https://podminky.urs.cz/item/CS_URS_2022_02/998711102</t>
  </si>
  <si>
    <t>761</t>
  </si>
  <si>
    <t>Konstrukce prosvětlovací</t>
  </si>
  <si>
    <t>761111113</t>
  </si>
  <si>
    <t>Stěna zděná ze skleněných tvárnic 190x190x80 mm bezbarvých lesklých dezén vlna</t>
  </si>
  <si>
    <t>234</t>
  </si>
  <si>
    <t>Stěny a příčky ze skleněných tvárnic zděné rozměr 190 x 190 x 80 mm bezbarvé lesklé dezén vlna</t>
  </si>
  <si>
    <t>https://podminky.urs.cz/item/CS_URS_2022_02/761111113</t>
  </si>
  <si>
    <t>Poznámka k položce:
Poznámka k položce: s  PO  EI30DP1 ozn. 7</t>
  </si>
  <si>
    <t>" 1.np mč 1.01 a 1.05" 2,5*1,2</t>
  </si>
  <si>
    <t>117</t>
  </si>
  <si>
    <t>998761102</t>
  </si>
  <si>
    <t>Přesun hmot tonážní pro konstrukce prosvětlovací v objektech v přes 6 do 12 m</t>
  </si>
  <si>
    <t>236</t>
  </si>
  <si>
    <t>Přesun hmot pro konstrukce prosvětlovací stanovený z hmotnosti přesunovaného materiálu vodorovná dopravní vzdálenost do 50 m v objektech výšky přes 6 do 12 m</t>
  </si>
  <si>
    <t>https://podminky.urs.cz/item/CS_URS_2022_02/998761102</t>
  </si>
  <si>
    <t>763</t>
  </si>
  <si>
    <t>Konstrukce suché výstavby</t>
  </si>
  <si>
    <t>763131411</t>
  </si>
  <si>
    <t>SDK podhled desky 1xA 12,5 bez izolace dvouvrstvá spodní kce profil CD+UD</t>
  </si>
  <si>
    <t>238</t>
  </si>
  <si>
    <t>Podhled ze sádrokartonových desek dvouvrstvá zavěšená spodní konstrukce z ocelových profilů CD, UD jednoduše opláštěná deskou standardní A, tl. 12,5 mm, bez izolace</t>
  </si>
  <si>
    <t>https://podminky.urs.cz/item/CS_URS_2022_02/763131411</t>
  </si>
  <si>
    <t xml:space="preserve">" podhled sdk v=2,6m nebo 2,75m" </t>
  </si>
  <si>
    <t>"1.np" 9,5+1,63+22,71+5,2+17,02+12,45</t>
  </si>
  <si>
    <t>" 2.np" 4,81+4,23+4,42+10,06+4,83+4,67</t>
  </si>
  <si>
    <t>119</t>
  </si>
  <si>
    <t>763131451</t>
  </si>
  <si>
    <t>SDK podhled deska 1xH2 12,5 bez izolace dvouvrstvá spodní kce profil CD+UD</t>
  </si>
  <si>
    <t>240</t>
  </si>
  <si>
    <t>Podhled ze sádrokartonových desek dvouvrstvá zavěšená spodní konstrukce z ocelových profilů CD, UD jednoduše opláštěná deskou impregnovanou H2, tl. 12,5 mm, bez izolace</t>
  </si>
  <si>
    <t>https://podminky.urs.cz/item/CS_URS_2022_02/763131451</t>
  </si>
  <si>
    <t xml:space="preserve">" podhled sdk v=2,6m nebo 2,75m - mokrý provoz"  </t>
  </si>
  <si>
    <t>" 1.np" 12,0</t>
  </si>
  <si>
    <t>" 2.np" 6,02</t>
  </si>
  <si>
    <t>763131721</t>
  </si>
  <si>
    <t>SDK podhled skoková změna v do 0,5 m</t>
  </si>
  <si>
    <t>242</t>
  </si>
  <si>
    <t>Podhled ze sádrokartonových desek ostatní práce a konstrukce na podhledech ze sádrokartonových desek skokové změny výšky podhledu do 0,5 m</t>
  </si>
  <si>
    <t>https://podminky.urs.cz/item/CS_URS_2022_02/763131721</t>
  </si>
  <si>
    <t>" snížený podhled"</t>
  </si>
  <si>
    <t>" 1.np mč 1.03" 1,87+1,1</t>
  </si>
  <si>
    <t>" mč 1.04" 0,87</t>
  </si>
  <si>
    <t>" mč 1.05" 1,76*2+3,93*2</t>
  </si>
  <si>
    <t>" mč 1.06" 3,2</t>
  </si>
  <si>
    <t>" mč 1.07" 3,8+1,4</t>
  </si>
  <si>
    <t>" mč 1.08" 4,65*2+2,6</t>
  </si>
  <si>
    <t>" mč 1.09" 3,1</t>
  </si>
  <si>
    <t>" 2.np mč 2.02" 1,85</t>
  </si>
  <si>
    <t>" mč 2.03" 1,7</t>
  </si>
  <si>
    <t>" mč 2.06" 3,05+1,0</t>
  </si>
  <si>
    <t>" mč 2.07" 3,3+1,5</t>
  </si>
  <si>
    <t>" mč 2.08" 1,9</t>
  </si>
  <si>
    <t>121</t>
  </si>
  <si>
    <t>763131771</t>
  </si>
  <si>
    <t>Příplatek k SDK podhledu za rovinnost kvality Q3</t>
  </si>
  <si>
    <t>244</t>
  </si>
  <si>
    <t>Podhled ze sádrokartonových desek Příplatek k cenám za rovinnost kvality speciální tmelení kvality Q3</t>
  </si>
  <si>
    <t>https://podminky.urs.cz/item/CS_URS_2022_02/763131771</t>
  </si>
  <si>
    <t>" skoková změna" 52,92*0,15</t>
  </si>
  <si>
    <t>763121590</t>
  </si>
  <si>
    <t>SDK stěna předsazená pro osazení závěsného WC tl 150 - 250 mm profil CW+UW 50 desky 2xH2 12,5 bez TI</t>
  </si>
  <si>
    <t>246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</si>
  <si>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</si>
  <si>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https://podminky.urs.cz/item/CS_URS_2022_02/763121590</t>
  </si>
  <si>
    <t>" 1.np wc" 3,4*1,5</t>
  </si>
  <si>
    <t>" 2.np wc" 1,8*1,5</t>
  </si>
  <si>
    <t>123</t>
  </si>
  <si>
    <t>763121761</t>
  </si>
  <si>
    <t>Příplatek k SDK stěně předsazené za rovinnost kvality Q3</t>
  </si>
  <si>
    <t>248</t>
  </si>
  <si>
    <t>Stěna předsazená ze sádrokartonových desek Příplatek k cenám za rovinnost kvality speciální tmelení kvality Q3</t>
  </si>
  <si>
    <t>https://podminky.urs.cz/item/CS_URS_2022_02/763121761</t>
  </si>
  <si>
    <t>998763302</t>
  </si>
  <si>
    <t>Přesun hmot tonážní pro sádrokartonové konstrukce v objektech v přes 6 do 12 m</t>
  </si>
  <si>
    <t>250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</si>
  <si>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</si>
  <si>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https://podminky.urs.cz/item/CS_URS_2022_02/998763302</t>
  </si>
  <si>
    <t>766</t>
  </si>
  <si>
    <t>Konstrukce truhlářské</t>
  </si>
  <si>
    <t>125</t>
  </si>
  <si>
    <t>766112820</t>
  </si>
  <si>
    <t>Demontáž truhlářských stěn dřevěných zasklených</t>
  </si>
  <si>
    <t>252</t>
  </si>
  <si>
    <t>Demontáž dřevěných stěn zasklených</t>
  </si>
  <si>
    <t>https://podminky.urs.cz/item/CS_URS_2022_02/766112820</t>
  </si>
  <si>
    <t>" mč 1.12" 5,7*2,975</t>
  </si>
  <si>
    <t>766682111</t>
  </si>
  <si>
    <t>Montáž zárubní obložkových pro dveře jednokřídlové tl stěny do 170 mm</t>
  </si>
  <si>
    <t>254</t>
  </si>
  <si>
    <t>Montáž zárubní dřevěných, plastových nebo z lamina obložkových, pro dveře jednokřídlové, tloušťky stěny do 170 mm</t>
  </si>
  <si>
    <t>https://podminky.urs.cz/item/CS_URS_2022_02/766682111</t>
  </si>
  <si>
    <t>" 15L 80" 2</t>
  </si>
  <si>
    <t>" 17P 80" 5+1</t>
  </si>
  <si>
    <t>" 18L 80" 2+4</t>
  </si>
  <si>
    <t>" 19P 60" 2</t>
  </si>
  <si>
    <t>" 23L 70" 1</t>
  </si>
  <si>
    <t>127</t>
  </si>
  <si>
    <t>61182307</t>
  </si>
  <si>
    <t>zárubeň jednokřídlá obložková s laminátovým povrchem tl stěny 60-150mm rozměru 600-1100/1970, 2100mm</t>
  </si>
  <si>
    <t>256</t>
  </si>
  <si>
    <t>766682212</t>
  </si>
  <si>
    <t>Montáž zárubní obložkových protipožárních pro dveře jednokřídlové tl stěny přes 170 do 350 mm</t>
  </si>
  <si>
    <t>258</t>
  </si>
  <si>
    <t>Montáž zárubní dřevěných, plastových nebo z lamina obložkových protipožárních, pro dveře jednokřídlové, tloušťky stěny přes 170 do 350 mm</t>
  </si>
  <si>
    <t>https://podminky.urs.cz/item/CS_URS_2022_02/766682212</t>
  </si>
  <si>
    <t>" 22L 70 PO" 1</t>
  </si>
  <si>
    <t>" 12P 80 PO" 1</t>
  </si>
  <si>
    <t>" 16P 80 PO " 1</t>
  </si>
  <si>
    <t>" 20P 80 PO" 2</t>
  </si>
  <si>
    <t>" 21L 80 PO" 1</t>
  </si>
  <si>
    <t>" 25L 80 PO"  1</t>
  </si>
  <si>
    <t>129</t>
  </si>
  <si>
    <t>61182319</t>
  </si>
  <si>
    <t>zárubeň jednokřídlá obložková s laminátovým povrchem a protipožární úpravou tl stěny 160-250mm rozměru 600-1100/1970, 2100mm</t>
  </si>
  <si>
    <t>260</t>
  </si>
  <si>
    <t>766660171</t>
  </si>
  <si>
    <t>Montáž dveřních křídel otvíravých jednokřídlových š do 0,8 m do obložkové zárubně</t>
  </si>
  <si>
    <t>262</t>
  </si>
  <si>
    <t>Montáž dveřních křídel dřevěných nebo plastových otevíravých do obložkové zárubně povrchově upravených jednokřídlových, šířky do 800 mm</t>
  </si>
  <si>
    <t>https://podminky.urs.cz/item/CS_URS_2022_02/766660171</t>
  </si>
  <si>
    <t>131</t>
  </si>
  <si>
    <t>61162072</t>
  </si>
  <si>
    <t>dveře jednokřídlé voštinové povrch laminátový plné 600x1970-2100mm</t>
  </si>
  <si>
    <t>264</t>
  </si>
  <si>
    <t>61162073</t>
  </si>
  <si>
    <t>dveře jednokřídlé voštinové povrch laminátový plné 700x1970-2100mm</t>
  </si>
  <si>
    <t>266</t>
  </si>
  <si>
    <t>133</t>
  </si>
  <si>
    <t>61162074</t>
  </si>
  <si>
    <t>dveře jednokřídlé voštinové povrch laminátový plné 800x1970-2100mm</t>
  </si>
  <si>
    <t>268</t>
  </si>
  <si>
    <t>766660181</t>
  </si>
  <si>
    <t>Montáž dveřních křídel otvíravých jednokřídlových š do 0,8 m požárních do obložkové zárubně</t>
  </si>
  <si>
    <t>270</t>
  </si>
  <si>
    <t>Montáž dveřních křídel dřevěných nebo plastových otevíravých do obložkové zárubně protipožárních jednokřídlových, šířky do 800 mm</t>
  </si>
  <si>
    <t>https://podminky.urs.cz/item/CS_URS_2022_02/766660181</t>
  </si>
  <si>
    <t>135</t>
  </si>
  <si>
    <t>61162097</t>
  </si>
  <si>
    <t>dveře jednokřídlé dřevotřískové protipožární EI (EW) 30 D3 povrch laminátový plné 700x1970-2100mm</t>
  </si>
  <si>
    <t>272</t>
  </si>
  <si>
    <t>61162098</t>
  </si>
  <si>
    <t>dveře jednokřídlé dřevotřískové protipožární EI (EW) 30 D3 povrch laminátový plné 800x1970-2100mm</t>
  </si>
  <si>
    <t>274</t>
  </si>
  <si>
    <t>137</t>
  </si>
  <si>
    <t>766660716</t>
  </si>
  <si>
    <t>Montáž dveřních křídel samozavírače na dřevěnou zárubeň</t>
  </si>
  <si>
    <t>276</t>
  </si>
  <si>
    <t>Montáž dveřních doplňků samozavírače na zárubeň dřevěnou</t>
  </si>
  <si>
    <t>https://podminky.urs.cz/item/CS_URS_2022_02/766660716</t>
  </si>
  <si>
    <t>219</t>
  </si>
  <si>
    <t>54917250</t>
  </si>
  <si>
    <t>samozavírač dveří hydraulický</t>
  </si>
  <si>
    <t>278</t>
  </si>
  <si>
    <t>139</t>
  </si>
  <si>
    <t>766660728</t>
  </si>
  <si>
    <t>Montáž dveřního interiérového kování - zámku</t>
  </si>
  <si>
    <t>280</t>
  </si>
  <si>
    <t>Montáž dveřních doplňků dveřního kování interiérového zámku</t>
  </si>
  <si>
    <t>https://podminky.urs.cz/item/CS_URS_2022_02/766660728</t>
  </si>
  <si>
    <t>766660729</t>
  </si>
  <si>
    <t>Montáž dveřního interiérového kování - štítku s klikou</t>
  </si>
  <si>
    <t>282</t>
  </si>
  <si>
    <t>Montáž dveřních doplňků dveřního kování interiérového štítku s klikou</t>
  </si>
  <si>
    <t>https://podminky.urs.cz/item/CS_URS_2022_02/766660729</t>
  </si>
  <si>
    <t>141</t>
  </si>
  <si>
    <t>549146202</t>
  </si>
  <si>
    <t>Kování nerez k+k vč. zámku</t>
  </si>
  <si>
    <t>284</t>
  </si>
  <si>
    <t>766660734</t>
  </si>
  <si>
    <t>Montáž dveřního bezpečnostního kování - panikového</t>
  </si>
  <si>
    <t>286</t>
  </si>
  <si>
    <t>Montáž dveřních doplňků dveřního kování bezpečnostního panikového kování</t>
  </si>
  <si>
    <t>https://podminky.urs.cz/item/CS_URS_2022_02/766660734</t>
  </si>
  <si>
    <t>" 16P 80" 1</t>
  </si>
  <si>
    <t>" 25L 80" 1</t>
  </si>
  <si>
    <t>143</t>
  </si>
  <si>
    <t>54913659</t>
  </si>
  <si>
    <t>kování panikové dvoubodové, stříbrné, mechanická hrazda</t>
  </si>
  <si>
    <t>sada</t>
  </si>
  <si>
    <t>288</t>
  </si>
  <si>
    <t>kování panikové dvoubodové, stříbrné, mechanická tlačná paniková hrazda se zabezpečením ve dvou bodech</t>
  </si>
  <si>
    <t>Poznámka k položce:
Poznámka k položce: doplněné o hrazdy se sníženým průmětem</t>
  </si>
  <si>
    <t>766695212</t>
  </si>
  <si>
    <t>Montáž truhlářských prahů dveří jednokřídlových š do 10 cm</t>
  </si>
  <si>
    <t>290</t>
  </si>
  <si>
    <t>Montáž ostatních truhlářských konstrukcí prahů dveří jednokřídlových, šířky do 100 mm</t>
  </si>
  <si>
    <t>https://podminky.urs.cz/item/CS_URS_2022_02/766695212</t>
  </si>
  <si>
    <t>145</t>
  </si>
  <si>
    <t>55343119</t>
  </si>
  <si>
    <t>profil přechodový Al narážecí 40mm dub, buk, javor, třešeň</t>
  </si>
  <si>
    <t>292</t>
  </si>
  <si>
    <t>" 22L 70 PO" 1*0,7</t>
  </si>
  <si>
    <t>" 12P 80 PO" 1*0,8</t>
  </si>
  <si>
    <t>" 16P 80 PO " 1*0,8</t>
  </si>
  <si>
    <t>" 20P 80 PO" 2*0,8</t>
  </si>
  <si>
    <t>" 21L 80 PO" 1*0,8</t>
  </si>
  <si>
    <t>" 25L 80 PO"  1*0,8</t>
  </si>
  <si>
    <t>" 19P 60" 2*0,6</t>
  </si>
  <si>
    <t>" 23L 70" 1*0,7</t>
  </si>
  <si>
    <t>" 15L 80" 2*0,8</t>
  </si>
  <si>
    <t>" 17P 80" (5+1)*0,8</t>
  </si>
  <si>
    <t>" 18L 80" (2+4)*0,8</t>
  </si>
  <si>
    <t>18,6*1,1 "Přepočtené koeficientem množství</t>
  </si>
  <si>
    <t>766231113</t>
  </si>
  <si>
    <t>Montáž sklápěcích půdních schodů</t>
  </si>
  <si>
    <t>294</t>
  </si>
  <si>
    <t>Montáž sklápěcích schodů na půdu s vyřezáním otvoru a kompletizací</t>
  </si>
  <si>
    <t>https://podminky.urs.cz/item/CS_URS_2022_02/766231113</t>
  </si>
  <si>
    <t>147</t>
  </si>
  <si>
    <t>61233172</t>
  </si>
  <si>
    <t>schody stahovací kovové a plechovým víkem s vnitřní protipožární,protihlukovou a zateplovací vložkou - 70x50cm</t>
  </si>
  <si>
    <t>296</t>
  </si>
  <si>
    <t>998766102</t>
  </si>
  <si>
    <t>Přesun hmot tonážní pro kce truhlářské v objektech v přes 6 do 12 m</t>
  </si>
  <si>
    <t>298</t>
  </si>
  <si>
    <t>Přesun hmot pro konstrukce truhlářské stanovený z hmotnosti přesunovaného materiálu vodorovná dopravní vzdálenost do 50 m v objektech výšky přes 6 do 12 m</t>
  </si>
  <si>
    <t>https://podminky.urs.cz/item/CS_URS_2022_02/998766102</t>
  </si>
  <si>
    <t>767</t>
  </si>
  <si>
    <t>Konstrukce zámečnické</t>
  </si>
  <si>
    <t>149</t>
  </si>
  <si>
    <t>767161111</t>
  </si>
  <si>
    <t>Montáž zábradlí rovného z trubek do zdi hm do 20 kg</t>
  </si>
  <si>
    <t>300</t>
  </si>
  <si>
    <t>Montáž zábradlí rovného z trubek nebo tenkostěnných profilů do zdiva, hmotnosti 1 m zábradlí do 20 kg</t>
  </si>
  <si>
    <t>https://podminky.urs.cz/item/CS_URS_2022_02/767161111</t>
  </si>
  <si>
    <t>" zábradlí terasy" 24</t>
  </si>
  <si>
    <t>553970000</t>
  </si>
  <si>
    <t>Atypické kovové výrobky včetne zinkování</t>
  </si>
  <si>
    <t>302</t>
  </si>
  <si>
    <t>Poznámka k položce:
Poznámka k položce: Z1 zábradlí terasy</t>
  </si>
  <si>
    <t>" zábradlí" 221,12</t>
  </si>
  <si>
    <t>" kotevní plech" 0,1*0,04*8*5*24</t>
  </si>
  <si>
    <t>151</t>
  </si>
  <si>
    <t>953962113</t>
  </si>
  <si>
    <t>Kotvy chemickým tmelem M 12 hl 80 mm do zdiva z plných cihel s vyvrtáním otvoru</t>
  </si>
  <si>
    <t>304</t>
  </si>
  <si>
    <t>Kotvy chemické s vyvrtáním otvoru do zdiva z plných cihel tmel, hloubka 80 mm, velikost M 12</t>
  </si>
  <si>
    <t>https://podminky.urs.cz/item/CS_URS_2022_02/953962113</t>
  </si>
  <si>
    <t>" kotvení zábradlí" 2*24</t>
  </si>
  <si>
    <t>953965121</t>
  </si>
  <si>
    <t>Kotevní šroub pro chemické kotvy M 12 dl 160 mm</t>
  </si>
  <si>
    <t>306</t>
  </si>
  <si>
    <t>Kotvy chemické s vyvrtáním otvoru kotevní šrouby pro chemické kotvy, velikost M 12, délka 160 mm</t>
  </si>
  <si>
    <t>https://podminky.urs.cz/item/CS_URS_2022_02/953965121</t>
  </si>
  <si>
    <t>153</t>
  </si>
  <si>
    <t>953942425</t>
  </si>
  <si>
    <t>Osazování rámů litinových poklopů kouřových kanálů</t>
  </si>
  <si>
    <t>308</t>
  </si>
  <si>
    <t>Osazování drobných kovových předmětů se zalitím maltou cementovou, do vysekaných kapes nebo připravených otvorů rámů litinových poklopů v podlahách nebo čisticích dvířek v kouřových kanálech</t>
  </si>
  <si>
    <t>https://podminky.urs.cz/item/CS_URS_2022_02/953942425</t>
  </si>
  <si>
    <t>" rohožka Z2 60/40" 3</t>
  </si>
  <si>
    <t>ACO.398</t>
  </si>
  <si>
    <t>vana 600x400, H80, polymerbeton</t>
  </si>
  <si>
    <t>310</t>
  </si>
  <si>
    <t>Poznámka k položce:
Poznámka k položce: Z2</t>
  </si>
  <si>
    <t>155</t>
  </si>
  <si>
    <t>ACO.82403</t>
  </si>
  <si>
    <t>rošt 600x400, mřížkový, oka 30x30 , ZN</t>
  </si>
  <si>
    <t>312</t>
  </si>
  <si>
    <t>767995117</t>
  </si>
  <si>
    <t>Montáž atypických zámečnických konstrukcí hm přes 250 do 500 kg</t>
  </si>
  <si>
    <t>314</t>
  </si>
  <si>
    <t>Montáž ostatních atypických zámečnických konstrukcí hmotnosti přes 250 do 500 kg</t>
  </si>
  <si>
    <t>https://podminky.urs.cz/item/CS_URS_2022_02/767995117</t>
  </si>
  <si>
    <t>Poznámka k položce:
Poznámka k položce: nové venkovní schodiště PO</t>
  </si>
  <si>
    <t>*nové venkovní schodiště PO</t>
  </si>
  <si>
    <t>2250</t>
  </si>
  <si>
    <t>157</t>
  </si>
  <si>
    <t>316</t>
  </si>
  <si>
    <t>998767102</t>
  </si>
  <si>
    <t>Přesun hmot tonážní pro zámečnické konstrukce v objektech v přes 6 do 12 m</t>
  </si>
  <si>
    <t>318</t>
  </si>
  <si>
    <t>Přesun hmot pro zámečnické konstrukce stanovený z hmotnosti přesunovaného materiálu vodorovná dopravní vzdálenost do 50 m v objektech výšky přes 6 do 12 m</t>
  </si>
  <si>
    <t>https://podminky.urs.cz/item/CS_URS_2022_02/998767102</t>
  </si>
  <si>
    <t>771</t>
  </si>
  <si>
    <t>Podlahy z dlaždic</t>
  </si>
  <si>
    <t>159</t>
  </si>
  <si>
    <t>320</t>
  </si>
  <si>
    <t>" 1.np" 9,5+1,63+12,0+5,2+17,02+12,45+6,04+8,7</t>
  </si>
  <si>
    <t>" 2.np" 4,23+4,22+4,83+6,02+4,67</t>
  </si>
  <si>
    <t>771151011</t>
  </si>
  <si>
    <t>Samonivelační stěrka podlah pevnosti 20 MPa tl 3 mm</t>
  </si>
  <si>
    <t>322</t>
  </si>
  <si>
    <t>Příprava podkladu před provedením dlažby samonivelační stěrka min.pevnosti 20 MPa, tloušťky do 3 mm</t>
  </si>
  <si>
    <t>https://podminky.urs.cz/item/CS_URS_2022_02/771151011</t>
  </si>
  <si>
    <t>161</t>
  </si>
  <si>
    <t>771591112</t>
  </si>
  <si>
    <t>Izolace pod dlažbu nátěrem nebo stěrkou ve dvou vrstvách</t>
  </si>
  <si>
    <t>324</t>
  </si>
  <si>
    <t>Izolace podlahy pod dlažbu nátěrem nebo stěrkou ve dvou vrstvách</t>
  </si>
  <si>
    <t>https://podminky.urs.cz/item/CS_URS_2022_02/771591112</t>
  </si>
  <si>
    <t>" 1.np" 9,5+1,63+12,0</t>
  </si>
  <si>
    <t>" 2.np" 4,23+6,02</t>
  </si>
  <si>
    <t>771591264</t>
  </si>
  <si>
    <t>Izolace těsnícími pásy mezi podlahou a stěnou</t>
  </si>
  <si>
    <t>326</t>
  </si>
  <si>
    <t>Izolace podlahy pod dlažbu těsnícími izolačními pásy mezi podlahou a stěnu</t>
  </si>
  <si>
    <t>https://podminky.urs.cz/item/CS_URS_2022_02/771591264</t>
  </si>
  <si>
    <t>" 1.np mč 1.03" 0,87*4+(2,25+1,87+2,35+1,87+1,1+1,2)*2</t>
  </si>
  <si>
    <t>" mč 1.04" (1,87+0,87)*2</t>
  </si>
  <si>
    <t>" mč 1.06" (3,8+3,2+0,8*2)*2</t>
  </si>
  <si>
    <t>" 2.np mč 2.03" (1,7+2,3)*2</t>
  </si>
  <si>
    <t>"mč 2.08"  (1,9+3,3+0,8*2)*2</t>
  </si>
  <si>
    <t>163</t>
  </si>
  <si>
    <t>771474111</t>
  </si>
  <si>
    <t>Montáž soklů z dlaždic keramických rovných flexibilní lepidlo v do 65 mm</t>
  </si>
  <si>
    <t>328</t>
  </si>
  <si>
    <t>Montáž soklů z dlaždic keramických lepených flexibilním lepidlem rovných, výšky do 65 mm</t>
  </si>
  <si>
    <t>https://podminky.urs.cz/item/CS_URS_2022_02/771474111</t>
  </si>
  <si>
    <t>" 1.np sokl mč 1.03" ((1,87+2,25+2,35+1,87)*2-(0,97+0,6+0,8*2))</t>
  </si>
  <si>
    <t>" mč 1.08" ((4,65+3,8+0,4*2)*2-(1,0+0,8))</t>
  </si>
  <si>
    <t>" mč 1.15" ((5,8+1,5)*2-(0,8*2+1,1))</t>
  </si>
  <si>
    <t>" podesta schodiště" (4,5+2*1,65)</t>
  </si>
  <si>
    <t>771574263</t>
  </si>
  <si>
    <t>Montáž podlah keramických pro mechanické zatížení protiskluzných lepených flexibilním lepidlem přes 9 do 12 ks/m2</t>
  </si>
  <si>
    <t>330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</si>
  <si>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</si>
  <si>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https://podminky.urs.cz/item/CS_URS_2022_02/771574263</t>
  </si>
  <si>
    <t>" terasa mč 1.14"  56,22</t>
  </si>
  <si>
    <t>165</t>
  </si>
  <si>
    <t>59761409</t>
  </si>
  <si>
    <t>dlažba keramická slinutá protiskluzná do interiéru i exteriéru pro vysoké mechanické namáhání přes 9 do 12ks/m2</t>
  </si>
  <si>
    <t>332</t>
  </si>
  <si>
    <t>" 1.np" 9,5+1,63+12,0+5,2+17,02+12,45+6,04</t>
  </si>
  <si>
    <t>" 1.np sokl mč 1.03" ((1,87+2,25+2,35+1,87)*2-(0,97+0,6+0,8*2))*0,05</t>
  </si>
  <si>
    <t>" mč 1.08" ((4,65+3,8+0,4*2)*2-(1,0+0,8))*0,05</t>
  </si>
  <si>
    <t>" podesta schodiště" 4,5*1,65+(4,5+2*1,65)*0,05</t>
  </si>
  <si>
    <t>97,136*1,1 "Přepočtené koeficientem množství</t>
  </si>
  <si>
    <t>59761433</t>
  </si>
  <si>
    <t>dlažba keramická slinutá hladká do interiéru i exteriéru pro vysoké mechanické namáhání přes 9 do 12ks/m2 tl 15mm</t>
  </si>
  <si>
    <t>334</t>
  </si>
  <si>
    <t>167</t>
  </si>
  <si>
    <t>771577114</t>
  </si>
  <si>
    <t>Příplatek k montáži podlah keramických lepených flexibilním lepidlem za spárování tmelem dvousložkovým</t>
  </si>
  <si>
    <t>336</t>
  </si>
  <si>
    <t>Montáž podlah z dlaždic keramických lepených flexibilním lepidlem Příplatek k cenám za dvousložkový spárovací tmel</t>
  </si>
  <si>
    <t>https://podminky.urs.cz/item/CS_URS_2022_02/771577114</t>
  </si>
  <si>
    <t>" terasa mč 1.14" 56,22</t>
  </si>
  <si>
    <t>" mč 1.15" ((5,8+1,5)*2-(0,8*2+1,1))*0,05</t>
  </si>
  <si>
    <t>771591115</t>
  </si>
  <si>
    <t>Podlahy spárování silikonem</t>
  </si>
  <si>
    <t>338</t>
  </si>
  <si>
    <t>Podlahy - dokončovací práce spárování silikonem</t>
  </si>
  <si>
    <t>https://podminky.urs.cz/item/CS_URS_2022_02/771591115</t>
  </si>
  <si>
    <t>" dlažba" 83</t>
  </si>
  <si>
    <t>169</t>
  </si>
  <si>
    <t>771591117</t>
  </si>
  <si>
    <t>Podlahy spárování akrylem</t>
  </si>
  <si>
    <t>340</t>
  </si>
  <si>
    <t>Podlahy - dokončovací práce spárování akrylem</t>
  </si>
  <si>
    <t>https://podminky.urs.cz/item/CS_URS_2022_02/771591117</t>
  </si>
  <si>
    <t>771591184</t>
  </si>
  <si>
    <t>Pracnější řezání podlah z dlaždic keramických rovné</t>
  </si>
  <si>
    <t>342</t>
  </si>
  <si>
    <t>Podlahy - dokončovací práce pracnější řezání dlaždic keramických rovné</t>
  </si>
  <si>
    <t>https://podminky.urs.cz/item/CS_URS_2022_02/771591184</t>
  </si>
  <si>
    <t>" sokl"   49,91</t>
  </si>
  <si>
    <t>171</t>
  </si>
  <si>
    <t>998771102</t>
  </si>
  <si>
    <t>Přesun hmot tonážní pro podlahy z dlaždic v objektech v přes 6 do 12 m</t>
  </si>
  <si>
    <t>344</t>
  </si>
  <si>
    <t>Přesun hmot pro podlahy z dlaždic stanovený z hmotnosti přesunovaného materiálu vodorovná dopravní vzdálenost do 50 m v objektech výšky přes 6 do 12 m</t>
  </si>
  <si>
    <t>https://podminky.urs.cz/item/CS_URS_2022_02/998771102</t>
  </si>
  <si>
    <t>776</t>
  </si>
  <si>
    <t>Podlahy povlakové</t>
  </si>
  <si>
    <t>776201811</t>
  </si>
  <si>
    <t>Demontáž lepených povlakových podlah bez podložky ručně</t>
  </si>
  <si>
    <t>346</t>
  </si>
  <si>
    <t>Demontáž povlakových podlahovin lepených ručně bez podložky</t>
  </si>
  <si>
    <t>https://podminky.urs.cz/item/CS_URS_2022_02/776201811</t>
  </si>
  <si>
    <t>" PVC 1.np" 1,75*1,75+1,65*1,75+1,5*3,3+1,3*1,1+1,3*2,1+1,65*3,3+4,33*3,93+0,7*1,1+0,87*1,87+1,1*1,15+0,9*2,35+1,0*1,4+2,25*1,87+0,9*0,9+17,65*5,7</t>
  </si>
  <si>
    <t>" PVC 2.np" 1,5*3,3+3,05*3,3+7,32*6,2+4,7*6,4+1,27*1,8+2,6*1,7+1,15*1,8+2,6*1,85</t>
  </si>
  <si>
    <t>173</t>
  </si>
  <si>
    <t>776991821</t>
  </si>
  <si>
    <t>Odstranění lepidla ručně z podlah</t>
  </si>
  <si>
    <t>348</t>
  </si>
  <si>
    <t>Ostatní práce odstranění lepidla ručně z podlah</t>
  </si>
  <si>
    <t>https://podminky.urs.cz/item/CS_URS_2022_02/776991821</t>
  </si>
  <si>
    <t>776410811</t>
  </si>
  <si>
    <t>Odstranění soklíků a lišt pryžových nebo plastových</t>
  </si>
  <si>
    <t>350</t>
  </si>
  <si>
    <t>Demontáž soklíků nebo lišt pryžových nebo plastových</t>
  </si>
  <si>
    <t>https://podminky.urs.cz/item/CS_URS_2022_02/776410811</t>
  </si>
  <si>
    <t>" PVC 1.np" 4*1,75+(1,65+1,75)*2+(1,5*2+3,3)+1,3*2+(1,65*2+3,3)+(4,33+3,93+0,7)*2+(0,87+1,87+1,1+1,15+0,9+2,35+1,4+2,25+1,87+0,9*2+17,65+5,7)*2</t>
  </si>
  <si>
    <t>" PVC 2.np" (1,5+3,3+3,05+3,3)*2+(7,32*2+6,2)+4,7*2+(1,27+1,8+2,6+1,7+1,8+2,6+1,85)*2</t>
  </si>
  <si>
    <t>175</t>
  </si>
  <si>
    <t>776121311</t>
  </si>
  <si>
    <t>Vodou ředitelná penetrace savého podkladu povlakových podlah</t>
  </si>
  <si>
    <t>352</t>
  </si>
  <si>
    <t>Příprava podkladu penetrace vodou ředitelná podlah</t>
  </si>
  <si>
    <t>https://podminky.urs.cz/item/CS_URS_2022_02/776121311</t>
  </si>
  <si>
    <t>" 1.np mč 1.12" 28,18</t>
  </si>
  <si>
    <t xml:space="preserve">" mč 1.13" 43,13 </t>
  </si>
  <si>
    <t>Mezisoučet koberec</t>
  </si>
  <si>
    <t>" 1.np" 31,99+23,17+22,71+3,82+28,42</t>
  </si>
  <si>
    <t>" 2.np" 5,5*2,4+4,81+18,95+10,06</t>
  </si>
  <si>
    <t>Mezisoučet PVC</t>
  </si>
  <si>
    <t>776141111</t>
  </si>
  <si>
    <t>Stěrka podlahová nivelační pro vyrovnání podkladu povlakových podlah pevnosti 20 MPa tl do 3 mm</t>
  </si>
  <si>
    <t>354</t>
  </si>
  <si>
    <t>Příprava podkladu vyrovnání samonivelační stěrkou podlah min.pevnosti 20 MPa, tloušťky do 3 mm</t>
  </si>
  <si>
    <t>https://podminky.urs.cz/item/CS_URS_2022_02/776141111</t>
  </si>
  <si>
    <t>177</t>
  </si>
  <si>
    <t>776211111</t>
  </si>
  <si>
    <t>Lepení textilních pásů</t>
  </si>
  <si>
    <t>356</t>
  </si>
  <si>
    <t>Montáž textilních podlahovin lepením pásů standardních</t>
  </si>
  <si>
    <t>https://podminky.urs.cz/item/CS_URS_2022_02/776211111</t>
  </si>
  <si>
    <t>69751060</t>
  </si>
  <si>
    <t>koberec zátěžový vpichovaný role š 2m, vlákno 100% PA, hm 540g/m2, R ≤ 100MΩ, zátěž 33, útlum 21dB, hořlavost Bfl S1</t>
  </si>
  <si>
    <t>358</t>
  </si>
  <si>
    <t>179</t>
  </si>
  <si>
    <t>776421312</t>
  </si>
  <si>
    <t>Montáž přechodových šroubovaných lišt</t>
  </si>
  <si>
    <t>360</t>
  </si>
  <si>
    <t>Montáž lišt přechodových šroubovaných</t>
  </si>
  <si>
    <t>https://podminky.urs.cz/item/CS_URS_2022_02/776421312</t>
  </si>
  <si>
    <t>" 1.np mč 1.12" 5,7</t>
  </si>
  <si>
    <t>" mč 1.13" 5,7</t>
  </si>
  <si>
    <t>362</t>
  </si>
  <si>
    <t>11,4*1,02 "Přepočtené koeficientem množství</t>
  </si>
  <si>
    <t>181</t>
  </si>
  <si>
    <t>776421111</t>
  </si>
  <si>
    <t>Montáž obvodových lišt lepením</t>
  </si>
  <si>
    <t>364</t>
  </si>
  <si>
    <t>Montáž lišt obvodových lepených</t>
  </si>
  <si>
    <t>https://podminky.urs.cz/item/CS_URS_2022_02/776421111</t>
  </si>
  <si>
    <t>" 1.np mč 1.12" 5,025*2+0,4*2</t>
  </si>
  <si>
    <t>" mč 1.13" 7,6*2+5,7+0,4*2-(0,8+1,5*2)</t>
  </si>
  <si>
    <t>69751200</t>
  </si>
  <si>
    <t>lišta kobercová 50x7mm</t>
  </si>
  <si>
    <t>366</t>
  </si>
  <si>
    <t>28,75*1,02 "Přepočtené koeficientem množství</t>
  </si>
  <si>
    <t>183</t>
  </si>
  <si>
    <t>69751220</t>
  </si>
  <si>
    <t>roh vnitřní k liště kobercové</t>
  </si>
  <si>
    <t>368</t>
  </si>
  <si>
    <t>7*1,02 "Přepočtené koeficientem množství</t>
  </si>
  <si>
    <t>69751221</t>
  </si>
  <si>
    <t>roh vnější k liště kobercové</t>
  </si>
  <si>
    <t>370</t>
  </si>
  <si>
    <t>5*1,02 "Přepočtené koeficientem množství</t>
  </si>
  <si>
    <t>185</t>
  </si>
  <si>
    <t>776241121</t>
  </si>
  <si>
    <t>Lepení vzorovaných pásů ze sametového vinylu</t>
  </si>
  <si>
    <t>372</t>
  </si>
  <si>
    <t>Montáž podlahovin ze sametového vinylu lepením pásů vzorovaných</t>
  </si>
  <si>
    <t>https://podminky.urs.cz/item/CS_URS_2022_02/776241121</t>
  </si>
  <si>
    <t>28411017</t>
  </si>
  <si>
    <t>PVC vinyl heterogenní zátěžové tl 2,00mm, nášlapná vrstva 0,70mm, zátěž 34/43, otlak do 0,02mm, stálost do 0,10%, R10, hořlavost Bfl S1</t>
  </si>
  <si>
    <t>374</t>
  </si>
  <si>
    <t>187</t>
  </si>
  <si>
    <t>376</t>
  </si>
  <si>
    <t>" 1.np mč 1.01" (6,98+4,8)*2-(0,8*2+1,7)</t>
  </si>
  <si>
    <t>" mč 1.11" (1,75+2,66)*2-0,8</t>
  </si>
  <si>
    <t>" mč 1.12" 5,7+5,05*2</t>
  </si>
  <si>
    <t>" 2.np mč 2.01" 5,5*2+2,4-(0,8*4+0,7)</t>
  </si>
  <si>
    <t>" mč 2.02" (2,6+1,85)*2-0,8</t>
  </si>
  <si>
    <t>" mč 2.05" (6,05+3,3)*2-0,8*2</t>
  </si>
  <si>
    <t>" mč 2.06" (3,3+3,05)*2-0,8</t>
  </si>
  <si>
    <t>28411001</t>
  </si>
  <si>
    <t>lišta soklová PVC 9,7x58mm</t>
  </si>
  <si>
    <t>378</t>
  </si>
  <si>
    <t>90,68*1,02 "Přepočtené koeficientem množství</t>
  </si>
  <si>
    <t>189</t>
  </si>
  <si>
    <t>776991131</t>
  </si>
  <si>
    <t>Základní čištění nově položených podlahovin včetně dvousložkového jednovrstvého polymerního nátěru</t>
  </si>
  <si>
    <t>380</t>
  </si>
  <si>
    <t>Ostatní práce údržba nových podlahovin po pokládce čištění včetně ošetření polymerním nátěrem dvousložkovým jednovrstvým</t>
  </si>
  <si>
    <t>https://podminky.urs.cz/item/CS_URS_2022_02/776991131</t>
  </si>
  <si>
    <t>998776102</t>
  </si>
  <si>
    <t>Přesun hmot tonážní pro podlahy povlakové v objektech v přes 6 do 12 m</t>
  </si>
  <si>
    <t>382</t>
  </si>
  <si>
    <t>Přesun hmot pro podlahy povlakové stanovený z hmotnosti přesunovaného materiálu vodorovná dopravní vzdálenost do 50 m v objektech výšky přes 6 do 12 m</t>
  </si>
  <si>
    <t>https://podminky.urs.cz/item/CS_URS_2022_02/998776102</t>
  </si>
  <si>
    <t>777</t>
  </si>
  <si>
    <t>Podlahy lité</t>
  </si>
  <si>
    <t>191</t>
  </si>
  <si>
    <t>777111111</t>
  </si>
  <si>
    <t>Vysátí podkladu před provedením lité podlahy</t>
  </si>
  <si>
    <t>384</t>
  </si>
  <si>
    <t>Příprava podkladu před provedením litých podlah vysátí</t>
  </si>
  <si>
    <t>https://podminky.urs.cz/item/CS_URS_2022_02/777111111</t>
  </si>
  <si>
    <t>777131113</t>
  </si>
  <si>
    <t>Penetrační polyuretanový nátěr podlahy na vlhký nebo nenasákavý podklad</t>
  </si>
  <si>
    <t>386</t>
  </si>
  <si>
    <t>Penetrační nátěr podlahy polyuretanový na podklad vlhký nebo s nízkou nasákavostí</t>
  </si>
  <si>
    <t>https://podminky.urs.cz/item/CS_URS_2022_02/777131113</t>
  </si>
  <si>
    <t>" 2.np všestranná herna mč 2.10" 118,97</t>
  </si>
  <si>
    <t>193</t>
  </si>
  <si>
    <t>777521105</t>
  </si>
  <si>
    <t>Krycí polyuretanová stěrka tloušťky do 3 mm dekorativní lité podlahy</t>
  </si>
  <si>
    <t>388</t>
  </si>
  <si>
    <t>Krycí stěrka dekorativní polyuretanová, tloušťky přes 2 do 3 mm</t>
  </si>
  <si>
    <t>https://podminky.urs.cz/item/CS_URS_2022_02/777521105</t>
  </si>
  <si>
    <t>777511107</t>
  </si>
  <si>
    <t>Protiskluzná úprava prosyp krycí stěrky lité podlahy pískem</t>
  </si>
  <si>
    <t>390</t>
  </si>
  <si>
    <t>Krycí stěrka dekorativní polyuretanová, tloušťky protiskluzná úprava prosyp pískem</t>
  </si>
  <si>
    <t>https://podminky.urs.cz/item/CS_URS_2022_02/777511107</t>
  </si>
  <si>
    <t>195</t>
  </si>
  <si>
    <t>998777102</t>
  </si>
  <si>
    <t>Přesun hmot tonážní pro podlahy lité v objektech v přes 6 do 12 m</t>
  </si>
  <si>
    <t>392</t>
  </si>
  <si>
    <t>Přesun hmot pro podlahy lité stanovený z hmotnosti přesunovaného materiálu vodorovná dopravní vzdálenost do 50 m v objektech výšky přes 6 do 12 m</t>
  </si>
  <si>
    <t>https://podminky.urs.cz/item/CS_URS_2022_02/998777102</t>
  </si>
  <si>
    <t>781</t>
  </si>
  <si>
    <t>Dokončovací práce - obklady</t>
  </si>
  <si>
    <t>781121011</t>
  </si>
  <si>
    <t>Nátěr penetrační na stěnu</t>
  </si>
  <si>
    <t>394</t>
  </si>
  <si>
    <t>Příprava podkladu před provedením obkladu nátěr penetrační na stěnu</t>
  </si>
  <si>
    <t>https://podminky.urs.cz/item/CS_URS_2022_02/781121011</t>
  </si>
  <si>
    <t>" 1.np obklady mč 1.02"  1,5*(5,0+5,23+0,3)*2-(0,8*1,5+0,9*0,55*3)</t>
  </si>
  <si>
    <t>" mč 1.03" 0,87*2,0*4-0,6*2,0+1,5*0,97+2,0*(1,1+1,2)*2-0,6*2,0</t>
  </si>
  <si>
    <t>" mč 1.04" 2,0*(0,87+1,87)*2-0,6*2,0</t>
  </si>
  <si>
    <t>" mč 1,05" 1,5*(3,39+7,4+0,8+0,4*3)*2-(0,8*1,5*4+0,6*1,5+0,9*0,55+2,5*0,55)</t>
  </si>
  <si>
    <t>" mč 1.06" 2,0*(3,2+3,8)*2+1,35*(0,85*2+0,1)*2+0,85*0,1*2-(0,8*2,0*3+0,9*1,05*2)</t>
  </si>
  <si>
    <t>" mč 1.07" 2,0*(1,4+3,8)*2-(0,8*2,0+0,9*1,05)</t>
  </si>
  <si>
    <t>" mč  1.09" 1,5*(0,25+1,0)+0,6*(2,0+0,6)</t>
  </si>
  <si>
    <t>" 2.np obklady mč 2.03" 2,0*2,6</t>
  </si>
  <si>
    <t>" mč 2.04" 2,0*(1,15+1,78)*2-(0,7*2,0+0,9*1,05)+2,0*(1,27+1,8)*2-0,7*2,0*2</t>
  </si>
  <si>
    <t>" mč 2.07" 2,0*(1,5+3,3)*2-(0,8*2,0+0,9*1,05)</t>
  </si>
  <si>
    <t>" mč 2.08" 2,0*(3,3+1,9)*2+1,35*(0,85*2+0,1)*2+0,85*0,1*2-(0,8*2,0+0,9*1,05)</t>
  </si>
  <si>
    <t>" mč 2.09" 1,5*2,1+0,6*(1,2+0,6)</t>
  </si>
  <si>
    <t>197</t>
  </si>
  <si>
    <t>781131112</t>
  </si>
  <si>
    <t>Izolace pod obklad nátěrem nebo stěrkou ve dvou vrstvách</t>
  </si>
  <si>
    <t>396</t>
  </si>
  <si>
    <t>Izolace stěny pod obklad izolace nátěrem nebo stěrkou ve dvou vrstvách</t>
  </si>
  <si>
    <t>https://podminky.urs.cz/item/CS_URS_2022_02/781131112</t>
  </si>
  <si>
    <t>" 1.np obklady mč 1.02" 0</t>
  </si>
  <si>
    <t>" mč 1.03" 0,87*2,0*4-0,6*2,0</t>
  </si>
  <si>
    <t>" mč 1.04" 2,0*(0,87+0,5*2)</t>
  </si>
  <si>
    <t>" mč 1,05" 0</t>
  </si>
  <si>
    <t>" mč 1.06" 2,0*2,5*2+1,35*(0,85*2+0,1)*2+0,85*0,1*2</t>
  </si>
  <si>
    <t>" mč 1.07" 0</t>
  </si>
  <si>
    <t>" mč  1.09"</t>
  </si>
  <si>
    <t>" mč 2.04" 0</t>
  </si>
  <si>
    <t>" mč 2.07" 0</t>
  </si>
  <si>
    <t>" mč 2.08" 2,0*3,3*2+1,35*(0,85*2+0,1)*2+0,85*0,1*2</t>
  </si>
  <si>
    <t>" mč 2.09" 0</t>
  </si>
  <si>
    <t>781131262</t>
  </si>
  <si>
    <t>Spoj izolace ve spojení s obkladem na sraz dvou fólií</t>
  </si>
  <si>
    <t>398</t>
  </si>
  <si>
    <t>Izolace stěny pod obklad spoj izolace na sraz dvou fólií a přelepení lepidlem</t>
  </si>
  <si>
    <t>https://podminky.urs.cz/item/CS_URS_2022_02/781131262</t>
  </si>
  <si>
    <t>" 2.np obklady mč 2.03" 2,0*2</t>
  </si>
  <si>
    <t>" mč 2.08" 2,0*5+1,35*4</t>
  </si>
  <si>
    <t>199</t>
  </si>
  <si>
    <t>781474225</t>
  </si>
  <si>
    <t>Montáž obkladů vnitřních keramických z dekorů přes 19 do 22 ks/m2 lepených flexibilním lepidlem</t>
  </si>
  <si>
    <t>400</t>
  </si>
  <si>
    <t>Montáž obkladů vnitřních stěn z dlaždic keramických lepených flexibilním lepidlem maloformátových reliéfních nebo z dekorů přes 19 do 22 ks/m2</t>
  </si>
  <si>
    <t>https://podminky.urs.cz/item/CS_URS_2022_02/781474225</t>
  </si>
  <si>
    <t>59761067</t>
  </si>
  <si>
    <t>obklad keramický reliéfní pro interiér přes 19 do 22ks/m2</t>
  </si>
  <si>
    <t>402</t>
  </si>
  <si>
    <t>200,935*1,1 "Přepočtené koeficientem množství</t>
  </si>
  <si>
    <t>201</t>
  </si>
  <si>
    <t>781477114</t>
  </si>
  <si>
    <t>Příplatek k montáži obkladů vnitřních keramických hladkých za spárování tmelem dvousložkovým</t>
  </si>
  <si>
    <t>404</t>
  </si>
  <si>
    <t>Montáž obkladů vnitřních stěn z dlaždic keramických Příplatek k cenám za dvousložkový spárovací tmel</t>
  </si>
  <si>
    <t>https://podminky.urs.cz/item/CS_URS_2022_02/781477114</t>
  </si>
  <si>
    <t>781494111</t>
  </si>
  <si>
    <t>Plastové profily rohové lepené flexibilním lepidlem</t>
  </si>
  <si>
    <t>406</t>
  </si>
  <si>
    <t>Obklad - dokončující práce profily ukončovací lepené flexibilním lepidlem rohové</t>
  </si>
  <si>
    <t>https://podminky.urs.cz/item/CS_URS_2022_02/781494111</t>
  </si>
  <si>
    <t>" 1.np obklady mč 1.02"  1,5*14</t>
  </si>
  <si>
    <t>" mč 1.03" 2,0*4+2,0*4</t>
  </si>
  <si>
    <t>" mč 1.04" 2,0*4</t>
  </si>
  <si>
    <t>" mč 1,05" 1,5*19</t>
  </si>
  <si>
    <t>" mč 1.06" 2,0*4+1,35*4*2+0,85*2*2</t>
  </si>
  <si>
    <t>" mč 1.07" 2,0*9</t>
  </si>
  <si>
    <t>" mč  1.09" 1,5*2+0,6</t>
  </si>
  <si>
    <t>" mč 2.04" 2,0*4*2</t>
  </si>
  <si>
    <t>" mč 2.07" 2,0*7</t>
  </si>
  <si>
    <t>" mč 2.08" 2,0*6+1,35*4*2+0,85*2*2</t>
  </si>
  <si>
    <t>" mč 2.09" 0,6</t>
  </si>
  <si>
    <t>203</t>
  </si>
  <si>
    <t>781494511</t>
  </si>
  <si>
    <t>Plastové profily ukončovací lepené flexibilním lepidlem</t>
  </si>
  <si>
    <t>408</t>
  </si>
  <si>
    <t>Obklad - dokončující práce profily ukončovací lepené flexibilním lepidlem ukončovací</t>
  </si>
  <si>
    <t>https://podminky.urs.cz/item/CS_URS_2022_02/781494511</t>
  </si>
  <si>
    <t>" 1.np obklady mč 1.02"  (5,0+5,23+0,3)*2-(0,8+0,9*3)</t>
  </si>
  <si>
    <t>" mč 1.03" 0,87*4-0,6+1,5*2+(1,1+1,2)*2-0,6</t>
  </si>
  <si>
    <t>" mč 1.04" (0,87+1,87)*2-0,6</t>
  </si>
  <si>
    <t>" mč 1,05" (3,39+7,4+0,8+0,4*3)*2-(0,8*4+0,6+0,9+2,5)</t>
  </si>
  <si>
    <t>" mč 1.06" (3,2+3,8)*2-(0,8*3+0,9*2)</t>
  </si>
  <si>
    <t>" mč 1.07" (1,4+3,8)*2-(0,8+0,9)</t>
  </si>
  <si>
    <t>" mč  1.09" 1,5+(0,25+1,0)+0,9+(2,0+0,6)+0,6</t>
  </si>
  <si>
    <t>" 2.np obklady mč 2.03" 2,6</t>
  </si>
  <si>
    <t>" mč 2.04" (1,15+1,78)*2-(0,7+0,9)+(1,27+1,8)*2-0,7*2</t>
  </si>
  <si>
    <t>" mč 2.07" (1,5+3,3)*2-(0,8+0,9)</t>
  </si>
  <si>
    <t>" mč 2.08" (3,3+1,9)*2-(0,8+0,9)</t>
  </si>
  <si>
    <t>" mč 2.09" 1,5+2,1+0,39+(1,2+0,6)+0,6</t>
  </si>
  <si>
    <t>781495115</t>
  </si>
  <si>
    <t>Spárování vnitřních obkladů silikonem</t>
  </si>
  <si>
    <t>410</t>
  </si>
  <si>
    <t>Obklad - dokončující práce ostatní práce spárování silikonem</t>
  </si>
  <si>
    <t>https://podminky.urs.cz/item/CS_URS_2022_02/781495115</t>
  </si>
  <si>
    <t>205</t>
  </si>
  <si>
    <t>781495117</t>
  </si>
  <si>
    <t>Spárování vnitřních obkladů akrylem</t>
  </si>
  <si>
    <t>412</t>
  </si>
  <si>
    <t>Obklad - dokončující práce ostatní práce spárování akrylem</t>
  </si>
  <si>
    <t>https://podminky.urs.cz/item/CS_URS_2022_02/781495117</t>
  </si>
  <si>
    <t>998781102</t>
  </si>
  <si>
    <t>Přesun hmot tonážní pro obklady keramické v objektech v přes 6 do 12 m</t>
  </si>
  <si>
    <t>414</t>
  </si>
  <si>
    <t>Přesun hmot pro obklady keramické stanovený z hmotnosti přesunovaného materiálu vodorovná dopravní vzdálenost do 50 m v objektech výšky přes 6 do 12 m</t>
  </si>
  <si>
    <t>https://podminky.urs.cz/item/CS_URS_2022_02/998781102</t>
  </si>
  <si>
    <t>783</t>
  </si>
  <si>
    <t>Dokončovací práce - nátěry</t>
  </si>
  <si>
    <t>207</t>
  </si>
  <si>
    <t>783301311</t>
  </si>
  <si>
    <t>Odmaštění zámečnických konstrukcí vodou ředitelným odmašťovačem</t>
  </si>
  <si>
    <t>416</t>
  </si>
  <si>
    <t>Příprava podkladu zámečnických konstrukcí před provedením nátěru odmaštění odmašťovačem vodou ředitelným</t>
  </si>
  <si>
    <t>https://podminky.urs.cz/item/CS_URS_2022_02/783301311</t>
  </si>
  <si>
    <t>" 1.np " 1,3*2*3*0,196</t>
  </si>
  <si>
    <t>" 2.np " 1,3*2*4*0,196</t>
  </si>
  <si>
    <t>" 2.np I100" 1,1*2*2*0,37</t>
  </si>
  <si>
    <t>Mezisoučet překlady</t>
  </si>
  <si>
    <t>783314203</t>
  </si>
  <si>
    <t>Základní antikorozní jednonásobný syntetický samozákladující nátěr zámečnických konstrukcí</t>
  </si>
  <si>
    <t>418</t>
  </si>
  <si>
    <t>Základní antikorozní nátěr zámečnických konstrukcí jednonásobný syntetický samozákladující</t>
  </si>
  <si>
    <t>https://podminky.urs.cz/item/CS_URS_2022_02/783314203</t>
  </si>
  <si>
    <t>784</t>
  </si>
  <si>
    <t>Dokončovací práce - malby a tapety</t>
  </si>
  <si>
    <t>209</t>
  </si>
  <si>
    <t>784181121</t>
  </si>
  <si>
    <t>Hloubková jednonásobná bezbarvá penetrace podkladu v místnostech v do 3,80 m</t>
  </si>
  <si>
    <t>420</t>
  </si>
  <si>
    <t>Penetrace podkladu jednonásobná hloubková akrylátová bezbarvá v místnostech výšky do 3,80 m</t>
  </si>
  <si>
    <t>https://podminky.urs.cz/item/CS_URS_2022_02/784181121</t>
  </si>
  <si>
    <t>" strop štuk" 317,748</t>
  </si>
  <si>
    <t>" podhledy SDK" 136,188</t>
  </si>
  <si>
    <t>" stěny štuk" 769,272</t>
  </si>
  <si>
    <t>" ostění" 58,61</t>
  </si>
  <si>
    <t>784181127</t>
  </si>
  <si>
    <t>Hloubková jednonásobná bezbarvá penetrace podkladu na schodišti podlaží v do 3,80 m</t>
  </si>
  <si>
    <t>422</t>
  </si>
  <si>
    <t>Penetrace podkladu jednonásobná hloubková akrylátová bezbarvá na schodišti o výšce podlaží do 3,80 m</t>
  </si>
  <si>
    <t>https://podminky.urs.cz/item/CS_URS_2022_02/784181127</t>
  </si>
  <si>
    <t>211</t>
  </si>
  <si>
    <t>784221101</t>
  </si>
  <si>
    <t>Dvojnásobné bílé malby ze směsí za sucha dobře otěruvzdorných v místnostech do 3,80 m</t>
  </si>
  <si>
    <t>424</t>
  </si>
  <si>
    <t>Malby z malířských směsí otěruvzdorných za sucha dvojnásobné, bílé za sucha otěruvzdorné dobře v místnostech výšky do 3,80 m</t>
  </si>
  <si>
    <t>https://podminky.urs.cz/item/CS_URS_2022_02/784221101</t>
  </si>
  <si>
    <t>784221107</t>
  </si>
  <si>
    <t>Dvojnásobné bílé malby ze směsí za sucha dobře otěruvzdorných na schodišti do 3,80 m</t>
  </si>
  <si>
    <t>426</t>
  </si>
  <si>
    <t>Malby z malířských směsí otěruvzdorných za sucha dvojnásobné, bílé za sucha otěruvzdorné dobře na schodišti o výšce podlaží do 3,80 m</t>
  </si>
  <si>
    <t>https://podminky.urs.cz/item/CS_URS_2022_02/784221107</t>
  </si>
  <si>
    <t>213</t>
  </si>
  <si>
    <t>784221153</t>
  </si>
  <si>
    <t>Příplatek k cenám 2x maleb za sucha otěruvzdorných za barevnou malbu v odstínu středně sytém</t>
  </si>
  <si>
    <t>428</t>
  </si>
  <si>
    <t>Malby z malířských směsí otěruvzdorných za sucha Příplatek k cenám dvojnásobných maleb na tónovacích automatech, v odstínu středně sytém</t>
  </si>
  <si>
    <t>https://podminky.urs.cz/item/CS_URS_2022_02/784221153</t>
  </si>
  <si>
    <t>Poznámka k položce:
Poznámka k položce: 30% barva</t>
  </si>
  <si>
    <t>1281,818*0,3 "Přepočtené koeficientem množství</t>
  </si>
  <si>
    <t>786</t>
  </si>
  <si>
    <t>Dokončovací práce - čalounické úpravy</t>
  </si>
  <si>
    <t>7869600R1</t>
  </si>
  <si>
    <t>Koženková shrnovací stěna - zaměření, výroba, montáž, 2x doprava</t>
  </si>
  <si>
    <t>soubor</t>
  </si>
  <si>
    <t>430</t>
  </si>
  <si>
    <t>Koženková shrnovací stěna - zaměření, výroba, montáž, 2x doprava 5700/2975mm</t>
  </si>
  <si>
    <t>215</t>
  </si>
  <si>
    <t>6979600R1</t>
  </si>
  <si>
    <t>Koženková shrnovací stěna - dodávka  5700/2975</t>
  </si>
  <si>
    <t>432</t>
  </si>
  <si>
    <t>02.D.1.4.1. - ZTI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</si>
  <si>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</si>
  <si>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</si>
  <si>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</si>
  <si>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</si>
  <si>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</si>
  <si>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</si>
  <si>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</si>
  <si>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</si>
  <si>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</si>
  <si>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</si>
  <si>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132151103</t>
  </si>
  <si>
    <t>Hloubení rýh nezapažených š do 800 mm v hornině třídy těžitelnosti I skupiny 1 a 2 objem do 100 m3 strojně</t>
  </si>
  <si>
    <t>Hloubení nezapažených rýh šířky do 800 mm strojně s urovnáním dna do předepsaného profilu a spádu v hornině třídy těžitelnosti I skupiny 1 a 2 přes 50 do 100 m3</t>
  </si>
  <si>
    <t>https://podminky.urs.cz/item/CS_URS_2022_02/132151103</t>
  </si>
  <si>
    <t>Dešťová kanalizace</t>
  </si>
  <si>
    <t>27,5*(0,6*1,07)</t>
  </si>
  <si>
    <t>17,6*(0,6*1,275)</t>
  </si>
  <si>
    <t>4,9*(0,6*1,225)</t>
  </si>
  <si>
    <t>20*(0,6*1,225)</t>
  </si>
  <si>
    <t>4,29*(0,6*1,225)</t>
  </si>
  <si>
    <t>6*(0,6*1)</t>
  </si>
  <si>
    <t>132154102</t>
  </si>
  <si>
    <t>Hloubení rýh zapažených š do 800 mm v hornině třídy těžitelnosti I skupiny 1 a 2 objem do 50 m3 strojně</t>
  </si>
  <si>
    <t>Hloubení zapažených rýh šířky do 800 mm strojně s urovnáním dna do předepsaného profilu a spádu v hornině třídy těžitelnosti I skupiny 1 a 2 přes 20 do 50 m3</t>
  </si>
  <si>
    <t>https://podminky.urs.cz/item/CS_URS_2022_02/132154102</t>
  </si>
  <si>
    <t>Splašková kanalizace - venkovní část</t>
  </si>
  <si>
    <t>(12,4*0,8)*1,5</t>
  </si>
  <si>
    <t>13*(0,8*1,345)</t>
  </si>
  <si>
    <t>132154202</t>
  </si>
  <si>
    <t>Hloubení zapažených rýh š do 2000 mm v hornině třídy těžitelnosti I skupiny 1 a 2 objem do 50 m3</t>
  </si>
  <si>
    <t>Hloubení zapažených rýh šířky přes 800 do 2 000 mm strojně s urovnáním dna do předepsaného profilu a spádu v hornině třídy těžitelnosti I skupiny 1 a 2 přes 20 do 50 m3</t>
  </si>
  <si>
    <t>https://podminky.urs.cz/item/CS_URS_2022_02/132154202</t>
  </si>
  <si>
    <t>Vsakovací rigol</t>
  </si>
  <si>
    <t>(9,2*1,5)*1,7</t>
  </si>
  <si>
    <t>139751101</t>
  </si>
  <si>
    <t>Vykopávky v uzavřených prostorech v hornině třídy těžitelnosti I skupiny 1 až 3 ručně</t>
  </si>
  <si>
    <t>Vykopávka v uzavřených prostorech ručně v hornině třídy těžitelnosti I skupiny 1 až 3</t>
  </si>
  <si>
    <t>https://podminky.urs.cz/item/CS_URS_2022_02/139751101</t>
  </si>
  <si>
    <t>Splašková kanalizace v objektu</t>
  </si>
  <si>
    <t>22,3*(0,6*0,67)</t>
  </si>
  <si>
    <t>0,63*(0,6*0,82)</t>
  </si>
  <si>
    <t>1,03*(0,6*0,73)</t>
  </si>
  <si>
    <t>0,84*(0,6*0,7)</t>
  </si>
  <si>
    <t>2,69*(0,6*0,63)</t>
  </si>
  <si>
    <t>1,1*(0,6*0,63)</t>
  </si>
  <si>
    <t>0,77*(0,6*0,54)</t>
  </si>
  <si>
    <t>0,44*(0,6*0,63)</t>
  </si>
  <si>
    <t>0,4*(0,6*0,48)</t>
  </si>
  <si>
    <t>151101101</t>
  </si>
  <si>
    <t>Zřízení příložného pažení a rozepření stěn rýh hl do 2 m</t>
  </si>
  <si>
    <t>Zřízení pažení a rozepření stěn rýh pro podzemní vedení příložné pro jakoukoliv mezerovitost, hloubky do 2 m</t>
  </si>
  <si>
    <t>https://podminky.urs.cz/item/CS_URS_2022_02/151101101</t>
  </si>
  <si>
    <t>(12,4*2)*1,5</t>
  </si>
  <si>
    <t>13*(2*1,345)</t>
  </si>
  <si>
    <t>(9,2*2)*1,7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</si>
  <si>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</si>
  <si>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</si>
  <si>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</si>
  <si>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</si>
  <si>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167111101</t>
  </si>
  <si>
    <t>Nakládání výkopku z hornin třídy těžitelnosti I skupiny 1 až 3 ručně</t>
  </si>
  <si>
    <t>Nakládání, skládání a překládání neulehlého výkopku nebo sypaniny ručně nakládání, z hornin třídy těžitelnosti I, skupiny 1 až 3</t>
  </si>
  <si>
    <t>https://podminky.urs.cz/item/CS_URS_2022_02/167111101</t>
  </si>
  <si>
    <t>12,042-2,16</t>
  </si>
  <si>
    <t>167151101</t>
  </si>
  <si>
    <t>Nakládání výkopku z hornin třídy těžitelnosti I skupiny 1 až 3 do 100 m3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</si>
  <si>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</si>
  <si>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</si>
  <si>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56,174+28,868+23,46-76,62</t>
  </si>
  <si>
    <t>162211311</t>
  </si>
  <si>
    <t>Vodorovné přemístění výkopku z horniny třídy těžitelnosti I skupiny 1 až 3 stavebním kolečkem do 10 m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</si>
  <si>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</si>
  <si>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https://podminky.urs.cz/item/CS_URS_2022_02/162211311</t>
  </si>
  <si>
    <t>162211319</t>
  </si>
  <si>
    <t>Příplatek k vodorovnému přemístění výkopku z horniny třídy těžitelnosti I skupiny 1 až 3 stavebním kolečkem za každých dalších 10 m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</si>
  <si>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</si>
  <si>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https://podminky.urs.cz/item/CS_URS_2022_02/162211319</t>
  </si>
  <si>
    <t>9,882*2</t>
  </si>
  <si>
    <t>162751113</t>
  </si>
  <si>
    <t>Vodorovné přemístění přes 5 000 do 6000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</si>
  <si>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</si>
  <si>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https://podminky.urs.cz/item/CS_URS_2022_02/162751113</t>
  </si>
  <si>
    <t>9,882+31,882</t>
  </si>
  <si>
    <t>41,764*1,8</t>
  </si>
  <si>
    <t>175111101</t>
  </si>
  <si>
    <t>Obsypání potrubí ručně sypaninou bez prohození, uloženou do 3 m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</si>
  <si>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</si>
  <si>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https://podminky.urs.cz/item/CS_URS_2022_02/175111101</t>
  </si>
  <si>
    <t>Splašková kanalizace - uvnitř budovy</t>
  </si>
  <si>
    <t>(22,3+0,63+1,03+0,84+2,69+1,1+0,77+0,44+0,4)*(0,6*0,45)</t>
  </si>
  <si>
    <t>58341341</t>
  </si>
  <si>
    <t>kamenivo drcené drobné frakce 0/4</t>
  </si>
  <si>
    <t>8,154*2 "Přepočtené koeficientem množství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</si>
  <si>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</si>
  <si>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</si>
  <si>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</si>
  <si>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</si>
  <si>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(12,4*0,6)*0,45</t>
  </si>
  <si>
    <t>((27,5+17,6+4,9+20+4,29+6+13)*0,6)*0,45</t>
  </si>
  <si>
    <t>28,536*2 "Přepočtené koeficientem množství</t>
  </si>
  <si>
    <t>22,3*(0,6*0,12)</t>
  </si>
  <si>
    <t>0,63*(0,6*0,27)</t>
  </si>
  <si>
    <t>1,03*(0,6*0,28)</t>
  </si>
  <si>
    <t>0,84*(0,6*0,15)</t>
  </si>
  <si>
    <t>2,69*(0,6*0,08)</t>
  </si>
  <si>
    <t>1,1*(0,6*0,08)</t>
  </si>
  <si>
    <t>0,44*(0,6*0,08)</t>
  </si>
  <si>
    <t>174151101</t>
  </si>
  <si>
    <t>Zásyp jam, šachet rýh nebo kolem objektů sypaninou se zhutněním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</si>
  <si>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</si>
  <si>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</si>
  <si>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(12,4*0,8)*0,95</t>
  </si>
  <si>
    <t>(12.4*0.2)*0,55</t>
  </si>
  <si>
    <t>27,5*(0,6*0,52)</t>
  </si>
  <si>
    <t>17,6*(0,6*0,725)</t>
  </si>
  <si>
    <t>4,9*(0,6*0,725)</t>
  </si>
  <si>
    <t>20*(0,6*0,725)</t>
  </si>
  <si>
    <t>4,29*(0,6*0,725)</t>
  </si>
  <si>
    <t>6*(0,6*0,45)</t>
  </si>
  <si>
    <t>13*(0,8*1,795)</t>
  </si>
  <si>
    <t>13*(0,2*0,55)</t>
  </si>
  <si>
    <t>(9,2*1,5)*1,1</t>
  </si>
  <si>
    <t>001-x1</t>
  </si>
  <si>
    <t>Zemní práce pro vybourání kanalizačního potrubí - výkopy, zásypy</t>
  </si>
  <si>
    <t>181351103</t>
  </si>
  <si>
    <t>Rozprostření ornice tl vrstvy do 200 mm pl přes 100 do 500 m2 v rovině nebo ve svahu do 1:5 strojně</t>
  </si>
  <si>
    <t>Rozprostření a urovnání ornice v rovině nebo ve svahu sklonu do 1:5 strojně při souvislé ploše přes 100 do 500 m2, tl. vrstvy do 200 mm</t>
  </si>
  <si>
    <t>https://podminky.urs.cz/item/CS_URS_2022_02/181351103</t>
  </si>
  <si>
    <t>10364101</t>
  </si>
  <si>
    <t>zemina pro terénní úpravy - ornice</t>
  </si>
  <si>
    <t>(200*0,15)*1,8</t>
  </si>
  <si>
    <t>00572410</t>
  </si>
  <si>
    <t>osivo směs travní parková</t>
  </si>
  <si>
    <t>200*0,02 "Přepočtené koeficientem množství</t>
  </si>
  <si>
    <t>212532111</t>
  </si>
  <si>
    <t>Lože pro trativody z kameniva hrubého drceného</t>
  </si>
  <si>
    <t>https://podminky.urs.cz/item/CS_URS_2022_02/212532111</t>
  </si>
  <si>
    <t>(9,2*1,5)*0,4</t>
  </si>
  <si>
    <t>212750101/R</t>
  </si>
  <si>
    <t>Trativody z drenážních a melioračních trubek pro budovy bez lože a obsypu v otevřeném výkopu trubka tyčová PVC-U plocha pro vtékání vody min. 80 cm2/m SN 4 celoperforovaná 360° DN 100</t>
  </si>
  <si>
    <t>9,2</t>
  </si>
  <si>
    <t>211971110</t>
  </si>
  <si>
    <t>Zřízení opláštění žeber nebo trativodů geotextilií v rýze nebo zářezu sklonu do 1:2</t>
  </si>
  <si>
    <t>Zřízení opláštění výplně z geotextilie odvodňovacích žeber nebo trativodů v rýze nebo zářezu se stěnami šikmými o sklonu do 1:2</t>
  </si>
  <si>
    <t>https://podminky.urs.cz/item/CS_URS_2022_02/211971110</t>
  </si>
  <si>
    <t>9,2*1,5</t>
  </si>
  <si>
    <t>69311068</t>
  </si>
  <si>
    <t>geotextilie netkaná separační, ochranná, filtrační, drenážní PP 300g/m2</t>
  </si>
  <si>
    <t>13,8*1,15 "Přepočtené koeficientem množství</t>
  </si>
  <si>
    <t>211561111/R</t>
  </si>
  <si>
    <t>Výplň kamenivem do rýh odvodňovacích žeber nebo trativodů bez zhutnění, s úpravou povrchu výplně kamenivem hrubým drceným frakce 8 až 12 mm</t>
  </si>
  <si>
    <t>(9,2*1,5)*0,3</t>
  </si>
  <si>
    <t>359901211</t>
  </si>
  <si>
    <t>Monitoring stoky jakékoli výšky na nové kanalizaci</t>
  </si>
  <si>
    <t>Monitoring stok (kamerový systém) jakékoli výšky nová kanalizace</t>
  </si>
  <si>
    <t>https://podminky.urs.cz/item/CS_URS_2022_02/359901211</t>
  </si>
  <si>
    <t>Venkovní splašková a dešťová kanalizace</t>
  </si>
  <si>
    <t>12,4+6+95,1</t>
  </si>
  <si>
    <t>451572111</t>
  </si>
  <si>
    <t>Lože pod potrubí otevřený výkop z kameniva drobného těženého</t>
  </si>
  <si>
    <t>Lože pod potrubí, stoky a drobné objekty v otevřeném výkopu z kameniva drobného těženého 0 až 4 mm</t>
  </si>
  <si>
    <t>https://podminky.urs.cz/item/CS_URS_2022_02/451572111</t>
  </si>
  <si>
    <t>(12,4*0,6)*0,1</t>
  </si>
  <si>
    <t>(22,3+0,63+1,03+0,84+2,69+1,1+0,77+0,44+0,4)*(0,6*0,1)</t>
  </si>
  <si>
    <t>((27,5+17,6+4,9+20+4,29+6+13)*0,6)*0,1</t>
  </si>
  <si>
    <t>631312141</t>
  </si>
  <si>
    <t>Doplnění rýh v dosavadních mazaninách betonem prostým</t>
  </si>
  <si>
    <t>Doplnění dosavadních mazanin prostým betonem s dodáním hmot, bez potěru, plochy jednotlivě rýh v dosavadních mazaninách</t>
  </si>
  <si>
    <t>https://podminky.urs.cz/item/CS_URS_2022_02/631312141</t>
  </si>
  <si>
    <t>Pro rozvody splaškové kanalizace</t>
  </si>
  <si>
    <t>Vrchní mazanina š. 800mm</t>
  </si>
  <si>
    <t>((0,98+21,5+0,3+0,3+1,03+0,84+0,3+0,9+1,53+0,3+0,86+0,77+0,5+0,4)*0,8)*0,1</t>
  </si>
  <si>
    <t>Spodní mazanina š. 600mm</t>
  </si>
  <si>
    <t>((0,98+21,5+0,3+0,3+1,03+0,84+0,3+0,9+1,53+0,3+0,86+0,77+0,5+0,45)*0,6)*0,07</t>
  </si>
  <si>
    <t>Pro rozvody vodovodu 1. a 2.NP</t>
  </si>
  <si>
    <t>Vrchní mazanina š. 300mm</t>
  </si>
  <si>
    <t>((1,4+20,9+0,67+1,6+0,5+2,3+0,3+1,7+1,95+2,6+1,35)*0,3)*0,1</t>
  </si>
  <si>
    <t>Kari 6x100x100mm</t>
  </si>
  <si>
    <t>((((0,98+21,5+0,3+0,3+1,03+0,84+0,3+0,9+1,53+0,3+0,86+0,77+0,5+0,4)*0,8)*4,44)*1,3)/1000</t>
  </si>
  <si>
    <t>((((0,98+21,5+0,3+0,3+1,03+0,84+0,3+0,9+1,53+0,3+0,86+0,77+0,5+0,45)*0,6)*4,44)*1,3)/1000</t>
  </si>
  <si>
    <t>(((1,4+20,9+0,67+1,6+0,5+2,3+0,3+1,7+1,95+2,6+1,35)*4,44)*1,3)/1000</t>
  </si>
  <si>
    <t>Trubní vedení</t>
  </si>
  <si>
    <t>830311811</t>
  </si>
  <si>
    <t>Bourání stávajícího kameninového potrubí DN do 150</t>
  </si>
  <si>
    <t>Bourání stávajícího potrubí z kameninových trub v otevřeném výkopu DN do 150</t>
  </si>
  <si>
    <t>https://podminky.urs.cz/item/CS_URS_2022_02/830311811</t>
  </si>
  <si>
    <t>9,51+5,73+33,4</t>
  </si>
  <si>
    <t>008-x4</t>
  </si>
  <si>
    <t>D+M+PH Filtrační šachta vč. poklopu - cena vč. zemních prací, lože, obsypu, likvidace výkopku, přesunu hmot apod...</t>
  </si>
  <si>
    <t>008-x1</t>
  </si>
  <si>
    <t>D+M+PH Retenční nádrž na dešťovou vodu s poklopem a vystrojením pro zalévání, cena vč. zemních prací, lože, obsypu/obetonování, statického zajištění proti podzemní vodě, likvidace výkopku, přesunu hmot apod...</t>
  </si>
  <si>
    <t>008-x3</t>
  </si>
  <si>
    <t>D+M+PH Napojení nové splaškové kanalizace na stávající šachtu - jádrové vrtání vč. likvidace odpadu, utěsnění otvoru po montáži potrubí</t>
  </si>
  <si>
    <t>894812003</t>
  </si>
  <si>
    <t>Revizní a čistící šachta z PP šachtové dno DN 400/150 pravý a levý přítok</t>
  </si>
  <si>
    <t>Revizní a čistící šachta z polypropylenu PP pro hladké trouby DN 400 šachtové dno (DN šachty / DN trubního vedení) DN 400/150 pravý a levý přítok</t>
  </si>
  <si>
    <t>https://podminky.urs.cz/item/CS_URS_2022_02/894812003</t>
  </si>
  <si>
    <t>894812031</t>
  </si>
  <si>
    <t>Revizní a čistící šachta z PP DN 400 šachtová roura korugovaná bez hrdla světlé hloubky 1000 mm</t>
  </si>
  <si>
    <t>Revizní a čistící šachta z polypropylenu PP pro hladké trouby DN 400 roura šachtová korugovaná bez hrdla, světlé hloubky 1000 mm</t>
  </si>
  <si>
    <t>https://podminky.urs.cz/item/CS_URS_2022_02/894812031</t>
  </si>
  <si>
    <t>894812032</t>
  </si>
  <si>
    <t>Revizní a čistící šachta z PP DN 400 šachtová roura korugovaná bez hrdla světlé hloubky 1500 mm</t>
  </si>
  <si>
    <t>Revizní a čistící šachta z polypropylenu PP pro hladké trouby DN 400 roura šachtová korugovaná bez hrdla, světlé hloubky 1500 mm</t>
  </si>
  <si>
    <t>https://podminky.urs.cz/item/CS_URS_2022_02/894812032</t>
  </si>
  <si>
    <t>894812041</t>
  </si>
  <si>
    <t>Příplatek k rourám revizní a čistící šachty z PP DN 400 za uříznutí šachtové roury</t>
  </si>
  <si>
    <t>Revizní a čistící šachta z polypropylenu PP pro hladké trouby DN 400 roura šachtová korugovaná Příplatek k cenám 2031 - 2035 za uříznutí šachtové roury</t>
  </si>
  <si>
    <t>https://podminky.urs.cz/item/CS_URS_2022_02/894812041</t>
  </si>
  <si>
    <t>894812063</t>
  </si>
  <si>
    <t>Revizní a čistící šachta z PP DN 400 poklop litinový plný do teleskopické trubky pro třídu zatížení D400</t>
  </si>
  <si>
    <t>Revizní a čistící šachta z polypropylenu PP pro hladké trouby DN 400 poklop litinový (pro třídu zatížení) plný do teleskopické trubky (D400)</t>
  </si>
  <si>
    <t>https://podminky.urs.cz/item/CS_URS_2022_02/894812063</t>
  </si>
  <si>
    <t>894812312</t>
  </si>
  <si>
    <t>Revizní a čistící šachta z PP typ DN 600/160 šachtové dno průtočné 30°, 60°, 90°</t>
  </si>
  <si>
    <t>Revizní a čistící šachta z polypropylenu PP pro hladké trouby DN 600 šachtové dno (DN šachty / DN trubního vedení) DN 600/160 průtočné 30°,60°,90°</t>
  </si>
  <si>
    <t>https://podminky.urs.cz/item/CS_URS_2022_02/894812312</t>
  </si>
  <si>
    <t>894812332</t>
  </si>
  <si>
    <t>Revizní a čistící šachta z PP DN 600 šachtová roura korugovaná světlé hloubky 2000 mm</t>
  </si>
  <si>
    <t>Revizní a čistící šachta z polypropylenu PP pro hladké trouby DN 600 roura šachtová korugovaná, světlé hloubky 2 000 mm</t>
  </si>
  <si>
    <t>https://podminky.urs.cz/item/CS_URS_2022_02/894812332</t>
  </si>
  <si>
    <t>894812339</t>
  </si>
  <si>
    <t>Příplatek k rourám revizní a čistící šachty z PP DN 600 za uříznutí šachtové roury</t>
  </si>
  <si>
    <t>Revizní a čistící šachta z polypropylenu PP pro hladké trouby DN 600 Příplatek k cenám 2331 - 2334 za uříznutí šachtové roury</t>
  </si>
  <si>
    <t>https://podminky.urs.cz/item/CS_URS_2022_02/894812339</t>
  </si>
  <si>
    <t>894812377</t>
  </si>
  <si>
    <t>Revizní a čistící šachta z PP DN 600 poklop litinový pro třídu zatížení D400 s teleskopickým adaptérem</t>
  </si>
  <si>
    <t>Revizní a čistící šachta z polypropylenu PP pro hladké trouby DN 600 poklop (mříž) litinový pro třídu zatížení D400 s teleskopickým adaptérem</t>
  </si>
  <si>
    <t>https://podminky.urs.cz/item/CS_URS_2022_02/894812377</t>
  </si>
  <si>
    <t>009-x1</t>
  </si>
  <si>
    <t>Překopy venkovních ploch - vybourání zpevněných ploch v nutném rozsahu, likvidace odpadu a zpětné obnovení celého souvrství</t>
  </si>
  <si>
    <t>977312112</t>
  </si>
  <si>
    <t>Řezání stávajících betonových mazanin vyztužených hl do 100 mm</t>
  </si>
  <si>
    <t>Řezání stávajících betonových mazanin s vyztužením hloubky přes 50 do 100 mm</t>
  </si>
  <si>
    <t>https://podminky.urs.cz/item/CS_URS_2022_02/977312112</t>
  </si>
  <si>
    <t>Vrchní +spodní mazanina 1.NP</t>
  </si>
  <si>
    <t>(0,98+21,5+0,3+0,3+1,03+0,84+0,3+0,9+1,53+0,3+0,86+0,77+0,5+0,4)*4</t>
  </si>
  <si>
    <t>0,6*10</t>
  </si>
  <si>
    <t>0,8*10</t>
  </si>
  <si>
    <t>Pro rozvody vodovodu</t>
  </si>
  <si>
    <t>Vrchní mazanina 1.NP</t>
  </si>
  <si>
    <t>(1,4+20,9+0,67+1,6+0,5+2,3+0,3)*2</t>
  </si>
  <si>
    <t>0,3*11</t>
  </si>
  <si>
    <t>Vrchní mazanina 2.NP</t>
  </si>
  <si>
    <t>(1,7+1,95+2,6+1,35)*2</t>
  </si>
  <si>
    <t>0,3*5</t>
  </si>
  <si>
    <t>965049111</t>
  </si>
  <si>
    <t>Příplatek k bourání betonových mazanin za bourání mazanin se svařovanou sítí tl do 100 mm</t>
  </si>
  <si>
    <t>Bourání mazanin Příplatek k cenám za bourání mazanin betonových se svařovanou sítí, tl. do 100 mm</t>
  </si>
  <si>
    <t>https://podminky.urs.cz/item/CS_URS_2022_02/965049111</t>
  </si>
  <si>
    <t>997013211</t>
  </si>
  <si>
    <t>Vnitrostaveništní doprava suti a vybouraných hmot pro budovy v do 6 m ručně</t>
  </si>
  <si>
    <t>Vnitrostaveništní doprava suti a vybouraných hmot vodorovně do 50 m svisle ručně pro budovy a haly výšky do 6 m</t>
  </si>
  <si>
    <t>https://podminky.urs.cz/item/CS_URS_2022_02/997013211</t>
  </si>
  <si>
    <t>"Železobeton" 10,733*5</t>
  </si>
  <si>
    <t>"Zbytek" 2,819*14</t>
  </si>
  <si>
    <t>55</t>
  </si>
  <si>
    <t>997013862</t>
  </si>
  <si>
    <t>Poplatek za uložení stavebního odpadu na recyklační skládce (skládkovné) z armovaného betonu kód odpadu 17 01 01</t>
  </si>
  <si>
    <t>Poplatek za uložení stavebního odpadu na recyklační skládce (skládkovné) z armovaného betonu zatříděného do Katalogu odpadů pod kódem 17 01 01</t>
  </si>
  <si>
    <t>https://podminky.urs.cz/item/CS_URS_2022_02/997013862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</si>
  <si>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</si>
  <si>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</si>
  <si>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</si>
  <si>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https://podminky.urs.cz/item/CS_URS_2022_02/998276101</t>
  </si>
  <si>
    <t>711131811</t>
  </si>
  <si>
    <t>Odstranění izolace proti zemní vlhkosti vodorovné</t>
  </si>
  <si>
    <t>Odstranění izolace proti zemní vlhkosti na ploše vodorovné V</t>
  </si>
  <si>
    <t>https://podminky.urs.cz/item/CS_URS_2022_02/711131811</t>
  </si>
  <si>
    <t>2 vrstvy</t>
  </si>
  <si>
    <t>Pod rozvody splaškové kanalizace</t>
  </si>
  <si>
    <t>((0,98+21,5+0,3+0,3+1,03+0,84+0,3+0,9+1,53+0,3+0,86+0,77+0,5+0,45)*0,6)*2</t>
  </si>
  <si>
    <t>Pod rozvody vodovodu 1.NP</t>
  </si>
  <si>
    <t>((1,4+20,9+0,67+1,6+0,5+2,3+0,3)*0,3)*2</t>
  </si>
  <si>
    <t>711111002</t>
  </si>
  <si>
    <t>Provedení izolace proti zemní vlhkosti vodorovné za studena lakem asfaltovým</t>
  </si>
  <si>
    <t>Provedení izolace proti zemní vlhkosti natěradly a tmely za studena na ploše vodorovné V nátěrem lakem asfaltovým</t>
  </si>
  <si>
    <t>https://podminky.urs.cz/item/CS_URS_2022_02/711111002</t>
  </si>
  <si>
    <t>(0,98+21,5+0,3+0,3+1,03+0,84+0,3+0,9+1,53+0,3+0,86+0,77+0,5+0,45)*0,8</t>
  </si>
  <si>
    <t>(1,4+20,9+0,67+1,6+0,5+2,3+0,3)*0,3</t>
  </si>
  <si>
    <t>11163152</t>
  </si>
  <si>
    <t>lak hydroizolační asfaltový</t>
  </si>
  <si>
    <t>32,749*0,00039 "Přepočtené koeficientem množství</t>
  </si>
  <si>
    <t>32,749*2</t>
  </si>
  <si>
    <t>65,498*1,2 "Přepočtené koeficientem množství</t>
  </si>
  <si>
    <t>998711201</t>
  </si>
  <si>
    <t>Přesun hmot procentní pro izolace proti vodě, vlhkosti a plynům v objektech v do 6 m</t>
  </si>
  <si>
    <t>%</t>
  </si>
  <si>
    <t>Přesun hmot pro izolace proti vodě, vlhkosti a plynům stanovený procentní sazbou (%) z ceny vodorovná dopravní vzdálenost do 50 m v objektech výšky do 6 m</t>
  </si>
  <si>
    <t>https://podminky.urs.cz/item/CS_URS_2022_02/998711201</t>
  </si>
  <si>
    <t>721</t>
  </si>
  <si>
    <t>Zdravotechnika - vnitřní kanalizace</t>
  </si>
  <si>
    <t>721171803</t>
  </si>
  <si>
    <t>Demontáž potrubí z PVC D do 75</t>
  </si>
  <si>
    <t>Demontáž potrubí z novodurových trub odpadních nebo připojovacích do D 75</t>
  </si>
  <si>
    <t>https://podminky.urs.cz/item/CS_URS_2022_02/721171803</t>
  </si>
  <si>
    <t>24+13+1</t>
  </si>
  <si>
    <t>721171808</t>
  </si>
  <si>
    <t>Demontáž potrubí z PVC D přes 75 do 114</t>
  </si>
  <si>
    <t>Demontáž potrubí z novodurových trub odpadních nebo připojovacích přes 75 do D 114</t>
  </si>
  <si>
    <t>https://podminky.urs.cz/item/CS_URS_2022_02/721171808</t>
  </si>
  <si>
    <t>721140802</t>
  </si>
  <si>
    <t>Demontáž potrubí litinové DN do 100</t>
  </si>
  <si>
    <t>Demontáž potrubí z litinových trub odpadních nebo dešťových do DN 100</t>
  </si>
  <si>
    <t>https://podminky.urs.cz/item/CS_URS_2022_02/721140802</t>
  </si>
  <si>
    <t>721242804</t>
  </si>
  <si>
    <t>Demontáž lapače střešních splavenin DN 125</t>
  </si>
  <si>
    <t>Demontáž lapačů střešních splavenin DN 125</t>
  </si>
  <si>
    <t>https://podminky.urs.cz/item/CS_URS_2022_02/721242804</t>
  </si>
  <si>
    <t>721173315/R</t>
  </si>
  <si>
    <t>Potrubí z trub PVC SN8 dešťové DN 110</t>
  </si>
  <si>
    <t>721173317/R</t>
  </si>
  <si>
    <t>Potrubí z trub PVC SN8 dešťové DN 160</t>
  </si>
  <si>
    <t>27,5+1+13+1+1+1+17,6+1+4,9+4,3+20+2,8</t>
  </si>
  <si>
    <t>721173401/R</t>
  </si>
  <si>
    <t>Potrubí z trub PVC SN8 svodné (ležaté) DN 110</t>
  </si>
  <si>
    <t>1,3+0,52+0,84+0,76+2,69+0,67+1,1+0,69+0,4+0,54</t>
  </si>
  <si>
    <t>721173402/R</t>
  </si>
  <si>
    <t>Potrubí z trub PVC SN8 svodné (ležaté) DN 125</t>
  </si>
  <si>
    <t>0,63+0,88+1,03+0,79+0,77+0,6+0,44+0,59</t>
  </si>
  <si>
    <t>721173403/R</t>
  </si>
  <si>
    <t>Potrubí z trub PVC SN8 svodné (ležaté) DN 160</t>
  </si>
  <si>
    <t>21+12,4</t>
  </si>
  <si>
    <t>721174025</t>
  </si>
  <si>
    <t>Potrubí kanalizační z PP odpadní DN 110</t>
  </si>
  <si>
    <t>Potrubí z trub polypropylenových odpadní (svislé) DN 110</t>
  </si>
  <si>
    <t>https://podminky.urs.cz/item/CS_URS_2022_02/721174025</t>
  </si>
  <si>
    <t>PPL.HTRE100</t>
  </si>
  <si>
    <t>Kus čístící Pipelife HT 100 mm z PP,  běžný vnitřní odpadní systém dle EN 1451</t>
  </si>
  <si>
    <t>721174042</t>
  </si>
  <si>
    <t>Potrubí kanalizační z PP připojovací DN 40</t>
  </si>
  <si>
    <t>Potrubí z trub polypropylenových připojovací DN 40</t>
  </si>
  <si>
    <t>https://podminky.urs.cz/item/CS_URS_2022_02/721174042</t>
  </si>
  <si>
    <t>721174043</t>
  </si>
  <si>
    <t>Potrubí kanalizační z PP připojovací DN 50</t>
  </si>
  <si>
    <t>Potrubí z trub polypropylenových připojovací DN 50</t>
  </si>
  <si>
    <t>https://podminky.urs.cz/item/CS_URS_2022_02/721174043</t>
  </si>
  <si>
    <t>721174044</t>
  </si>
  <si>
    <t>Potrubí kanalizační z PP připojovací DN 75</t>
  </si>
  <si>
    <t>Potrubí z trub polypropylenových připojovací DN 75</t>
  </si>
  <si>
    <t>https://podminky.urs.cz/item/CS_URS_2022_02/721174044</t>
  </si>
  <si>
    <t>721174045</t>
  </si>
  <si>
    <t>Potrubí kanalizační z PP připojovací DN 110</t>
  </si>
  <si>
    <t>Potrubí z trub polypropylenových připojovací DN 110</t>
  </si>
  <si>
    <t>https://podminky.urs.cz/item/CS_URS_2022_02/721174045</t>
  </si>
  <si>
    <t>721194104</t>
  </si>
  <si>
    <t>Vyvedení a upevnění odpadních výpustek DN 40</t>
  </si>
  <si>
    <t>Vyměření přípojek na potrubí vyvedení a upevnění odpadních výpustek DN 40</t>
  </si>
  <si>
    <t>https://podminky.urs.cz/item/CS_URS_2022_02/721194104</t>
  </si>
  <si>
    <t>721194105</t>
  </si>
  <si>
    <t>Vyvedení a upevnění odpadních výpustek DN 50</t>
  </si>
  <si>
    <t>Vyměření přípojek na potrubí vyvedení a upevnění odpadních výpustek DN 50</t>
  </si>
  <si>
    <t>https://podminky.urs.cz/item/CS_URS_2022_02/721194105</t>
  </si>
  <si>
    <t>721194109</t>
  </si>
  <si>
    <t>Vyvedení a upevnění odpadních výpustek DN 110</t>
  </si>
  <si>
    <t>Vyměření přípojek na potrubí vyvedení a upevnění odpadních výpustek DN 110</t>
  </si>
  <si>
    <t>https://podminky.urs.cz/item/CS_URS_2022_02/721194109</t>
  </si>
  <si>
    <t>721226513/R</t>
  </si>
  <si>
    <t>Zápachové uzávěrky podomítkové (Pe) s krycí deskou pro pračku a myčku DN 40/50 s přípojem vody a zpětnou klapkou</t>
  </si>
  <si>
    <t>CS ÚRS 2021 01</t>
  </si>
  <si>
    <t>https://podminky.urs.cz/item/CS_URS_2021_01/721226513/R</t>
  </si>
  <si>
    <t>721242105</t>
  </si>
  <si>
    <t>Lapač střešních splavenin z PP se zápachovou klapkou a lapacím košem DN 110</t>
  </si>
  <si>
    <t>Lapače střešních splavenin polypropylenové (PP) se svislým odtokem DN 110</t>
  </si>
  <si>
    <t>https://podminky.urs.cz/item/CS_URS_2022_02/721242105</t>
  </si>
  <si>
    <t>721273153.HLE</t>
  </si>
  <si>
    <t>Hlavice ventilační HL 810 polypropylen PP DN 110</t>
  </si>
  <si>
    <t>721-x1</t>
  </si>
  <si>
    <t>D+M Podomítková zápachová uzávěrka HL138</t>
  </si>
  <si>
    <t>721-x2</t>
  </si>
  <si>
    <t>D+M Podomítkový přivzdušňovací ventil s krytkou HL 905</t>
  </si>
  <si>
    <t>721290111</t>
  </si>
  <si>
    <t>Zkouška těsnosti potrubí kanalizace vodou DN do 125</t>
  </si>
  <si>
    <t>Zkouška těsnosti kanalizace v objektech vodou do DN 125</t>
  </si>
  <si>
    <t>https://podminky.urs.cz/item/CS_URS_2022_02/721290111</t>
  </si>
  <si>
    <t>6+9,51+5,73+34+24+13+1+16</t>
  </si>
  <si>
    <t>721290112</t>
  </si>
  <si>
    <t>Zkouška těsnosti potrubí kanalizace vodou DN 150/DN 200</t>
  </si>
  <si>
    <t>Zkouška těsnosti kanalizace v objektech vodou DN 150 nebo DN 200</t>
  </si>
  <si>
    <t>https://podminky.urs.cz/item/CS_URS_2022_02/721290112</t>
  </si>
  <si>
    <t>95,1+33,4</t>
  </si>
  <si>
    <t>721-x3</t>
  </si>
  <si>
    <t>Ostatní nespecifikované materiály a práce - např. objímky, sádrování apod...</t>
  </si>
  <si>
    <t>721-x4</t>
  </si>
  <si>
    <t>Zednická přípomoc - pro montáže i demontáže - bourací práce, hrubé zednické začištění</t>
  </si>
  <si>
    <t>998721201</t>
  </si>
  <si>
    <t>Přesun hmot procentní pro vnitřní kanalizace v objektech v do 6 m</t>
  </si>
  <si>
    <t>Přesun hmot pro vnitřní kanalizace stanovený procentní sazbou (%) z ceny vodorovná dopravní vzdálenost do 50 m v objektech výšky do 6 m</t>
  </si>
  <si>
    <t>https://podminky.urs.cz/item/CS_URS_2022_02/998721201</t>
  </si>
  <si>
    <t>722</t>
  </si>
  <si>
    <t>Zdravotechnika - vnitřní vodovod</t>
  </si>
  <si>
    <t>722170801</t>
  </si>
  <si>
    <t>Demontáž rozvodů vody z plastů D do 25</t>
  </si>
  <si>
    <t>Demontáž rozvodů vody z plastů do Ø 25 mm</t>
  </si>
  <si>
    <t>https://podminky.urs.cz/item/CS_URS_2022_02/722170801</t>
  </si>
  <si>
    <t>24+14+32+35</t>
  </si>
  <si>
    <t>722170804</t>
  </si>
  <si>
    <t>Demontáž rozvodů vody z plastů D přes 25 do 50</t>
  </si>
  <si>
    <t>Demontáž rozvodů vody z plastů přes 25 do Ø 50 mm</t>
  </si>
  <si>
    <t>https://podminky.urs.cz/item/CS_URS_2022_02/722170804</t>
  </si>
  <si>
    <t>1+7+13+13+27+44+6+26</t>
  </si>
  <si>
    <t>722232062</t>
  </si>
  <si>
    <t>Kohout kulový přímý G 3/4" PN 42 do 185°C vnitřní závit s vypouštěním</t>
  </si>
  <si>
    <t>Armatury se dvěma závity kulové kohouty PN 42 do 185 °C přímé vnitřní závit s vypouštěním G 3/4"</t>
  </si>
  <si>
    <t>https://podminky.urs.cz/item/CS_URS_2022_02/722232062</t>
  </si>
  <si>
    <t>722-x1</t>
  </si>
  <si>
    <t>Napojení nových rozvodů vodovodu na stávající ocelové potrubí</t>
  </si>
  <si>
    <t>722130104</t>
  </si>
  <si>
    <t>Potrubí pro zavodněný systém ocelové hladké pozinkované spojované lisováním D 28x1,5 mm</t>
  </si>
  <si>
    <t>Potrubí z ocelových trubek pozinkovaných hladkých pro zavodněný systém spojovaných lisováním PN 16 do 110°C Ø 28/1,5</t>
  </si>
  <si>
    <t>https://podminky.urs.cz/item/CS_URS_2022_02/722130104</t>
  </si>
  <si>
    <t>722130105</t>
  </si>
  <si>
    <t>Potrubí pro zavodněný systém ocelové hladké pozinkované spojované lisováním D 35x1,5 mm</t>
  </si>
  <si>
    <t>Potrubí z ocelových trubek pozinkovaných hladkých pro zavodněný systém spojovaných lisováním PN 16 do 110°C Ø 35/1,5</t>
  </si>
  <si>
    <t>https://podminky.urs.cz/item/CS_URS_2022_02/722130105</t>
  </si>
  <si>
    <t>722174002</t>
  </si>
  <si>
    <t>Potrubí vodovodní plastové PPR svar polyfúze PN 16 D 20x2,8 mm</t>
  </si>
  <si>
    <t>Potrubí z plastových trubek z polypropylenu PPR svařovaných polyfúzně PN 16 (SDR 7,4) D 20 x 2,8</t>
  </si>
  <si>
    <t>https://podminky.urs.cz/item/CS_URS_2022_02/722174002</t>
  </si>
  <si>
    <t>722174003</t>
  </si>
  <si>
    <t>Potrubí vodovodní plastové PPR svar polyfúze PN 16 D 25x3,5 mm</t>
  </si>
  <si>
    <t>Potrubí z plastových trubek z polypropylenu PPR svařovaných polyfúzně PN 16 (SDR 7,4) D 25 x 3,5</t>
  </si>
  <si>
    <t>https://podminky.urs.cz/item/CS_URS_2022_02/722174003</t>
  </si>
  <si>
    <t>722174004</t>
  </si>
  <si>
    <t>Potrubí vodovodní plastové PPR svar polyfúze PN 16 D 32x4,4 mm</t>
  </si>
  <si>
    <t>Potrubí z plastových trubek z polypropylenu PPR svařovaných polyfúzně PN 16 (SDR 7,4) D 32 x 4,4</t>
  </si>
  <si>
    <t>https://podminky.urs.cz/item/CS_URS_2022_02/722174004</t>
  </si>
  <si>
    <t>722174005</t>
  </si>
  <si>
    <t>Potrubí vodovodní plastové PPR svar polyfúze PN 16 D 40x5,5 mm</t>
  </si>
  <si>
    <t>Potrubí z plastových trubek z polypropylenu PPR svařovaných polyfúzně PN 16 (SDR 7,4) D 40 x 5,5</t>
  </si>
  <si>
    <t>https://podminky.urs.cz/item/CS_URS_2022_02/722174005</t>
  </si>
  <si>
    <t>722174006</t>
  </si>
  <si>
    <t>Potrubí vodovodní plastové PPR svar polyfúze PN 16 D 50x6,9 mm</t>
  </si>
  <si>
    <t>Potrubí z plastových trubek z polypropylenu PPR svařovaných polyfúzně PN 16 (SDR 7,4) D 50 x 6,9</t>
  </si>
  <si>
    <t>https://podminky.urs.cz/item/CS_URS_2022_02/722174006</t>
  </si>
  <si>
    <t>722174022</t>
  </si>
  <si>
    <t>Potrubí vodovodní plastové PPR svar polyfúze PN 20 D 20x3,4 mm</t>
  </si>
  <si>
    <t>Potrubí z plastových trubek z polypropylenu PPR svařovaných polyfúzně PN 20 (SDR 6) D 20 x 3,4</t>
  </si>
  <si>
    <t>https://podminky.urs.cz/item/CS_URS_2022_02/722174022</t>
  </si>
  <si>
    <t>722174023</t>
  </si>
  <si>
    <t>Potrubí vodovodní plastové PPR svar polyfúze PN 20 D 25x4,2 mm</t>
  </si>
  <si>
    <t>Potrubí z plastových trubek z polypropylenu PPR svařovaných polyfúzně PN 20 (SDR 6) D 25 x 4,2</t>
  </si>
  <si>
    <t>https://podminky.urs.cz/item/CS_URS_2022_02/722174023</t>
  </si>
  <si>
    <t>722174024</t>
  </si>
  <si>
    <t>Potrubí vodovodní plastové PPR svar polyfúze PN 20 D 32x5,4 mm</t>
  </si>
  <si>
    <t>Potrubí z plastových trubek z polypropylenu PPR svařovaných polyfúzně PN 20 (SDR 6) D 32 x 5,4</t>
  </si>
  <si>
    <t>https://podminky.urs.cz/item/CS_URS_2022_02/722174024</t>
  </si>
  <si>
    <t>722174025</t>
  </si>
  <si>
    <t>Potrubí vodovodní plastové PPR svar polyfúze PN 20 D 40x6,7 mm</t>
  </si>
  <si>
    <t>Potrubí z plastových trubek z polypropylenu PPR svařovaných polyfúzně PN 20 (SDR 6) D 40 x 6,7</t>
  </si>
  <si>
    <t>https://podminky.urs.cz/item/CS_URS_2022_02/722174025</t>
  </si>
  <si>
    <t>722174026</t>
  </si>
  <si>
    <t>Potrubí vodovodní plastové PPR svar polyfúze PN 20 D 50x8,4 mm</t>
  </si>
  <si>
    <t>Potrubí z plastových trubek z polypropylenu PPR svařovaných polyfúzně PN 20 (SDR 6) D 50 x 8,3</t>
  </si>
  <si>
    <t>https://podminky.urs.cz/item/CS_URS_2022_02/722174026</t>
  </si>
  <si>
    <t>722181241</t>
  </si>
  <si>
    <t>Ochrana vodovodního potrubí přilepenými termoizolačními trubicemi z PE tl přes 13 do 20 mm DN do 22 mm</t>
  </si>
  <si>
    <t>Ochrana potrubí termoizolačními trubicemi z pěnového polyetylenu PE přilepenými v příčných a podélných spojích, tloušťky izolace přes 13 do 20 mm, vnitřního průměru izolace DN do 22 mm</t>
  </si>
  <si>
    <t>https://podminky.urs.cz/item/CS_URS_2022_02/722181241</t>
  </si>
  <si>
    <t>24+32</t>
  </si>
  <si>
    <t>722181242</t>
  </si>
  <si>
    <t>Ochrana vodovodního potrubí přilepenými termoizolačními trubicemi z PE tl přes 13 do 20 mm DN přes 22 do 45 mm</t>
  </si>
  <si>
    <t>Ochrana potrubí termoizolačními trubicemi z pěnového polyetylenu PE přilepenými v příčných a podélných spojích, tloušťky izolace přes 13 do 20 mm, vnitřního průměru izolace DN přes 22 do 45 mm</t>
  </si>
  <si>
    <t>https://podminky.urs.cz/item/CS_URS_2022_02/722181242</t>
  </si>
  <si>
    <t>1+7+14+13+13+35+44+6</t>
  </si>
  <si>
    <t>722181243</t>
  </si>
  <si>
    <t>Ochrana vodovodního potrubí přilepenými termoizolačními trubicemi z PE tl přes 13 do 20 mm DN přes 45 do 63 mm</t>
  </si>
  <si>
    <t>Ochrana potrubí termoizolačními trubicemi z pěnového polyetylenu PE přilepenými v příčných a podélných spojích, tloušťky izolace přes 13 do 20 mm, vnitřního průměru izolace DN přes 45 do 63 mm</t>
  </si>
  <si>
    <t>https://podminky.urs.cz/item/CS_URS_2022_02/722181243</t>
  </si>
  <si>
    <t>27+26</t>
  </si>
  <si>
    <t>722-x5</t>
  </si>
  <si>
    <t>D+M Termostatický směšovací ventil - max. 6UM</t>
  </si>
  <si>
    <t>722-x4</t>
  </si>
  <si>
    <t>D+M Podružný vodoměr pro potrubí D40</t>
  </si>
  <si>
    <t>722220152</t>
  </si>
  <si>
    <t>Nástěnka závitová plastová PPR PN 20 DN 20 x G 1/2"</t>
  </si>
  <si>
    <t>Armatury s jedním závitem plastové (PPR) PN 20 (SDR 6) DN 20 x G 1/2"</t>
  </si>
  <si>
    <t>https://podminky.urs.cz/item/CS_URS_2022_02/722220152</t>
  </si>
  <si>
    <t>722220161</t>
  </si>
  <si>
    <t>Nástěnný komplet plastový PPR PN 20 DN 20 x G 1/2"</t>
  </si>
  <si>
    <t>Armatury s jedním závitem plastové (PPR) PN 20 (SDR 6) DN 20 x G 1/2" (nástěnný komplet)</t>
  </si>
  <si>
    <t>https://podminky.urs.cz/item/CS_URS_2022_02/722220161</t>
  </si>
  <si>
    <t>722221134</t>
  </si>
  <si>
    <t>Ventil výtokový G 1/2" s jedním závitem</t>
  </si>
  <si>
    <t>Armatury s jedním závitem ventily výtokové G 1/2"</t>
  </si>
  <si>
    <t>https://podminky.urs.cz/item/CS_URS_2022_02/722221134</t>
  </si>
  <si>
    <t>722240123</t>
  </si>
  <si>
    <t>Kohout kulový plastový PPR DN 25</t>
  </si>
  <si>
    <t>Armatury z plastických hmot kohouty (PPR) kulové DN 25</t>
  </si>
  <si>
    <t>https://podminky.urs.cz/item/CS_URS_2022_02/722240123</t>
  </si>
  <si>
    <t>722240125</t>
  </si>
  <si>
    <t>Kohout kulový plastový PPR DN 40</t>
  </si>
  <si>
    <t>Armatury z plastických hmot kohouty (PPR) kulové DN 40</t>
  </si>
  <si>
    <t>https://podminky.urs.cz/item/CS_URS_2022_02/722240125</t>
  </si>
  <si>
    <t>722250132</t>
  </si>
  <si>
    <t>Hydrantový systém s tvarově stálou hadicí D 25 x 20 m celoplechový</t>
  </si>
  <si>
    <t>Požární příslušenství a armatury hydrantový systém s tvarově stálou hadicí celoplechový D 25 x 20 m</t>
  </si>
  <si>
    <t>https://podminky.urs.cz/item/CS_URS_2022_02/722250132</t>
  </si>
  <si>
    <t>722290226</t>
  </si>
  <si>
    <t>Zkouška těsnosti vodovodního potrubí závitového DN do 50</t>
  </si>
  <si>
    <t>Zkoušky, proplach a desinfekce vodovodního potrubí zkoušky těsnosti vodovodního potrubí závitového do DN 50</t>
  </si>
  <si>
    <t>https://podminky.urs.cz/item/CS_URS_2022_02/722290226</t>
  </si>
  <si>
    <t>56+133+53</t>
  </si>
  <si>
    <t>722290234</t>
  </si>
  <si>
    <t>Proplach a dezinfekce vodovodního potrubí DN do 80</t>
  </si>
  <si>
    <t>Zkoušky, proplach a desinfekce vodovodního potrubí proplach a desinfekce vodovodního potrubí do DN 80</t>
  </si>
  <si>
    <t>https://podminky.urs.cz/item/CS_URS_2022_02/722290234</t>
  </si>
  <si>
    <t>722-x2</t>
  </si>
  <si>
    <t>722-x3</t>
  </si>
  <si>
    <t>998722201</t>
  </si>
  <si>
    <t>Přesun hmot procentní pro vnitřní vodovod v objektech v do 6 m</t>
  </si>
  <si>
    <t>Přesun hmot pro vnitřní vodovod stanovený procentní sazbou (%) z ceny vodorovná dopravní vzdálenost do 50 m v objektech výšky do 6 m</t>
  </si>
  <si>
    <t>https://podminky.urs.cz/item/CS_URS_2022_02/998722201</t>
  </si>
  <si>
    <t>725</t>
  </si>
  <si>
    <t>Zdravotechnika - zařizovací předměty</t>
  </si>
  <si>
    <t>725110811</t>
  </si>
  <si>
    <t>Demontáž klozetů splachovací s nádrží</t>
  </si>
  <si>
    <t>Demontáž klozetů splachovacích s nádrží nebo tlakovým splachovačem</t>
  </si>
  <si>
    <t>https://podminky.urs.cz/item/CS_URS_2022_02/725110811</t>
  </si>
  <si>
    <t>725210821</t>
  </si>
  <si>
    <t>Demontáž umyvadel bez výtokových armatur</t>
  </si>
  <si>
    <t>Demontáž umyvadel bez výtokových armatur umyvadel</t>
  </si>
  <si>
    <t>https://podminky.urs.cz/item/CS_URS_2022_02/725210821</t>
  </si>
  <si>
    <t>725330820</t>
  </si>
  <si>
    <t>Demontáž výlevka diturvitová</t>
  </si>
  <si>
    <t>Demontáž výlevek bez výtokových armatur a bez nádrže a splachovacího potrubí diturvitových</t>
  </si>
  <si>
    <t>https://podminky.urs.cz/item/CS_URS_2022_02/725330820</t>
  </si>
  <si>
    <t>725820801</t>
  </si>
  <si>
    <t>Demontáž baterie nástěnné do G 3 / 4</t>
  </si>
  <si>
    <t>Demontáž baterií nástěnných do G 3/4</t>
  </si>
  <si>
    <t>https://podminky.urs.cz/item/CS_URS_2022_02/725820801</t>
  </si>
  <si>
    <t>725860811</t>
  </si>
  <si>
    <t>Demontáž uzávěrů zápachu jednoduchých</t>
  </si>
  <si>
    <t>Demontáž zápachových uzávěrek pro zařizovací předměty jednoduchých</t>
  </si>
  <si>
    <t>https://podminky.urs.cz/item/CS_URS_2022_02/725860811</t>
  </si>
  <si>
    <t>725112022</t>
  </si>
  <si>
    <t>Klozet keramický závěsný na nosné stěny s hlubokým splachováním odpad vodorovný</t>
  </si>
  <si>
    <t>Zařízení záchodů klozety keramické závěsné na nosné stěny s hlubokým splachováním odpad vodorovný</t>
  </si>
  <si>
    <t>https://podminky.urs.cz/item/CS_URS_2022_02/725112022</t>
  </si>
  <si>
    <t>725112022/R</t>
  </si>
  <si>
    <t>Zařízení záchodů klozety keramické závěsné dětské na nosné stěny s hlubokým splachováním odpad vodorovný</t>
  </si>
  <si>
    <t>https://podminky.urs.cz/item/CS_URS_2021_01/725112022/R</t>
  </si>
  <si>
    <t>725211615/R</t>
  </si>
  <si>
    <t>Umyvadla keramická bílá DĚTSKÁ bez výtokových armatur připevněná na stěnu šrouby s krytem na sifon (polosloupem), šířka umyvadla 500 mm</t>
  </si>
  <si>
    <t>725211616</t>
  </si>
  <si>
    <t>Umyvadlo keramické bílé šířky 550 mm s krytem na sifon připevněné na stěnu šrouby</t>
  </si>
  <si>
    <t>Umyvadla keramická bílá bez výtokových armatur připevněná na stěnu šrouby s krytem na sifon (polosloupem), šířka umyvadla 550 mm</t>
  </si>
  <si>
    <t>https://podminky.urs.cz/item/CS_URS_2022_02/725211616</t>
  </si>
  <si>
    <t>725822611/R</t>
  </si>
  <si>
    <t>Baterie umyvadlové stojánkové s přívoděm jedné vody</t>
  </si>
  <si>
    <t>725822611</t>
  </si>
  <si>
    <t>Baterie umyvadlová stojánková páková bez výpusti</t>
  </si>
  <si>
    <t>Baterie umyvadlové stojánkové pákové bez výpusti</t>
  </si>
  <si>
    <t>https://podminky.urs.cz/item/CS_URS_2022_02/725822611</t>
  </si>
  <si>
    <t>725861102</t>
  </si>
  <si>
    <t>Zápachová uzávěrka pro umyvadla DN 40</t>
  </si>
  <si>
    <t>Zápachové uzávěrky zařizovacích předmětů pro umyvadla DN 40</t>
  </si>
  <si>
    <t>https://podminky.urs.cz/item/CS_URS_2022_02/725861102</t>
  </si>
  <si>
    <t>725241112</t>
  </si>
  <si>
    <t>Vanička sprchová akrylátová čtvercová 900x900 mm</t>
  </si>
  <si>
    <t>Sprchové vaničky akrylátové čtvercové 900x900 mm</t>
  </si>
  <si>
    <t>https://podminky.urs.cz/item/CS_URS_2022_02/725241112</t>
  </si>
  <si>
    <t>725244103</t>
  </si>
  <si>
    <t>Dveře sprchové rámové se skleněnou výplní tl. 5 mm otvíravé jednokřídlové do niky na vaničku šířky 900 mm</t>
  </si>
  <si>
    <t>Sprchové dveře a zástěny dveře sprchové do niky rámové se skleněnou výplní tl. 5 mm otvíravé jednokřídlové, na vaničku šířky 900 mm</t>
  </si>
  <si>
    <t>https://podminky.urs.cz/item/CS_URS_2022_02/725244103</t>
  </si>
  <si>
    <t>725841332</t>
  </si>
  <si>
    <t>Baterie sprchová podomítková s přepínačem a pohyblivým držákem</t>
  </si>
  <si>
    <t>Baterie sprchové podomítkové (zápustné) s přepínačem a pohyblivým držákem</t>
  </si>
  <si>
    <t>https://podminky.urs.cz/item/CS_URS_2022_02/725841332</t>
  </si>
  <si>
    <t>725865311</t>
  </si>
  <si>
    <t>Zápachová uzávěrka sprchových van DN 40/50 s kulovým kloubem na odtoku</t>
  </si>
  <si>
    <t>Zápachové uzávěrky zařizovacích předmětů pro vany sprchových koutů s kulovým kloubem na odtoku DN 40/50</t>
  </si>
  <si>
    <t>https://podminky.urs.cz/item/CS_URS_2022_02/725865311</t>
  </si>
  <si>
    <t>725331111</t>
  </si>
  <si>
    <t>Výlevka bez výtokových armatur keramická se sklopnou plastovou mřížkou 500 mm</t>
  </si>
  <si>
    <t>Výlevky bez výtokových armatur a splachovací nádrže keramické se sklopnou plastovou mřížkou 425 mm</t>
  </si>
  <si>
    <t>https://podminky.urs.cz/item/CS_URS_2022_02/725331111</t>
  </si>
  <si>
    <t>725821312</t>
  </si>
  <si>
    <t>Baterie dřezová nástěnná páková s otáčivým kulatým ústím a délkou ramínka 300 mm</t>
  </si>
  <si>
    <t>Baterie dřezové nástěnné pákové s otáčivým kulatým ústím a délkou ramínka 300 mm</t>
  </si>
  <si>
    <t>https://podminky.urs.cz/item/CS_URS_2022_02/725821312</t>
  </si>
  <si>
    <t>725813111</t>
  </si>
  <si>
    <t>Ventil rohový bez připojovací trubičky nebo flexi hadičky G 1/2"</t>
  </si>
  <si>
    <t>Ventily rohové bez připojovací trubičky nebo flexi hadičky G 1/2"</t>
  </si>
  <si>
    <t>https://podminky.urs.cz/item/CS_URS_2022_02/725813111</t>
  </si>
  <si>
    <t>998725201</t>
  </si>
  <si>
    <t>Přesun hmot procentní pro zařizovací předměty v objektech v do 6 m</t>
  </si>
  <si>
    <t>Přesun hmot pro zařizovací předměty stanovený procentní sazbou (%) z ceny vodorovná dopravní vzdálenost do 50 m v objektech výšky do 6 m</t>
  </si>
  <si>
    <t>https://podminky.urs.cz/item/CS_URS_2022_02/998725201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</si>
  <si>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</si>
  <si>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</si>
  <si>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</si>
  <si>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</si>
  <si>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Předstěnové instalační systémy pro zazdění do masivních zděných konstrukcí pro závěsné klozety ovládání zepředu, stavební výška 1080 mm</t>
  </si>
  <si>
    <t>https://podminky.urs.cz/item/CS_URS_2022_02/726111031</t>
  </si>
  <si>
    <t>998726211</t>
  </si>
  <si>
    <t>Přesun hmot procentní pro instalační prefabrikáty v objektech v do 6 m</t>
  </si>
  <si>
    <t>Přesun hmot pro instalační prefabrikáty stanovený procentní sazbou (%) z ceny vodorovná dopravní vzdálenost do 50 m v objektech výšky do 6 m</t>
  </si>
  <si>
    <t>https://podminky.urs.cz/item/CS_URS_2022_02/998726211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</si>
  <si>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</si>
  <si>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</si>
  <si>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</si>
  <si>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</si>
  <si>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</si>
  <si>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</si>
  <si>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https://podminky.urs.cz/item/CS_URS_2022_02/012002000</t>
  </si>
  <si>
    <t>013254000</t>
  </si>
  <si>
    <t>Dokumentace skutečného provedení stavby</t>
  </si>
  <si>
    <t>https://podminky.urs.cz/item/CS_URS_2022_02/013254000</t>
  </si>
  <si>
    <t>VRN3</t>
  </si>
  <si>
    <t>Zařízení staveniště</t>
  </si>
  <si>
    <t>030001000</t>
  </si>
  <si>
    <t>https://podminky.urs.cz/item/CS_URS_2022_02/030001000</t>
  </si>
  <si>
    <t>VRN6</t>
  </si>
  <si>
    <t>Územní vlivy</t>
  </si>
  <si>
    <t>065002000</t>
  </si>
  <si>
    <t>Mimostaveništní doprava materiálů</t>
  </si>
  <si>
    <t>https://podminky.urs.cz/item/CS_URS_2022_02/065002000</t>
  </si>
  <si>
    <t>VRN9</t>
  </si>
  <si>
    <t>Ostatní náklady</t>
  </si>
  <si>
    <t>094002000</t>
  </si>
  <si>
    <t>Ostatní náklady související s výstavbou - náklady dle uvážení zhotovitele - např. likvidace odpadu vzniklého výstavbou, inženýrská činnost apod..</t>
  </si>
  <si>
    <t>https://podminky.urs.cz/item/CS_URS_2022_02/094002000</t>
  </si>
  <si>
    <t>02.D.1.4.2. - VZT</t>
  </si>
  <si>
    <t xml:space="preserve">    751 - Vzduchotechnika</t>
  </si>
  <si>
    <t xml:space="preserve">      D1 - Zařízení č. : 1.1 - Třída 1.NP - herna + ložnic</t>
  </si>
  <si>
    <t xml:space="preserve">        D2 - Čtyřhranné potrubí:</t>
  </si>
  <si>
    <t xml:space="preserve">        D3 - Kruhové potrubí:</t>
  </si>
  <si>
    <t xml:space="preserve">        D4 - Izolace</t>
  </si>
  <si>
    <t xml:space="preserve">        D5 - Ostatní</t>
  </si>
  <si>
    <t xml:space="preserve">      D6 - Zařízení č. : 1.2 - Tělocvična 2.NP</t>
  </si>
  <si>
    <t xml:space="preserve">        D7 - Čtyřhranné potrubí:</t>
  </si>
  <si>
    <t xml:space="preserve">        D8 - Kruhové potrubí:</t>
  </si>
  <si>
    <t xml:space="preserve">        D9 - Izolace</t>
  </si>
  <si>
    <t xml:space="preserve">        D10 - Ostatní</t>
  </si>
  <si>
    <t xml:space="preserve">      D11 - Zařízení č. : 1.3 - Hygienická zařízení - děti 1.NP</t>
  </si>
  <si>
    <t xml:space="preserve">        D12 - Kruhové potrubí:</t>
  </si>
  <si>
    <t xml:space="preserve">        D13 - Ostatní</t>
  </si>
  <si>
    <t xml:space="preserve">      D14 - Zařízení č. : 1.4 - Hygienická zařízení - personál 1.NP</t>
  </si>
  <si>
    <t xml:space="preserve">        D15 - Kruhové potrubí:</t>
  </si>
  <si>
    <t xml:space="preserve">        D16 - Ostatní</t>
  </si>
  <si>
    <t xml:space="preserve">      D17 - Zařízení č. : 1.5 - Hygienická zařízení - děti 2.NP</t>
  </si>
  <si>
    <t xml:space="preserve">        D18 - Kruhové potrubí:</t>
  </si>
  <si>
    <t xml:space="preserve">        D19 - Izolace</t>
  </si>
  <si>
    <t xml:space="preserve">        D20 - Ostatní</t>
  </si>
  <si>
    <t xml:space="preserve">      D21 - Zařízení č. : 1.6 - Hygienická zařízení - personál 2.NP</t>
  </si>
  <si>
    <t xml:space="preserve">        D22 - Kruhové potrubí:</t>
  </si>
  <si>
    <t xml:space="preserve">        D23 - Izolace</t>
  </si>
  <si>
    <t xml:space="preserve">        D24 - Ostatní</t>
  </si>
  <si>
    <t xml:space="preserve">      D25 - Zařízení č. : 1.7 - Hygienická zařízení - sklad 1.NP</t>
  </si>
  <si>
    <t xml:space="preserve">        D26 - Kruhové potrubí:</t>
  </si>
  <si>
    <t xml:space="preserve">        D27 - Ostatní</t>
  </si>
  <si>
    <t>751</t>
  </si>
  <si>
    <t>Vzduchotechnika</t>
  </si>
  <si>
    <t>D1</t>
  </si>
  <si>
    <t>Zařízení č. : 1.1 - Třída 1.NP - herna + ložnic</t>
  </si>
  <si>
    <t>Pol185</t>
  </si>
  <si>
    <t>Přívodní a odtahová kompaktní VZT jednotka</t>
  </si>
  <si>
    <t>Soubor</t>
  </si>
  <si>
    <t>Poznámka k položce:
Poznámka k položce: Typ: DUPLEX 500 Multi Provedení: 31 - vnitřní, horizontální, podstropní, všechna hrdla s vývodem do stran Konfigurace hrdel: 0 Rozměry: 1600 x 765 x 384 mm (D x Š x V) Hmotnost: m = 101 kg Jednotka musí splňovat podmínky "Nařízení komise EU č. 1253/2014", kterou se provádí směrnice Evropského parlamentu a Rady 2009/125/ES  (Ekodesign větracích jednotek) Množství přívodního vzduchu: Q = 400 m³/hod. Při externí tlakové ztrátě: p = 200 Pa Množství odváděného vzduchu: Q =  400 m³/hod. Při externí tlakové ztrátě: p = 200 Pa Motory - provedení EC (regulace 0-10V); U= 230 V Elektrický příkon - přípojná hodnota motorů: PE = 2x 0,17 = 0,34 KW  Rekuperace: Deskový protiproudý výměník - účinnost min. 80% Elektrický ohřev - tepelný výkon: PE = 1,8 KW (po odečtení zpět. získ. tepla) Filtrace přiváděného vzduchu: F7 Filtrace odtahovaného vzduchu: M5 Kompletní zařízení Měření a regulace Typ: RD5 Provedení - rozvaděč osazen přímo na jednotce Zařízení obsahuje: Rozvaděč MaR, řídící jednotku, veškerá čidla a servopohony,</t>
  </si>
  <si>
    <t>Pol186</t>
  </si>
  <si>
    <t>Tlumič hluku jádrový</t>
  </si>
  <si>
    <t>Ks.</t>
  </si>
  <si>
    <t>Poznámka k položce:
Poznámka k položce: typ: JTH  200 x 300 x 1500 (ŠxVxD), m = 11,5 kg</t>
  </si>
  <si>
    <t>Pol187</t>
  </si>
  <si>
    <t>Tlumič hluku do kruhového potrubí</t>
  </si>
  <si>
    <t>Poznámka k položce:
Poznámka k položce: typ: TAA 200 / 1000</t>
  </si>
  <si>
    <t>Pol188</t>
  </si>
  <si>
    <t>Protidešťová žaluzie plastová - pevné listy</t>
  </si>
  <si>
    <t>Poznámka k položce:
Poznámka k položce: typ: PRG 200 W</t>
  </si>
  <si>
    <t>Pol189</t>
  </si>
  <si>
    <t>Výústka obdélníková hliníková komfortní dvouřadá s regulací průtoku vzduchu</t>
  </si>
  <si>
    <t>Poznámka k položce:
Poznámka k položce: typ: VK 2 - R1, rozměr  425 x 125 (přívodní)</t>
  </si>
  <si>
    <t>Pol190</t>
  </si>
  <si>
    <t>Výústka obdélníková hliníková komfortní jednořadá s regulací průtoku vzduchu</t>
  </si>
  <si>
    <t>Poznámka k položce:
Poznámka k položce: typ: VK 1 - R1, rozměr 525 x 125 (odtahová)</t>
  </si>
  <si>
    <t>Pol33</t>
  </si>
  <si>
    <t>Plastový talířový ventil univerzální</t>
  </si>
  <si>
    <t>Poznámka k položce:
Poznámka k položce: typ: IT 125</t>
  </si>
  <si>
    <t>Pol45</t>
  </si>
  <si>
    <t>Žaluziová klapka samotížná</t>
  </si>
  <si>
    <t>Poznámka k položce:
Poznámka k položce: typ: PER 200 W (šedá)</t>
  </si>
  <si>
    <t>Pol5</t>
  </si>
  <si>
    <t>Poznámka k položce:
Poznámka k položce: typ: JTH  200 x 300 x 1000 (ŠxVxD), m = 8,4 kg</t>
  </si>
  <si>
    <t>D2</t>
  </si>
  <si>
    <t>Čtyřhranné potrubí:</t>
  </si>
  <si>
    <t>Pol15</t>
  </si>
  <si>
    <t>Čtyřhranné potrubí skupiny I. zhotovené z ocelového pozinkovaného plechu,</t>
  </si>
  <si>
    <t>m²</t>
  </si>
  <si>
    <t>Poznámka k položce:
Poznámka k položce: Spojovaného přírubami zhotovenými přírubovými lištami, rohovníky a C lištami.</t>
  </si>
  <si>
    <t>D3</t>
  </si>
  <si>
    <t>Kruhové potrubí:</t>
  </si>
  <si>
    <t>Pol16</t>
  </si>
  <si>
    <t>Kruhové potrubí Spiro zhotovené z ocelového pozinkovaného plechu.</t>
  </si>
  <si>
    <t>m.</t>
  </si>
  <si>
    <t>Poznámka k položce:
Poznámka k položce: Rovné potrubí:  Ć 200</t>
  </si>
  <si>
    <t>Pol17</t>
  </si>
  <si>
    <t>Tvarovka: Ć 200</t>
  </si>
  <si>
    <t>Pol18</t>
  </si>
  <si>
    <t>Rovné potrubí:  Ć 160</t>
  </si>
  <si>
    <t>Rovné potrubí: Ć 160</t>
  </si>
  <si>
    <t>Pol19</t>
  </si>
  <si>
    <t>Tvarovka: Ć 160</t>
  </si>
  <si>
    <t>Pol37</t>
  </si>
  <si>
    <t>Rovné potrubí:  Ć 125</t>
  </si>
  <si>
    <t>Rovné potrubí: Ć 125</t>
  </si>
  <si>
    <t>Pol38</t>
  </si>
  <si>
    <t>Tvarovka: Ć 125</t>
  </si>
  <si>
    <t>D4</t>
  </si>
  <si>
    <t>Izolace</t>
  </si>
  <si>
    <t>Pol20</t>
  </si>
  <si>
    <t>Izolace tepelné čtyřhranného a kruhového potrubí:</t>
  </si>
  <si>
    <t>Poznámka k položce:
Poznámka k položce: Veškeré potrubí v místnostech č. 1.10 a 1.11 Izolace - tloušťka 20 mm Materiál - černý elastomer s povrchovou úpravou hliníkovou fólíí, samolepící Včetně lepidla na spoje a krycí hliníkové pásky šířky 50 mm Nahrazuje klasickou izolaci z minerální vlny o tloušťce 50-60 mm Souhrnem včetně 20 % prořezu</t>
  </si>
  <si>
    <t>Pol21</t>
  </si>
  <si>
    <t>Poznámka k položce:
Poznámka k položce: Přívodní potrubí ve vnitřním vytápěném prostoru Izolace - tloušťka 12 mm Materiál - černý elastomer s povrchovou úpravou hliníkovou fólíí, samolepící Včetně lepidla na spoje a krycí hliníkové pásky šířky 50 mm Nahrazuje klasickou izolaci z minerální vlny o tloušťce 30-40 mm Souhrnem včetně 20 % prořezu</t>
  </si>
  <si>
    <t>D5</t>
  </si>
  <si>
    <t>Ostatní</t>
  </si>
  <si>
    <t>Pol191</t>
  </si>
  <si>
    <t>Zaregulování, provozní zkoušky, spuštění zařízení:</t>
  </si>
  <si>
    <t>Pol192</t>
  </si>
  <si>
    <t>Doprava:</t>
  </si>
  <si>
    <t>Pol24</t>
  </si>
  <si>
    <t>Montážní materiál:</t>
  </si>
  <si>
    <t>Kg.</t>
  </si>
  <si>
    <t>Poznámka k položce:
Poznámka k položce: Spojovací materiál - šrouby, matice, podložky, závěsy, závitové tyče, ocelové hmoždinky, pomocné konstrukce, samolepící pásky, těsnící materiál.</t>
  </si>
  <si>
    <t>D6</t>
  </si>
  <si>
    <t>Zařízení č. : 1.2 - Tělocvična 2.NP</t>
  </si>
  <si>
    <t>Pol193</t>
  </si>
  <si>
    <t>Poznámka k položce:
Poznámka k položce: Typ: DUPLEX 1000 Multi Provedení: 31 - vnitřní, horizontální, podtropní, všechna hrdla s vývodem do stran Konfigurace hrdel: 1 Rozměry: 1800 x 970 x 384 mm (D x Š x V) Hmotnost: m = 125 kg Jednotka musí splňovat podmínky "Nařízení komise EU č. 1253/2014", kterou se provádí směrnice Evropského parlamentu a Rady 2009/125/ES  (Ekodesign větracích jednotek) Množství přívodního vzduchu: Q = 680 m³/hod. Při externí tlakové ztrátě: p = 200 Pa Množství odváděného vzduchu: Q =  680 m³/hod. Při externí tlakové ztrátě: p = 200 Pa Motory - provedení EC (regulace 0-10V); U= 230 V Elektrický příkon - přípojná hodnota motorů: PE = 2x 0,385 = 0,77 KW  Rekuperace: Deskový protiproudý výměník - účinnost min. 80% Elektrický ohřev - tepelný výkon: PE = 1,8 KW (po odečtení zpět. získ. tepla) Filtrace přiváděného vzduchu: F7 Filtrace odtahovaného vzduchu: M5 Kompletní zařízení Měření a regulace Typ: RD5 Provedení - rozvaděč osazen přímo na jednotce Zařízení obsahuje: Rozvaděč MaR, řídící jednotku, veškerá čidla a servopohony,</t>
  </si>
  <si>
    <t>Pol194</t>
  </si>
  <si>
    <t>Poznámka k položce:
Poznámka k položce: typ: MAA 250 / 900</t>
  </si>
  <si>
    <t>Pol195</t>
  </si>
  <si>
    <t>Poznámka k položce:
Poznámka k položce: typ: MAA 250 / 600</t>
  </si>
  <si>
    <t>Pol196</t>
  </si>
  <si>
    <t>Poznámka k položce:
Poznámka k položce: typ: PRG 250 W</t>
  </si>
  <si>
    <t>Pol197</t>
  </si>
  <si>
    <t>Poznámka k položce:
Poznámka k položce: typ: PER 250 W (šedá)</t>
  </si>
  <si>
    <t>Pol202</t>
  </si>
  <si>
    <t>Poznámka k položce:
Poznámka k položce: typ: VK 2 - R1, rozměr  525 x 125 (přívodní)</t>
  </si>
  <si>
    <t>Pol28</t>
  </si>
  <si>
    <t>Poznámka k položce:
Poznámka k položce: typ: JTH  200 x 500 x 1500 (ŠxVxD), m = 16,7 kg</t>
  </si>
  <si>
    <t>Pol29</t>
  </si>
  <si>
    <t>Poznámka k položce:
Poznámka k položce: typ: JTH  200 x 500 x 1000 (ŠxVxD), m = 12,3 kg</t>
  </si>
  <si>
    <t>D7</t>
  </si>
  <si>
    <t>Poznámka k položce:
Poznámka k položce: Spojovaného přírubami zhotovenými přírubovými lištami, rohovníky a C lištami. Souhrnem:</t>
  </si>
  <si>
    <t>D8</t>
  </si>
  <si>
    <t>Pol203</t>
  </si>
  <si>
    <t>Poznámka k položce:
Poznámka k položce: Rovné potrubí:  Ć 250</t>
  </si>
  <si>
    <t>Pol204</t>
  </si>
  <si>
    <t>Tvarovka: Ć 250</t>
  </si>
  <si>
    <t>Pol210</t>
  </si>
  <si>
    <t>Rovné potrubí:  Ć 200</t>
  </si>
  <si>
    <t>Rovné potrubí: Ć 200</t>
  </si>
  <si>
    <t>D9</t>
  </si>
  <si>
    <t>Poznámka k položce:
Poznámka k položce: Sací a výfukové potrubí ve vnitřním vytápěném prostoru Izolace - tloušťka 20 mm Materiál - černý elastomer s povrchovou úpravou hliníkovou fólíí, samolepící Včetně lepidla na spoje a krycí hliníkové pásky šířky 50 mm Nahrazuje klasickou izolaci z minerální vlny o tloušťce 50-60 mm Souhrnem včetně 20 % prořezu</t>
  </si>
  <si>
    <t>Poznámka k položce:
Poznámka k položce: Přívodní a odtahové potrubí ve vnitřním vytápěném prostoru Izolace - tloušťka 12 mm Materiál - černý elastomer s povrchovou úpravou hliníkovou fólíí, samolepící Včetně lepidla na spoje a krycí hliníkové pásky šířky 50 mm Nahrazuje klasickou izolaci z minerální vlny o tloušťce 30-40 mm Souhrnem včetně 20 % prořezu</t>
  </si>
  <si>
    <t>Pol211</t>
  </si>
  <si>
    <t>Izolace požární kruhového potrubí:</t>
  </si>
  <si>
    <t>Poznámka k položce:
Poznámka k položce: Systém požární izolace Požární odolnost izolace: EI 45 Materiál - kamenná vlna kašírovaná hliníkovou foilí se skleněnou mřížkou ALS Typ izolace: Skružovatelné desky - tloušťka desky 40 mm + 20%</t>
  </si>
  <si>
    <t>D10</t>
  </si>
  <si>
    <t>Pol212</t>
  </si>
  <si>
    <t>Pol213</t>
  </si>
  <si>
    <t>Pol23</t>
  </si>
  <si>
    <t>Požární ucpávka VZT potrubí:</t>
  </si>
  <si>
    <t>bm.</t>
  </si>
  <si>
    <t>Poznámka k položce:
Poznámka k položce: Potrubí čtyřhranné nebo kruhové - běžný metr = obvod potrubí Stupeň hořlavosti ucpávky max. C1 (odolnost EI 15)</t>
  </si>
  <si>
    <t>D11</t>
  </si>
  <si>
    <t>Zařízení č. : 1.3 - Hygienická zařízení - děti 1.NP</t>
  </si>
  <si>
    <t>Pol11</t>
  </si>
  <si>
    <t>Poznámka k položce:
Poznámka k položce: typ: IT 150</t>
  </si>
  <si>
    <t>Pol214</t>
  </si>
  <si>
    <t>Poznámka k položce:
Poznámka k položce: typ: MAA 200 / 600</t>
  </si>
  <si>
    <t>Pol34</t>
  </si>
  <si>
    <t>Poloohebná hadice hliníková</t>
  </si>
  <si>
    <t>Poznámka k položce:
Poznámka k položce: typ: Semiflex PROFI - Ć 160 mm</t>
  </si>
  <si>
    <t>Pol41</t>
  </si>
  <si>
    <t>Ventilátor diagonální odtahový</t>
  </si>
  <si>
    <t>Poznámka k položce:
Poznámka k položce: typ: TD 800/200 Množství vzduchu: Q = 600 m³/hod.; Při externí tlakové ztrátě: p = 250 Pa P = 0,133 KW; I = 0,56 A; U = 230 V</t>
  </si>
  <si>
    <t>Pol42</t>
  </si>
  <si>
    <t>Rychloupínací spona - pružná manžeta VBM 200</t>
  </si>
  <si>
    <t>Pol43</t>
  </si>
  <si>
    <t>Časové relé - doběhový elektronický spínač ventilátoru</t>
  </si>
  <si>
    <t>Poznámka k položce:
Poznámka k položce: typ: DT 3 ( nastavitelný )</t>
  </si>
  <si>
    <t>Pol44</t>
  </si>
  <si>
    <t>Poznámka k položce:
Poznámka k položce: typ: MAA 200 / 900</t>
  </si>
  <si>
    <t>Pol46</t>
  </si>
  <si>
    <t>Zpětná klapka těsná do kruhového potrubí</t>
  </si>
  <si>
    <t>Poznámka k položce:
Poznámka k položce: typ: RSK Ć 200</t>
  </si>
  <si>
    <t>Pol48</t>
  </si>
  <si>
    <t>Poznámka k položce:
Poznámka k položce: typ: IT 100</t>
  </si>
  <si>
    <t>Pol50</t>
  </si>
  <si>
    <t>Poznámka k položce:
Poznámka k položce: typ: Semiflex PROFI - Ć 100 mm</t>
  </si>
  <si>
    <t>D12</t>
  </si>
  <si>
    <t>Pol51</t>
  </si>
  <si>
    <t>Rovné potrubí:  Ć 100</t>
  </si>
  <si>
    <t>Rovné potrubí: Ć 100</t>
  </si>
  <si>
    <t>Pol52</t>
  </si>
  <si>
    <t>Tvarovka: Ć 100</t>
  </si>
  <si>
    <t>D13</t>
  </si>
  <si>
    <t>Pol215</t>
  </si>
  <si>
    <t>Pol216</t>
  </si>
  <si>
    <t>D14</t>
  </si>
  <si>
    <t>Zařízení č. : 1.4 - Hygienická zařízení - personál 1.NP</t>
  </si>
  <si>
    <t>Pol217</t>
  </si>
  <si>
    <t>Poznámka k položce:
Poznámka k položce: typ: MAA 160 / 600</t>
  </si>
  <si>
    <t>Pol47</t>
  </si>
  <si>
    <t>Poznámka k položce:
Poznámka k položce: typ: IT 200</t>
  </si>
  <si>
    <t>Pol49</t>
  </si>
  <si>
    <t>Poznámka k položce:
Poznámka k položce: typ: Semiflex PROFI - Ć 200 mm</t>
  </si>
  <si>
    <t>Pol55</t>
  </si>
  <si>
    <t>Poznámka k položce:
Poznámka k položce: typ: TD 500/160 Množství vzduchu: Q = 350 m³/hod.; Při externí tlakové ztrátě: p = 170 Pa P = 0,053 KW; I = 0,21 A; U = 230 V</t>
  </si>
  <si>
    <t>Pol56</t>
  </si>
  <si>
    <t>Rychloupínací spona - pružná manžeta VBM 160</t>
  </si>
  <si>
    <t>Pol57</t>
  </si>
  <si>
    <t>Poznámka k položce:
Poznámka k položce: typ: MAA 160 / 900</t>
  </si>
  <si>
    <t>Pol58</t>
  </si>
  <si>
    <t>Poznámka k položce:
Poznámka k položce: typ: PER 160 W (šedá)</t>
  </si>
  <si>
    <t>Pol59</t>
  </si>
  <si>
    <t>Poznámka k položce:
Poznámka k položce: typ: RSK Ć 160</t>
  </si>
  <si>
    <t>D15</t>
  </si>
  <si>
    <t>Pol60</t>
  </si>
  <si>
    <t>Poznámka k položce:
Poznámka k položce: Rovné potrubí:  Ć 160</t>
  </si>
  <si>
    <t>D16</t>
  </si>
  <si>
    <t>Pol218</t>
  </si>
  <si>
    <t>Pol219</t>
  </si>
  <si>
    <t>D17</t>
  </si>
  <si>
    <t>Zařízení č. : 1.5 - Hygienická zařízení - děti 2.NP</t>
  </si>
  <si>
    <t>Pol220</t>
  </si>
  <si>
    <t>Výfuková hlavice</t>
  </si>
  <si>
    <t>Poznámka k položce:
Poznámka k položce: typ: VHO 160</t>
  </si>
  <si>
    <t>D18</t>
  </si>
  <si>
    <t>D19</t>
  </si>
  <si>
    <t>Poznámka k položce:
Poznámka k položce: Systém požární izolace  Požární odolnost izolace: EI 45 Materiál - kamenná vlna kašírovaná hliníkovou foilí se skleněnou mřížkou ALS Typ izolace: Skružovatelné desky - tloušťka desky 40 mm + 20%</t>
  </si>
  <si>
    <t>D20</t>
  </si>
  <si>
    <t>Pol221</t>
  </si>
  <si>
    <t>Pol222</t>
  </si>
  <si>
    <t>D21</t>
  </si>
  <si>
    <t>Zařízení č. : 1.6 - Hygienická zařízení - personál 2.NP</t>
  </si>
  <si>
    <t>Pol223</t>
  </si>
  <si>
    <t>Poznámka k položce:
Poznámka k položce: typ: TD 350/125 Množství vzduchu: Q = 200 m³/hod.; Při externí tlakové ztrátě: p = 70 Pa P = 0,026 KW; I = 0,11 A; U = 230 V</t>
  </si>
  <si>
    <t>Pol224</t>
  </si>
  <si>
    <t>Rychloupínací spona - pružná manžeta VBM 125</t>
  </si>
  <si>
    <t>Pol225</t>
  </si>
  <si>
    <t>Poznámka k položce:
Poznámka k položce: typ: MAA 125 / 900</t>
  </si>
  <si>
    <t>Pol226</t>
  </si>
  <si>
    <t>Poznámka k položce:
Poznámka k položce: typ: MAA 125 / 600</t>
  </si>
  <si>
    <t>Pol227</t>
  </si>
  <si>
    <t>Poznámka k položce:
Poznámka k položce: typ: VHO 125</t>
  </si>
  <si>
    <t>Pol228</t>
  </si>
  <si>
    <t>Poznámka k položce:
Poznámka k položce: typ: RSK Ć 125</t>
  </si>
  <si>
    <t>D22</t>
  </si>
  <si>
    <t>Pol229</t>
  </si>
  <si>
    <t>Poznámka k položce:
Poznámka k položce: Rovné potrubí:  Ć 125</t>
  </si>
  <si>
    <t>D23</t>
  </si>
  <si>
    <t>D24</t>
  </si>
  <si>
    <t>Pol230</t>
  </si>
  <si>
    <t>Pol231</t>
  </si>
  <si>
    <t>D25</t>
  </si>
  <si>
    <t>Zařízení č. : 1.7 - Hygienická zařízení - sklad 1.NP</t>
  </si>
  <si>
    <t>Pol232</t>
  </si>
  <si>
    <t>Ventilátor axiální odtahový na zeď</t>
  </si>
  <si>
    <t>Poznámka k položce:
Poznámka k položce: typ: Decor 100 CZ Množství vzduchu: Q = 50 m3/hod.; Při externí tlakové ztrátě: p = 25 Pa P = 0,013 KW; U = 230 V</t>
  </si>
  <si>
    <t>Pol233</t>
  </si>
  <si>
    <t>Poznámka k položce:
Poznámka k položce: typ: PER 100 W (bílá)</t>
  </si>
  <si>
    <t>D26</t>
  </si>
  <si>
    <t>Pol234</t>
  </si>
  <si>
    <t>Poznámka k položce:
Poznámka k položce: Rovné potrubí:  Ć 100</t>
  </si>
  <si>
    <t>D27</t>
  </si>
  <si>
    <t>Pol235</t>
  </si>
  <si>
    <t>Pol236</t>
  </si>
  <si>
    <t>02.D.1.4.3. - Ústřední vytápění</t>
  </si>
  <si>
    <t>D1 - ÚSTŘEDNÍ VYTÁPĚNÍ</t>
  </si>
  <si>
    <t xml:space="preserve">    D2 - DEMONTÁŽE</t>
  </si>
  <si>
    <t xml:space="preserve">    D3 - ROZVODY POTRUBÍ</t>
  </si>
  <si>
    <t xml:space="preserve">      D4 - Napojení na stávající rozvody</t>
  </si>
  <si>
    <t xml:space="preserve">      D5 - Potrubí z uhlíkové oceli </t>
  </si>
  <si>
    <t xml:space="preserve">      D6 - Vícevrstvé potrubí typ pe/al/pex (tzv. Alpex)</t>
  </si>
  <si>
    <t xml:space="preserve">    D7 - ARMATURY</t>
  </si>
  <si>
    <t xml:space="preserve">    D8 - OTOPNÁ TĚLESA</t>
  </si>
  <si>
    <t xml:space="preserve">    D9 - TEPELNÉ IZOLACE</t>
  </si>
  <si>
    <t xml:space="preserve">    D10 - KOVOVÉ DOPLŇKOVÉ KONSTRUKCE</t>
  </si>
  <si>
    <t xml:space="preserve">    D13 - OSTATNÍ</t>
  </si>
  <si>
    <t>ÚSTŘEDNÍ VYTÁPĚNÍ</t>
  </si>
  <si>
    <t>DEMONTÁŽE</t>
  </si>
  <si>
    <t>Pol80</t>
  </si>
  <si>
    <t>Demontáž potrubí do DN 32</t>
  </si>
  <si>
    <t>Pol81</t>
  </si>
  <si>
    <t>Demontáž potrubí do DN 50</t>
  </si>
  <si>
    <t>Pol82</t>
  </si>
  <si>
    <t>Demontáž ostatní (vypuštění otopné vody apod.)</t>
  </si>
  <si>
    <t>kpl</t>
  </si>
  <si>
    <t>ROZVODY POTRUBÍ</t>
  </si>
  <si>
    <t>Napojení na stávající rozvody</t>
  </si>
  <si>
    <t>Pol237</t>
  </si>
  <si>
    <t>Napojení na stávající (nebo projektované) rozvody UT v topném kanále , ocelové porubí DN 50 (nebo uhlíková ocel 54)</t>
  </si>
  <si>
    <t xml:space="preserve">Potrubí z uhlíkové oceli </t>
  </si>
  <si>
    <t>Pol85</t>
  </si>
  <si>
    <t>Potrubí z uhlíkové oceli 28 × 1,5  , vně pozinkovaná (galvanicky) , PN 16 , max. +120°C</t>
  </si>
  <si>
    <t>Potrubí z uhlíkové oceli 28 × 1,5 , vně pozinkovaná (galvanicky) , PN 16 , max. +120°C</t>
  </si>
  <si>
    <t>Pol238</t>
  </si>
  <si>
    <t>Potrubí z uhlíkové oceli 35 × 1,5  , vně pozinkovaná (galvanicky) , PN 16 , max. +120°C</t>
  </si>
  <si>
    <t>Potrubí z uhlíkové oceli 35 × 1,5 , vně pozinkovaná (galvanicky) , PN 16 , max. +120°C</t>
  </si>
  <si>
    <t>Pol239</t>
  </si>
  <si>
    <t>Tvarovky z uhlíkové oceli - lisovací (T-kusy , oblouky , přechody , redukce atd.)</t>
  </si>
  <si>
    <t>Vícevrstvé potrubí typ pe/al/pex (tzv. Alpex)</t>
  </si>
  <si>
    <t>Pol88</t>
  </si>
  <si>
    <t>Vícevrstvé potrubí PEX/AL/PEX (Alpex)  16×2,0 (balení 100 m)</t>
  </si>
  <si>
    <t>Vícevrstvé potrubí PEX/AL/PEX (Alpex) 16×2,0 (balení 100 m)</t>
  </si>
  <si>
    <t>Pol89</t>
  </si>
  <si>
    <t>Vícevrstvé potrubí PEX/AL/PEX (Alpex) 20×2,0 (balení 100 m)</t>
  </si>
  <si>
    <t>Pol90</t>
  </si>
  <si>
    <t>Vícevrstvé potrubí PEX/AL/PEX (Alpex) 26×3,0 (balení 50 m)</t>
  </si>
  <si>
    <t>Pol91</t>
  </si>
  <si>
    <t>Vícevrstvé potrubí PEX/AL/PEX (Alpex) 32×3,0 (balení 50 m)</t>
  </si>
  <si>
    <t>Pol240</t>
  </si>
  <si>
    <t>Alpex tvarovky (kolena , přechody , T-kusy , redukce apod.)</t>
  </si>
  <si>
    <t>ARMATURY</t>
  </si>
  <si>
    <t>Pol241</t>
  </si>
  <si>
    <t>Kulový uzavírací kohout  - G 1/2" , vnitřní/vnitřní závit , PN 25 , provedení motýl</t>
  </si>
  <si>
    <t>Kulový uzavírací kohout - G 1/2" , vnitřní/vnitřní závit , PN 25 , provedení motýl</t>
  </si>
  <si>
    <t>Pol94</t>
  </si>
  <si>
    <t>Kulový uzavírací kohout  - G 1" , vnitřní/vnitřní závit , PN 25 , provedení páčka</t>
  </si>
  <si>
    <t>Kulový uzavírací kohout - G 1" , vnitřní/vnitřní závit , PN 25 , provedení páčka</t>
  </si>
  <si>
    <t>Pol242</t>
  </si>
  <si>
    <t>Kulový uzavírací kohout  - G 5/4" , vnitřní/vnitřní závit , PN 25 , provedení páčka</t>
  </si>
  <si>
    <t>Kulový uzavírací kohout - G 5/4" , vnitřní/vnitřní závit , PN 25 , provedení páčka</t>
  </si>
  <si>
    <t>Pol96</t>
  </si>
  <si>
    <t>Vypouštěcí kulový kohout s páčkou - G 1/2" , vnější závit , PN 10</t>
  </si>
  <si>
    <t>Pol243</t>
  </si>
  <si>
    <t>Vypouštěcí kulový kohout s páčkou - G 3/4" , vnější závit , PN 10</t>
  </si>
  <si>
    <t>Pol244</t>
  </si>
  <si>
    <t>Vyvažovací ventil pro hydronické vyvážení Js 1/2" (vnitřní závit) , kvs= 2,56 m3/h , samotěsnící měřící vsuvky pro přesné vyvážení , ovládací hlavice , tlaková třída PN 25 , max. pracovní teplota 120°C , funkce vyvažovaní , nastavení s aretací , měření pr</t>
  </si>
  <si>
    <t>Vyvažovací ventil pro hydronické vyvážení Js 1/2" (vnitřní závit) , kvs= 2,56 m3/h , samotěsnící měřící vsuvky pro přesné vyvážení , ovládací hlavice , tlaková třída PN 25 , max. pracovní teplota 120°C , funkce vyvažovaní , nastavení s aretací , měření průtoku, tlaků a teploty , uzavírání a vypouštění</t>
  </si>
  <si>
    <t>Pol245</t>
  </si>
  <si>
    <t>Plynule nastavitelný regulátor tlakové diference Js 1/2" (vnější závit) s měřícími vsuvkami , kvs= 4,0 m3/h , impulsní potrubí (∅6 mm , délka 1200 mm) je součástí dodávky , připojovací sada (G1/2+G3/4) pro připojení kapiláry na vypouštění vyvažovacího ven</t>
  </si>
  <si>
    <t>Plynule nastavitelný regulátor tlakové diference Js 1/2" (vnější závit) s měřícími vsuvkami , kvs= 4,0 m3/h , impulsní potrubí (∅6 mm , délka 1200 mm) je součástí dodávky , připojovací sada (G1/2+G3/4) pro připojení kapiláry na vypouštění vyvažovacího ventilu je součástí balení , tlaková třída PN 25 , max. pracovní teplota 120°C , funkce regulace tlakové diference (instalace do vratného potrubí) , tlaková diference 5-30 kPa</t>
  </si>
  <si>
    <t>Pol246</t>
  </si>
  <si>
    <t>Měřič tepla  1,5 m3/h s montážní sadou (Kompaktni měřič tepla bez magnetickeho čteni pro nizké opotřebení a dlouhodobě stabilní měření , IrDA rozhraní pro čtení a parametrizaci měřiče tepla , nezavislé na síti dodavané s 10letou Lithiovou baterií , měření</t>
  </si>
  <si>
    <t>Měřič tepla 1,5 m3/h s montážní sadou (Kompaktni měřič tepla bez magnetickeho čteni pro nizké opotřebení a dlouhodobě stabilní měření , IrDA rozhraní pro čtení a parametrizaci měřiče tepla , nezavislé na síti dodavané s 10letou Lithiovou baterií , měření teploty dvěma platiovými odporovými čidly , 8místný LCD displej s piktogramy zobrazujíci aktualní hodnoty,uložené hodnoty, kontrolní hodnoty a mnoho servisních a provozních parametrů , zobrazení a uložení aktualního stavu a uchování hodnot (až za 15 měsíců zpětně), stejně jako mnoho servisních a provoznich parametrů , uložení maximalní přivodní a vratné teploty, také maximální okamžitý průtok s datem , programování parametrů specifických pro zařízeni (např. rozhodný den), je možné tlačítky nebo přes IrDA rozhraní , možnost vkládáni externích modulů M-Bus a radiomodulů , splňuje MID-normu , montažni poloha horizontální/vertikální , montaž měřiče na vratné potrubí, čidlo na přivodní potrubí)</t>
  </si>
  <si>
    <t>Pol104</t>
  </si>
  <si>
    <t>Dvojité rohové regulační a uzavírací šroubení 3/4" Ek , materiál niklovaná mosaz , PN 10</t>
  </si>
  <si>
    <t>Pol105</t>
  </si>
  <si>
    <t>Adaptér (pro VK šroubení) ,  3/4" Ek x 1/2" , s O-kroužkem , materiál niklovaná mosaz , PN 10</t>
  </si>
  <si>
    <t>Adaptér (pro VK šroubení) , 3/4" Ek x 1/2" , s O-kroužkem , materiál niklovaná mosaz , PN 10</t>
  </si>
  <si>
    <t>Pol106</t>
  </si>
  <si>
    <t>Svěrné šroubení na vícevrstvé potrubí Alpex ,  16x2 ALU - 3/4" Ek , s O-kroužkem , materiál mosaz , PN 10</t>
  </si>
  <si>
    <t>Svěrné šroubení na vícevrstvé potrubí Alpex , 16x2 ALU - 3/4" Ek , s O-kroužkem , materiál mosaz , PN 10</t>
  </si>
  <si>
    <t>Pol108</t>
  </si>
  <si>
    <t>Termostatická hlavice  - kapalinová , plastová hlava - mosazná matice , M 30x1,5 , rozsah 6,5÷28°C , s možností aretace na požadovanou teplotu</t>
  </si>
  <si>
    <t>Termostatická hlavice - kapalinová , plastová hlava - mosazná matice , M 30x1,5 , rozsah 6,5÷28°C , s možností aretace na požadovanou teplotu</t>
  </si>
  <si>
    <t>Pol109</t>
  </si>
  <si>
    <t>Objímka proti zcizení na M 30x1,5</t>
  </si>
  <si>
    <t>Pol247</t>
  </si>
  <si>
    <t>Ostatní drobný montážní nespecifikovaný materiál</t>
  </si>
  <si>
    <t>OTOPNÁ TĚLESA</t>
  </si>
  <si>
    <t>Pol248</t>
  </si>
  <si>
    <t>Ocelové deskové těleso  typ 11 VK 500/600 (odstín: bílá RAL 9016) , s integrovaným ventilem a spodním připojením , včetně konzole , výkon 515W dle normy EN 442 ΔT 50 (75/65/20°C)</t>
  </si>
  <si>
    <t>Ocelové deskové těleso typ 11 VK 500/600 (odstín: bílá RAL 9016) , s integrovaným ventilem a spodním připojením , včetně konzole , výkon 515W dle normy EN 442 ΔT 50 (75/65/20°C)</t>
  </si>
  <si>
    <t>Pol249</t>
  </si>
  <si>
    <t>Ocelové deskové těleso  typ 11 VK 500/700 (odstín: bílá RAL 9016) , s integrovaným ventilem a spodním připojením , včetně konzole , výkon 601W dle normy EN 442 ΔT 50 (75/65/20°C)</t>
  </si>
  <si>
    <t>Ocelové deskové těleso typ 11 VK 500/700 (odstín: bílá RAL 9016) , s integrovaným ventilem a spodním připojením , včetně konzole , výkon 601W dle normy EN 442 ΔT 50 (75/65/20°C)</t>
  </si>
  <si>
    <t>Pol257</t>
  </si>
  <si>
    <t>Ocelové deskové těleso  typ 11 VK 500/900 (odstín: bílá RAL 9016) , s integrovaným ventilem a spodním připojením , včetně konzole , výkon 772W dle normy EN 442 ΔT 50 (75/65/20°C)</t>
  </si>
  <si>
    <t>Ocelové deskové těleso typ 11 VK 500/900 (odstín: bílá RAL 9016) , s integrovaným ventilem a spodním připojením , včetně konzole , výkon 772W dle normy EN 442 ΔT 50 (75/65/20°C)</t>
  </si>
  <si>
    <t>Pol258</t>
  </si>
  <si>
    <t>Ocelové deskové těleso  typ 11 VK 500/1600 (odstín: bílá RAL 9016) , s integrovaným ventilem a spodním připojením , včetně konzole , výkon 1373W dle normy EN 442 ΔT 50 (75/65/20°C)</t>
  </si>
  <si>
    <t>Ocelové deskové těleso typ 11 VK 500/1600 (odstín: bílá RAL 9016) , s integrovaným ventilem a spodním připojením , včetně konzole , výkon 1373W dle normy EN 442 ΔT 50 (75/65/20°C)</t>
  </si>
  <si>
    <t>Pol259</t>
  </si>
  <si>
    <t>Ocelové deskové těleso  typ 21 VK 500/800 (odstín: bílá RAL 9016) , s integrovaným ventilem a spodním připojením , včetně konzole , výkon 894W dle normy EN 442 ΔT 50 (75/65/20°C)</t>
  </si>
  <si>
    <t>Ocelové deskové těleso typ 21 VK 500/800 (odstín: bílá RAL 9016) , s integrovaným ventilem a spodním připojením , včetně konzole , výkon 894W dle normy EN 442 ΔT 50 (75/65/20°C)</t>
  </si>
  <si>
    <t>Pol260</t>
  </si>
  <si>
    <t>Ocelové deskové těleso  typ 21 VK 500/1400 (odstín: bílá RAL 9016) , s integrovaným ventilem a spodním připojením , včetně konzole , výkon 1564W dle normy EN 442 ΔT 50 (75/65/20°C)</t>
  </si>
  <si>
    <t>Ocelové deskové těleso typ 21 VK 500/1400 (odstín: bílá RAL 9016) , s integrovaným ventilem a spodním připojením , včetně konzole , výkon 1564W dle normy EN 442 ΔT 50 (75/65/20°C)</t>
  </si>
  <si>
    <t>Pol261</t>
  </si>
  <si>
    <t>Ocelové deskové těleso  typ 22 VK 500/700 (odstín: bílá RAL 9016) , s integrovaným ventilem a spodním připojením , včetně konzole , výkon 1016W dle normy EN 442 ΔT 50 (75/65/20°C)</t>
  </si>
  <si>
    <t>Ocelové deskové těleso typ 22 VK 500/700 (odstín: bílá RAL 9016) , s integrovaným ventilem a spodním připojením , včetně konzole , výkon 1016W dle normy EN 442 ΔT 50 (75/65/20°C)</t>
  </si>
  <si>
    <t>Pol262</t>
  </si>
  <si>
    <t>Ocelové deskové těleso  typ 22 VK 500/900 (odstín: bílá RAL 9016) , s integrovaným ventilem a spodním připojením , včetně konzole , výkon 1307W dle normy EN 442 ΔT 50 (75/65/20°C)</t>
  </si>
  <si>
    <t>Ocelové deskové těleso typ 22 VK 500/900 (odstín: bílá RAL 9016) , s integrovaným ventilem a spodním připojením , včetně konzole , výkon 1307W dle normy EN 442 ΔT 50 (75/65/20°C)</t>
  </si>
  <si>
    <t>Pol263</t>
  </si>
  <si>
    <t>Ocelové deskové těleso  typ 22 VK 500/1200 (odstín: bílá RAL 9016) , s integrovaným ventilem a spodním připojením , včetně konzole , výkon 1742W dle normy EN 442 ΔT 50 (75/65/20°C)</t>
  </si>
  <si>
    <t>Ocelové deskové těleso typ 22 VK 500/1200 (odstín: bílá RAL 9016) , s integrovaným ventilem a spodním připojením , včetně konzole , výkon 1742W dle normy EN 442 ΔT 50 (75/65/20°C)</t>
  </si>
  <si>
    <t>TEPELNÉ IZOLACE</t>
  </si>
  <si>
    <t>Pol119</t>
  </si>
  <si>
    <t>Potrubní izolační hadice z PE , vnitřní průměr 18 mm , tloušťka izolace 13 mm , λ = 0,040 W.m-1.K-1 při 40°C , reakce na oheň E , teplota použití do +100°C (85°C) , šedá barva</t>
  </si>
  <si>
    <t>Pol120</t>
  </si>
  <si>
    <t>Potrubní izolační hadice z PE , vnitřní průměr 22 mm , tloušťka izolace 13 mm , λ = 0,040 W.m-1.K-1 při 40°C , reakce na oheň E , teplota použití do +100°C (85°C) , šedá barva</t>
  </si>
  <si>
    <t>Pol121</t>
  </si>
  <si>
    <t>Potrubní izolační hadice z PE , vnitřní průměr 28 mm , tloušťka izolace 13 mm , λ = 0,040 W.m-1.K-1 při 40°C , reakce na oheň E , teplota použití do +100°C (85°C) , šedá barva</t>
  </si>
  <si>
    <t>Pol122</t>
  </si>
  <si>
    <t>Potrubní izolační hadice z PE , vnitřní průměr 35 mm , tloušťka izolace 13 mm , λ = 0,040 W.m-1.K-1 při 40°C , reakce na oheň E , teplota použití do +100°C (85°C) , šedá barva</t>
  </si>
  <si>
    <t>Pol264</t>
  </si>
  <si>
    <t>Potrubní izolační pouzdro z kamenné vlny s polepem hliníkovou fólií vyztuženou skleněnou mřížkou , vnitřní průměr 28 mm , tloušťka izolace 30 mm , λ10 = 0,033 W.m-1.K-1 , nehořlavost A2L-s1,d0 , na podélném spoji opatřené přesahem fólie se samolepicí pásk</t>
  </si>
  <si>
    <t>Potrubní izolační pouzdro z kamenné vlny s polepem hliníkovou fólií vyztuženou skleněnou mřížkou , vnitřní průměr 28 mm , tloušťka izolace 30 mm , λ10 = 0,033 W.m-1.K-1 , nehořlavost A2L-s1,d0 , na podélném spoji opatřené přesahem fólie se samolepicí páskou</t>
  </si>
  <si>
    <t>Pol265</t>
  </si>
  <si>
    <t>Potrubní izolační pouzdro z kamenné vlny s polepem hliníkovou fólií vyztuženou skleněnou mřížkou , vnitřní průměr 35 mm , tloušťka izolace 30 mm , λ10 = 0,033 W.m-1.K-1 , nehořlavost A2L-s1,d0 , na podélném spoji opatřené přesahem fólie se samolepicí pásk</t>
  </si>
  <si>
    <t>Potrubní izolační pouzdro z kamenné vlny s polepem hliníkovou fólií vyztuženou skleněnou mřížkou , vnitřní průměr 35 mm , tloušťka izolace 30 mm , λ10 = 0,033 W.m-1.K-1 , nehořlavost A2L-s1,d0 , na podélném spoji opatřené přesahem fólie se samolepicí páskou</t>
  </si>
  <si>
    <t>Pol126</t>
  </si>
  <si>
    <t>lepící páska</t>
  </si>
  <si>
    <t>Pol127</t>
  </si>
  <si>
    <t>Klipsy</t>
  </si>
  <si>
    <t>KOVOVÉ DOPLŇKOVÉ KONSTRUKCE</t>
  </si>
  <si>
    <t>Pol128</t>
  </si>
  <si>
    <t>Zhotovení konzol a závěsů včetně materiálu</t>
  </si>
  <si>
    <t>Pol129</t>
  </si>
  <si>
    <t>Motáž konzol a závěsů</t>
  </si>
  <si>
    <t>OSTATNÍ</t>
  </si>
  <si>
    <t>Pol250</t>
  </si>
  <si>
    <t>Přesun hmot pro UT</t>
  </si>
  <si>
    <t>Pol251</t>
  </si>
  <si>
    <t>Topná zkouška dle ČSN 06 0310</t>
  </si>
  <si>
    <t>hod</t>
  </si>
  <si>
    <t>Pol254</t>
  </si>
  <si>
    <t>Drobné stavební přípomocné práce</t>
  </si>
  <si>
    <t>Pol255</t>
  </si>
  <si>
    <t>VRN , mimostaveništní doprava</t>
  </si>
  <si>
    <t>02.D.1.4.4.b - Silnoproudá elektroinstalace- vnitřní úpravy</t>
  </si>
  <si>
    <t>D1 - Dodávky zařízení</t>
  </si>
  <si>
    <t>D2 - Materiál elektromontážní</t>
  </si>
  <si>
    <t>D3 - Elektromontáže</t>
  </si>
  <si>
    <t>D4 - Demontáže</t>
  </si>
  <si>
    <t>D6 - Ostatní náklady</t>
  </si>
  <si>
    <t>D7 - Ostatní náklady - VRN</t>
  </si>
  <si>
    <t>Dodávky zařízení</t>
  </si>
  <si>
    <t>000900001</t>
  </si>
  <si>
    <t>RP1.1 oceloplech.rozv.pod om.IP30,3řady/72modulů</t>
  </si>
  <si>
    <t>Poznámka k položce:
Poznámka k položce: vč.náplně (Viz samostat.list)</t>
  </si>
  <si>
    <t>000900001.1</t>
  </si>
  <si>
    <t>RP1.2 plast.rozvodnice ocel.dvířka,pod om.</t>
  </si>
  <si>
    <t>Poznámka k položce:
Poznámka k položce: IP30,4řady/56modulů vč.náplně (Viz samostat.list)</t>
  </si>
  <si>
    <t>000509203</t>
  </si>
  <si>
    <t>B vestavné kruh.LED</t>
  </si>
  <si>
    <t>Poznámka k položce:
Poznámka k položce: svít.230mm,IP44,15W/1660lm/4000K</t>
  </si>
  <si>
    <t>000509104</t>
  </si>
  <si>
    <t>C přisazené lineár.LED svítidlo</t>
  </si>
  <si>
    <t>Poznámka k položce:
Poznámka k položce: 20W/2500lm/4000K,IP20 semiopál.kryt</t>
  </si>
  <si>
    <t>000509104.1</t>
  </si>
  <si>
    <t>D přisazené lineár.LED svítidlo</t>
  </si>
  <si>
    <t>Poznámka k položce:
Poznámka k položce: 41W/5000lm/4000K,IP20 semiopál.kryt</t>
  </si>
  <si>
    <t>000521032</t>
  </si>
  <si>
    <t>E přisazené lineár.LED prům.svítidlo</t>
  </si>
  <si>
    <t>Poznámka k položce:
Poznámka k položce: IP65,20W/2700lm/4000K</t>
  </si>
  <si>
    <t>000521032.1</t>
  </si>
  <si>
    <t>F kruh.přisaz.svít.plast.IP44,27W/2700lm/3000K</t>
  </si>
  <si>
    <t>000509311</t>
  </si>
  <si>
    <t>H lineár.LED</t>
  </si>
  <si>
    <t>Poznámka k položce:
Poznámka k položce: přisaz.mikroprizm.kryt,IK10,IP54,31W/3550lm/4000K</t>
  </si>
  <si>
    <t>000536201</t>
  </si>
  <si>
    <t>G nástěnné venkovní svítidlo IP44,patice E27,LED</t>
  </si>
  <si>
    <t>Poznámka k položce:
Poznámka k položce: žárovka 20W,3000K</t>
  </si>
  <si>
    <t>000552048</t>
  </si>
  <si>
    <t>Nouz.svít.vlast.baterie 1hod,svítí při</t>
  </si>
  <si>
    <t>Poznámka k položce:
Poznámka k položce: výpadku,1W LED,IP65 variabil.montáž, test.tlačítko</t>
  </si>
  <si>
    <t>Pol115</t>
  </si>
  <si>
    <t>Doprava dodávek</t>
  </si>
  <si>
    <t>kpl.</t>
  </si>
  <si>
    <t>Doprava dodávek 3,6%</t>
  </si>
  <si>
    <t>Pol116</t>
  </si>
  <si>
    <t>Přesun dodávek</t>
  </si>
  <si>
    <t>Přesun dodávek 1,0%</t>
  </si>
  <si>
    <t>Materiál elektromontážní</t>
  </si>
  <si>
    <t>10.069.09</t>
  </si>
  <si>
    <t>Venkovní pohybové čidlo IP44 180st.</t>
  </si>
  <si>
    <t>KS</t>
  </si>
  <si>
    <t>10.072.32</t>
  </si>
  <si>
    <t>Infrapasivní pohyb.snímač třívodičové 750W/230V,IP20</t>
  </si>
  <si>
    <t>000409820</t>
  </si>
  <si>
    <t>spínač/strojek 10A/250Vstř řaz. 1,1So</t>
  </si>
  <si>
    <t>000410301</t>
  </si>
  <si>
    <t>kryt spínače 1-duchý pro ř.1,6,7,1/0</t>
  </si>
  <si>
    <t>000409826</t>
  </si>
  <si>
    <t>přepínač/strojek 10A/250Vstř řazení 5</t>
  </si>
  <si>
    <t>000410302</t>
  </si>
  <si>
    <t>kryt spín dělený pro ř.5,6+6,1/0+1/0</t>
  </si>
  <si>
    <t>000409822</t>
  </si>
  <si>
    <t>přepínač/strojek 10A/250Vstř řaz.6,6So</t>
  </si>
  <si>
    <t>000409828</t>
  </si>
  <si>
    <t>ovladač/strojek 10A/250Vstř ř.1/0,S,So</t>
  </si>
  <si>
    <t>000409900</t>
  </si>
  <si>
    <t>doutnavka orientační</t>
  </si>
  <si>
    <t>000410303</t>
  </si>
  <si>
    <t>kryt spínače pro ř.1So,6So,S,1/0So,S,7So</t>
  </si>
  <si>
    <t>000413010</t>
  </si>
  <si>
    <t>strojek přepínač 10A/250Vstř ř.6(1) IP44</t>
  </si>
  <si>
    <t>000409829</t>
  </si>
  <si>
    <t>přepínač/strojek 10A/250Vstř řaz.6+6</t>
  </si>
  <si>
    <t>000420280</t>
  </si>
  <si>
    <t>strojek zásuv 16A/250Vstř bezŠr clonky</t>
  </si>
  <si>
    <t>000420284</t>
  </si>
  <si>
    <t>strojek zásuvky 16A/250Vstř chráněná bezŠr</t>
  </si>
  <si>
    <t>000423011</t>
  </si>
  <si>
    <t>strojek zásuvka 16A/250Vstř IP44 pod om.</t>
  </si>
  <si>
    <t>000420391</t>
  </si>
  <si>
    <t>rámeček instalační pro 1 přístroj</t>
  </si>
  <si>
    <t>000420392</t>
  </si>
  <si>
    <t>rámeček instalační pro 2 přístroje vodorovný</t>
  </si>
  <si>
    <t>000420394</t>
  </si>
  <si>
    <t>rámeček instalační pro 3 přístroje vodorovný</t>
  </si>
  <si>
    <t>000423051</t>
  </si>
  <si>
    <t>rámeček pro 1přístroj IP44 bílá</t>
  </si>
  <si>
    <t>000311223</t>
  </si>
  <si>
    <t>krabice přístrojová pro tři spol.přístroje</t>
  </si>
  <si>
    <t>000311212</t>
  </si>
  <si>
    <t>krabice přístrojová jednonásob.</t>
  </si>
  <si>
    <t>000311213</t>
  </si>
  <si>
    <t>krabice přístrojová hlubší jednonásob.</t>
  </si>
  <si>
    <t>000311116</t>
  </si>
  <si>
    <t>krabice univerzální/odbočná s víčkem</t>
  </si>
  <si>
    <t>000199114</t>
  </si>
  <si>
    <t>svorka  5x2,5mm2 krabicová bezšroubová</t>
  </si>
  <si>
    <t>000295442</t>
  </si>
  <si>
    <t>svorka zemnicí ZSA16 nerez</t>
  </si>
  <si>
    <t>000295444</t>
  </si>
  <si>
    <t>páska nerez uzemňovací ZSA16-délka 0,5 m</t>
  </si>
  <si>
    <t>000199097</t>
  </si>
  <si>
    <t>ekvipotenciální svorkovnice v krabici pod omítku+víčko</t>
  </si>
  <si>
    <t>000199095</t>
  </si>
  <si>
    <t>ekvipotenciální svorkovnice na povrch s krytem</t>
  </si>
  <si>
    <t>000900001.2</t>
  </si>
  <si>
    <t>Protipožární zpěňující tmel EI90 310ml kartuš</t>
  </si>
  <si>
    <t>000900001.3</t>
  </si>
  <si>
    <t>Deska z minerální vaty 75-100kg/m3,tř.reakce na oheň A1,A2</t>
  </si>
  <si>
    <t>000101209</t>
  </si>
  <si>
    <t>kabel CYKY-J 4x10</t>
  </si>
  <si>
    <t>000101205</t>
  </si>
  <si>
    <t>kabel CYKY-O 4x1,5</t>
  </si>
  <si>
    <t>000101106</t>
  </si>
  <si>
    <t>kabel CYKY-J 3x2,5</t>
  </si>
  <si>
    <t>000101105</t>
  </si>
  <si>
    <t>kabel CYKY-J 3x1,5</t>
  </si>
  <si>
    <t>000101105.1</t>
  </si>
  <si>
    <t>kabel CYKY-O 3x1,5</t>
  </si>
  <si>
    <t>10.076.28</t>
  </si>
  <si>
    <t>Svazkový držák pro kabely nad podhled (15kab)</t>
  </si>
  <si>
    <t>10.076.86</t>
  </si>
  <si>
    <t>Svazkový držák pro kabely nad podhled (30kab)</t>
  </si>
  <si>
    <t>000171110</t>
  </si>
  <si>
    <t>vodič CY 16  /H07V-U/</t>
  </si>
  <si>
    <t>000171109</t>
  </si>
  <si>
    <t>vodič CY 10  /H07V-U/</t>
  </si>
  <si>
    <t>000171107</t>
  </si>
  <si>
    <t>vodič CY 4  /H07V-U/</t>
  </si>
  <si>
    <t>Pol198</t>
  </si>
  <si>
    <t>Podružný materiál</t>
  </si>
  <si>
    <t>Podružný materiál 3%</t>
  </si>
  <si>
    <t>Pol199</t>
  </si>
  <si>
    <t>Prořez</t>
  </si>
  <si>
    <t>Prořez 5%</t>
  </si>
  <si>
    <t>Elektromontáže</t>
  </si>
  <si>
    <t>210990001</t>
  </si>
  <si>
    <t>montáž a sestavení rozvaděče RP1.1</t>
  </si>
  <si>
    <t>210990001.1</t>
  </si>
  <si>
    <t>montáž a sestavení rozvaděče RP1.2</t>
  </si>
  <si>
    <t>210200032</t>
  </si>
  <si>
    <t>svítidlo vestavné kruhové LED</t>
  </si>
  <si>
    <t>210201001</t>
  </si>
  <si>
    <t>svítidlo lineární LED přisazené</t>
  </si>
  <si>
    <t>210201102</t>
  </si>
  <si>
    <t>svítidlo LED průmyslové lineární přisazené</t>
  </si>
  <si>
    <t>210201102.1</t>
  </si>
  <si>
    <t>svítidlo LED přisazené kruhové</t>
  </si>
  <si>
    <t>210201002</t>
  </si>
  <si>
    <t>svítidlo LED lineární přisazené</t>
  </si>
  <si>
    <t>210200131</t>
  </si>
  <si>
    <t>svítidlo žárovkové nástěnné venkovní</t>
  </si>
  <si>
    <t>210201201</t>
  </si>
  <si>
    <t>nouzové orientační svítidlo LED</t>
  </si>
  <si>
    <t>210990001.2</t>
  </si>
  <si>
    <t>venkovní pohybové čidlo nástěnné</t>
  </si>
  <si>
    <t>210990001.3</t>
  </si>
  <si>
    <t>venkovní pohybové čidlo stropní</t>
  </si>
  <si>
    <t>210110041</t>
  </si>
  <si>
    <t>spínač zapuštěný vč.zapojení 1pólový/řazení 1</t>
  </si>
  <si>
    <t>210110043</t>
  </si>
  <si>
    <t>přepínač zapuštěný vč.zapojení sériový/řazení 5-5A</t>
  </si>
  <si>
    <t>210110045</t>
  </si>
  <si>
    <t>přepínač zapuštěný vč.zapojení střídavý/řazení 6</t>
  </si>
  <si>
    <t>210110063</t>
  </si>
  <si>
    <t>ovladač zapuštěný vč.zapojení tlačítkový/ř.1/0 So</t>
  </si>
  <si>
    <t>210110045.1</t>
  </si>
  <si>
    <t>přepínač zapuštěný vč.zapojení střídavý/řazení 6(1)</t>
  </si>
  <si>
    <t>210111012</t>
  </si>
  <si>
    <t>zásuvka domovní zapuštěná vč.zapojení průběžně</t>
  </si>
  <si>
    <t>210010301</t>
  </si>
  <si>
    <t>krabice přístrojová bez zapojení</t>
  </si>
  <si>
    <t>210010321</t>
  </si>
  <si>
    <t>krabicová rozvodka vč.svorkovn.a zapojení</t>
  </si>
  <si>
    <t>210220321</t>
  </si>
  <si>
    <t>svorka na potrubí vč.pásku</t>
  </si>
  <si>
    <t>210192562</t>
  </si>
  <si>
    <t>ochranná svorkovnice(nulový můstek)vč.zapoj.do 63A</t>
  </si>
  <si>
    <t>210192561</t>
  </si>
  <si>
    <t>ochranná svorkovnice(nulový můstek)vč.zapoj.do 25A</t>
  </si>
  <si>
    <t>210990001.4</t>
  </si>
  <si>
    <t>provedení požární ucpávky</t>
  </si>
  <si>
    <t>210100003</t>
  </si>
  <si>
    <t>ukončení v rozvaděči vč.zapojení vodiče do 16mm2</t>
  </si>
  <si>
    <t>210100001</t>
  </si>
  <si>
    <t>ukončení v rozvaděči vč.zapojení vodiče do 2,5mm2</t>
  </si>
  <si>
    <t>210100001.1</t>
  </si>
  <si>
    <t>ukončení v rozvaděči vč.zapojení vodiče do</t>
  </si>
  <si>
    <t>Poznámka k položce:
Poznámka k položce: 2,5mm2 (VZT rozvaděče)</t>
  </si>
  <si>
    <t>210100101</t>
  </si>
  <si>
    <t>ukončení na svorkovnici vodič do 16mm2 (ventilátory)</t>
  </si>
  <si>
    <t>210800113</t>
  </si>
  <si>
    <t>kabel Cu(-CYKY) pod omítkou do 5x10</t>
  </si>
  <si>
    <t>210810048</t>
  </si>
  <si>
    <t>kabel(-CYKY) pevně uložený do 3x6/4x4/7x2,5</t>
  </si>
  <si>
    <t>210800006</t>
  </si>
  <si>
    <t>vodič Cu(-CY) pod omítkou do 1x16</t>
  </si>
  <si>
    <t>210800851</t>
  </si>
  <si>
    <t>vodič Cu(-CY,CYA) pevně uložený do 1x35</t>
  </si>
  <si>
    <t>Pol200</t>
  </si>
  <si>
    <t>PPV pro elektromontáže  6%</t>
  </si>
  <si>
    <t>PPV pro elektromontáže 6%</t>
  </si>
  <si>
    <t>Demontáže</t>
  </si>
  <si>
    <t>210990001.6</t>
  </si>
  <si>
    <t>demontáž stáv.el.instalace v objektu</t>
  </si>
  <si>
    <t>218009001</t>
  </si>
  <si>
    <t>poplatek za recyklaci svítidla přes 50cm</t>
  </si>
  <si>
    <t>219002612</t>
  </si>
  <si>
    <t>vysekání rýhy/zeď cihla/ hl.do 30mm/š.do 70mm</t>
  </si>
  <si>
    <t>219002811</t>
  </si>
  <si>
    <t>vysekání rýhy/strop beton/ hl.do 30mm/š.do 30mm</t>
  </si>
  <si>
    <t>219001211</t>
  </si>
  <si>
    <t>vybour.otvoru ve zdi/cihla/ do pr.60mm/tl.do 0,15m</t>
  </si>
  <si>
    <t>219001213</t>
  </si>
  <si>
    <t>vybour.otvoru ve zdi/cihla/ do pr.60mm/tl.do 0,45m</t>
  </si>
  <si>
    <t>219001223</t>
  </si>
  <si>
    <t>vybour.otvoru ve zdi/cihla/ do 0,022m2/tl.do 0,45m</t>
  </si>
  <si>
    <t>219001221</t>
  </si>
  <si>
    <t>vybour.otvoru ve zdi/cihla/ do 0,022m2/tl.do 0,15m</t>
  </si>
  <si>
    <t>Ostatní náklady - VRN</t>
  </si>
  <si>
    <t>Pol205</t>
  </si>
  <si>
    <t>Dokumentace skutečného provedení</t>
  </si>
  <si>
    <t>Pol206</t>
  </si>
  <si>
    <t>kompletační činnost</t>
  </si>
  <si>
    <t>Pol207</t>
  </si>
  <si>
    <t>revize</t>
  </si>
  <si>
    <t>Revize</t>
  </si>
  <si>
    <t>Pol208</t>
  </si>
  <si>
    <t>Provozní vlivy</t>
  </si>
  <si>
    <t>Provozní vlivy 0,8%</t>
  </si>
  <si>
    <t>Pol209</t>
  </si>
  <si>
    <t>Zařízení staveniště 3,25%</t>
  </si>
  <si>
    <t>02.D.1.4.5. - Elektronické komunikace</t>
  </si>
  <si>
    <t>D101 - Domovní telefon a telefonní ústředna</t>
  </si>
  <si>
    <t>D201 - Zabezpečovací systém a detekce požáru</t>
  </si>
  <si>
    <t>D301 - Společná TV anténa</t>
  </si>
  <si>
    <t>D401 - Strukturovaná kabeláž</t>
  </si>
  <si>
    <t>D501 - Dohledový videosystém</t>
  </si>
  <si>
    <t>M101 - Montáž DDS</t>
  </si>
  <si>
    <t>M201 - Montáž PZTS</t>
  </si>
  <si>
    <t>M301 - Montáž STA</t>
  </si>
  <si>
    <t>M401 - Montáž STK</t>
  </si>
  <si>
    <t>M501 - Montáž VSS</t>
  </si>
  <si>
    <t>VRN - Ostatní náklady</t>
  </si>
  <si>
    <t>D101</t>
  </si>
  <si>
    <t>Domovní telefon a telefonní ústředna</t>
  </si>
  <si>
    <t>D001</t>
  </si>
  <si>
    <t>Audio panel IP, 3x2 tlač., kamera</t>
  </si>
  <si>
    <t>D002</t>
  </si>
  <si>
    <t>IP stolní videotelefon 7"</t>
  </si>
  <si>
    <t>D201</t>
  </si>
  <si>
    <t>Zabezpečovací systém a detekce požáru</t>
  </si>
  <si>
    <t>Z001</t>
  </si>
  <si>
    <t>Optický hlásič kouře  bez patice</t>
  </si>
  <si>
    <t>Z002</t>
  </si>
  <si>
    <t>Opticko-teplotní hlásič bez patice</t>
  </si>
  <si>
    <t>Z003</t>
  </si>
  <si>
    <t>Patice pro požární hlásiče s reléovým výstupem</t>
  </si>
  <si>
    <t>Z004</t>
  </si>
  <si>
    <t>Duální (PIR+MW) detektor pohybu 15x20m</t>
  </si>
  <si>
    <t>Z005</t>
  </si>
  <si>
    <t>Magnetický kontakt s vyvážením a tamperem</t>
  </si>
  <si>
    <t>Z006</t>
  </si>
  <si>
    <t>Siréna vnitřní s červeným LED blikačem, 120dB/1m,</t>
  </si>
  <si>
    <t>Z007</t>
  </si>
  <si>
    <t>Expanzní modul 8 zón</t>
  </si>
  <si>
    <t>Z009</t>
  </si>
  <si>
    <t>Expanzní modul kombinovaný, 8 zón / 8 výstupů, možnost připojení napájecího zdroje</t>
  </si>
  <si>
    <t>Z008</t>
  </si>
  <si>
    <t>Kryt pro expandér</t>
  </si>
  <si>
    <t>Z010</t>
  </si>
  <si>
    <t>Pulzní napájecí zdroj 12V/4A systémový</t>
  </si>
  <si>
    <t>Z011</t>
  </si>
  <si>
    <t>Univerzální kryt z polykarbonátu pro expandér , prostor pro 18Ah akumulátor</t>
  </si>
  <si>
    <t>Z012</t>
  </si>
  <si>
    <t>12V, 18Ah, AGM akumulátor, olověný</t>
  </si>
  <si>
    <t>Z013</t>
  </si>
  <si>
    <t>LCD klávesnice s integrovanou čtečkou</t>
  </si>
  <si>
    <t>Z014</t>
  </si>
  <si>
    <t>Kabel SYKFY 3x2x0,5</t>
  </si>
  <si>
    <t>Z015</t>
  </si>
  <si>
    <t>Kabel J-Y(ST)Y 2x2x0,8 červený</t>
  </si>
  <si>
    <t>Z016</t>
  </si>
  <si>
    <t>Kabel JYTY-O 2X1</t>
  </si>
  <si>
    <t>Z017</t>
  </si>
  <si>
    <t>FTP kabel CAT5E</t>
  </si>
  <si>
    <t>Z018</t>
  </si>
  <si>
    <t>Ohebná chránička 16 mm</t>
  </si>
  <si>
    <t>D301</t>
  </si>
  <si>
    <t>Společná TV anténa</t>
  </si>
  <si>
    <t>T001</t>
  </si>
  <si>
    <t>Zásuvka TV+R+SAT koncová</t>
  </si>
  <si>
    <t>T002</t>
  </si>
  <si>
    <t>Kryt zásuvky TV+R+SAT bílá</t>
  </si>
  <si>
    <t>T003</t>
  </si>
  <si>
    <t>Rámeček bílá</t>
  </si>
  <si>
    <t>T004</t>
  </si>
  <si>
    <t>Elektroinstalační krabice KP68</t>
  </si>
  <si>
    <t>T005</t>
  </si>
  <si>
    <t>Kabel koaxiální</t>
  </si>
  <si>
    <t>T006</t>
  </si>
  <si>
    <t>D401</t>
  </si>
  <si>
    <t>Strukturovaná kabeláž</t>
  </si>
  <si>
    <t>S001</t>
  </si>
  <si>
    <t>Nástěnný skládaný rozvaděč 15U 400mm</t>
  </si>
  <si>
    <t>S002</t>
  </si>
  <si>
    <t>Napájecí panel 5 pozic s přepěťovou ochranou</t>
  </si>
  <si>
    <t>S003</t>
  </si>
  <si>
    <t>Patch panel 24xRJ45 CAT6 UTP</t>
  </si>
  <si>
    <t>S004</t>
  </si>
  <si>
    <t>Vyvazovací panel</t>
  </si>
  <si>
    <t>S005</t>
  </si>
  <si>
    <t>Nosná maska pro 2xRJ45</t>
  </si>
  <si>
    <t>S006</t>
  </si>
  <si>
    <t>Nosná maska pro 1xRJ45</t>
  </si>
  <si>
    <t>S007</t>
  </si>
  <si>
    <t>Samořezný keystone CAT6</t>
  </si>
  <si>
    <t>S008</t>
  </si>
  <si>
    <t>Kryt datové zásuvky bílá</t>
  </si>
  <si>
    <t>S009</t>
  </si>
  <si>
    <t>S010</t>
  </si>
  <si>
    <t>Montážní deska do zateplení</t>
  </si>
  <si>
    <t>S011</t>
  </si>
  <si>
    <t>S012</t>
  </si>
  <si>
    <t>Konektor RJ45 CAT6</t>
  </si>
  <si>
    <t>S013</t>
  </si>
  <si>
    <t>Čelo optické vany 1U pro 16 SC simplex</t>
  </si>
  <si>
    <t>S014</t>
  </si>
  <si>
    <t>Pigtail 9/125 SCapc SM OS 1,5m</t>
  </si>
  <si>
    <t>S015</t>
  </si>
  <si>
    <t>Kazeta s víkem pro 12-16 svárů</t>
  </si>
  <si>
    <t>S016</t>
  </si>
  <si>
    <t>Záslepka SC simplexní</t>
  </si>
  <si>
    <t>S017</t>
  </si>
  <si>
    <t>Ochrana sváru</t>
  </si>
  <si>
    <t>S018</t>
  </si>
  <si>
    <t>Optická vana s výsuvnou policí hliník 1U bez čela</t>
  </si>
  <si>
    <t>S019</t>
  </si>
  <si>
    <t>UTP kabel CAT6</t>
  </si>
  <si>
    <t>S020</t>
  </si>
  <si>
    <t>S021</t>
  </si>
  <si>
    <t>Single-Mode optický modul SFP+, 10Gbit - sada 2 ks</t>
  </si>
  <si>
    <t>S022</t>
  </si>
  <si>
    <t>Switch 24portů 1000Mbps PoE+ + 2xSFP 10G</t>
  </si>
  <si>
    <t>S023</t>
  </si>
  <si>
    <t>WiFi AP 802.11a/b/g/n/ac 2,4 GHz a 5 GH, 1317Mbps</t>
  </si>
  <si>
    <t>D501</t>
  </si>
  <si>
    <t>Dohledový videosystém</t>
  </si>
  <si>
    <t>V002</t>
  </si>
  <si>
    <t>Instalační krabice pod kameru</t>
  </si>
  <si>
    <t>V001</t>
  </si>
  <si>
    <t>IP bullet kamera, 4MP, MZVF, 2.8-12mm,IR50m, IP67</t>
  </si>
  <si>
    <t>M101</t>
  </si>
  <si>
    <t>Montáž DDS</t>
  </si>
  <si>
    <t>222323323R00</t>
  </si>
  <si>
    <t>Tlač. tablo s kamerou do zdi (do 9 tlač.el.vrát.)</t>
  </si>
  <si>
    <t>222323302R00</t>
  </si>
  <si>
    <t>Domácí videotelefon digitální, na úchyt.body</t>
  </si>
  <si>
    <t>M201</t>
  </si>
  <si>
    <t>Montáž PZTS</t>
  </si>
  <si>
    <t>222330141R00</t>
  </si>
  <si>
    <t>Analogový stropní bodový hlásič na patici</t>
  </si>
  <si>
    <t>222330111R00</t>
  </si>
  <si>
    <t>Zásuvka aut.hlásiče na omítku, na úchytné body</t>
  </si>
  <si>
    <t>220711301R00</t>
  </si>
  <si>
    <t>Montáž detektoru</t>
  </si>
  <si>
    <t>220711308R00</t>
  </si>
  <si>
    <t>Montáž magnetického spínače - dveřní, okenní</t>
  </si>
  <si>
    <t>220711401R00</t>
  </si>
  <si>
    <t>Montáž poplachové sirény vnitřní</t>
  </si>
  <si>
    <t>220711112R00</t>
  </si>
  <si>
    <t>Montáž sběrnicového modulu</t>
  </si>
  <si>
    <t>222260085R00</t>
  </si>
  <si>
    <t>Krabice kovová do 200x200mm 4xP36</t>
  </si>
  <si>
    <t>220711114R00</t>
  </si>
  <si>
    <t>Montáž zálohového zdroje</t>
  </si>
  <si>
    <t>222111004R00</t>
  </si>
  <si>
    <t>Skříň rozvaděče do 200 p. na zeď</t>
  </si>
  <si>
    <t>220711113R00</t>
  </si>
  <si>
    <t>Montáž bezúdržbového akumulátoru</t>
  </si>
  <si>
    <t>220711111R00</t>
  </si>
  <si>
    <t>Montáž klávesnice s LCD displejem</t>
  </si>
  <si>
    <t>222280201R00</t>
  </si>
  <si>
    <t>SEKU, SYKY, SYKFY do 6 mm vně.průměru v trubkách</t>
  </si>
  <si>
    <t>222280102R00</t>
  </si>
  <si>
    <t>JYSTY do 2x2x0.8 mm v trubkách</t>
  </si>
  <si>
    <t>210860201R00</t>
  </si>
  <si>
    <t>Kabel JYTY2 x 1 mm v trubkách</t>
  </si>
  <si>
    <t>222280214R00</t>
  </si>
  <si>
    <t>Kabel UTP/FTP kat.5e v trubkách</t>
  </si>
  <si>
    <t>222260551R00</t>
  </si>
  <si>
    <t>Trubka plast.ohebná 16 pod omítku vč.drážky</t>
  </si>
  <si>
    <t>220711601R00</t>
  </si>
  <si>
    <t>Programování</t>
  </si>
  <si>
    <t>h</t>
  </si>
  <si>
    <t>220711602R00</t>
  </si>
  <si>
    <t>Zpracování a příprava programu</t>
  </si>
  <si>
    <t>M301</t>
  </si>
  <si>
    <t>Montáž STA</t>
  </si>
  <si>
    <t>222730001R00</t>
  </si>
  <si>
    <t>Účastnická zásuvka TV+R+SAT koncová pod omítku</t>
  </si>
  <si>
    <t>220260020R00</t>
  </si>
  <si>
    <t>Krabice KU 68 ve zdi včetně vysekání lůžka</t>
  </si>
  <si>
    <t>222280241R00</t>
  </si>
  <si>
    <t>Koaxiální kabel v trubkách</t>
  </si>
  <si>
    <t>222730406R00</t>
  </si>
  <si>
    <t>Měření na úč.zásuvce všechny kanály</t>
  </si>
  <si>
    <t>222730375R00</t>
  </si>
  <si>
    <t>Montáž F konektoru</t>
  </si>
  <si>
    <t>M401</t>
  </si>
  <si>
    <t>Montáž STK</t>
  </si>
  <si>
    <t>222260403R00</t>
  </si>
  <si>
    <t>Nástěnný 19" rozvaděč 13U-18U hl.do 450 mm</t>
  </si>
  <si>
    <t>222290211R00</t>
  </si>
  <si>
    <t>Zásuvkový blok 8 modulů bez zapojení kabelů</t>
  </si>
  <si>
    <t>222290971R00</t>
  </si>
  <si>
    <t>Patch panel</t>
  </si>
  <si>
    <t>222290981R00</t>
  </si>
  <si>
    <t>222290008R00</t>
  </si>
  <si>
    <t>Zásuvka 2xRJ45 UTP kat.6 pod omítku</t>
  </si>
  <si>
    <t>222290005R00</t>
  </si>
  <si>
    <t>Zásuvka 1xRJ45 UTP kat.6 pod omítku</t>
  </si>
  <si>
    <t>222290301R00</t>
  </si>
  <si>
    <t>Modul RJ45 kat.6 do krabice</t>
  </si>
  <si>
    <t>210010347R00</t>
  </si>
  <si>
    <t>Montážní deska do zateplení, bez zapojení</t>
  </si>
  <si>
    <t>222301101R00</t>
  </si>
  <si>
    <t>Konektor RJ45 na kabel UTP</t>
  </si>
  <si>
    <t>222310011R00</t>
  </si>
  <si>
    <t>Optická vana</t>
  </si>
  <si>
    <t>222310021R00</t>
  </si>
  <si>
    <t>Spojka optického vlákna do panelu</t>
  </si>
  <si>
    <t>222310031R00</t>
  </si>
  <si>
    <t>Svar opt.vlákna vč.ochrany a pigtailu, první svar</t>
  </si>
  <si>
    <t>222310901R00</t>
  </si>
  <si>
    <t>Měření optických kabelů transmisní metodou</t>
  </si>
  <si>
    <t>222310001R00</t>
  </si>
  <si>
    <t>Ukončení kabelu FO univerzál.distribuč.v rozvaděči</t>
  </si>
  <si>
    <t>222310991R00</t>
  </si>
  <si>
    <t>Vyhotovení protokolu o měření optických kabelů</t>
  </si>
  <si>
    <t>222280215R00</t>
  </si>
  <si>
    <t>Kabel UTP kat.6 v trubkách</t>
  </si>
  <si>
    <t>222291991R00</t>
  </si>
  <si>
    <t>Aktivní síťový prvek bez konfigurace</t>
  </si>
  <si>
    <t>222293011R00</t>
  </si>
  <si>
    <t>Kontrolní měření kabelu</t>
  </si>
  <si>
    <t>222293012R00</t>
  </si>
  <si>
    <t>Měření do protokolu</t>
  </si>
  <si>
    <t>222293001R00</t>
  </si>
  <si>
    <t>Vypáskování kabelů v rozvaděči</t>
  </si>
  <si>
    <t>222170101R00</t>
  </si>
  <si>
    <t>Vyhotovení protokolu o měření metal. míst. kabelů</t>
  </si>
  <si>
    <t>M501</t>
  </si>
  <si>
    <t>Montáž VSS</t>
  </si>
  <si>
    <t>222731051R00</t>
  </si>
  <si>
    <t>Kryt na zeď na připrav.úchyt.body,zapoj.,přezkouš.</t>
  </si>
  <si>
    <t>222731206R00</t>
  </si>
  <si>
    <t>Venkovní IP kompakt.kamera na úchytné body</t>
  </si>
  <si>
    <t>222731501R00</t>
  </si>
  <si>
    <t>Instalace SW, konfigurace a uvedení do provozu</t>
  </si>
  <si>
    <t>Revize elektro přívodů</t>
  </si>
  <si>
    <t>Dopravné a skladné</t>
  </si>
  <si>
    <t>V003</t>
  </si>
  <si>
    <t>Režie a příprava zakázky</t>
  </si>
  <si>
    <t>V004</t>
  </si>
  <si>
    <t>Příprava dokumentace skutečného stavu</t>
  </si>
  <si>
    <t>V005</t>
  </si>
  <si>
    <t>Koordinační činnost</t>
  </si>
  <si>
    <t>V006</t>
  </si>
  <si>
    <t>Drobný a nespecifikovaný</t>
  </si>
  <si>
    <t>V007</t>
  </si>
  <si>
    <t>Pomocné stavební práce</t>
  </si>
  <si>
    <t>02.VONb - Vedlejší a ostatní náklady ( 02 pav.1 ) - vnitřní úpravy</t>
  </si>
  <si>
    <t xml:space="preserve">    VRN4 - Inženýrská činnost</t>
  </si>
  <si>
    <t xml:space="preserve">    VRN7 - Provozní vlivy</t>
  </si>
  <si>
    <t>012203000</t>
  </si>
  <si>
    <t>Geodetické práce při provádění stavby</t>
  </si>
  <si>
    <t>https://podminky.urs.cz/item/CS_URS_2022_02/012203000</t>
  </si>
  <si>
    <t>Poznámka k položce:
Poznámka k položce: vytýčení inž. sítí</t>
  </si>
  <si>
    <t>032903000</t>
  </si>
  <si>
    <t>Náklady na provoz a údržbu vybavení staveniště</t>
  </si>
  <si>
    <t>https://podminky.urs.cz/item/CS_URS_2022_02/032903000</t>
  </si>
  <si>
    <t>034103000</t>
  </si>
  <si>
    <t>Oplocení staveniště</t>
  </si>
  <si>
    <t>https://podminky.urs.cz/item/CS_URS_2022_02/034103000</t>
  </si>
  <si>
    <t>VRN4</t>
  </si>
  <si>
    <t>Inženýrská činnost</t>
  </si>
  <si>
    <t>042503000</t>
  </si>
  <si>
    <t>Plán BOZP na staveništi</t>
  </si>
  <si>
    <t>https://podminky.urs.cz/item/CS_URS_2022_02/042503000</t>
  </si>
  <si>
    <t>043194000</t>
  </si>
  <si>
    <t>Ostatní zkoušky</t>
  </si>
  <si>
    <t>https://podminky.urs.cz/item/CS_URS_2022_02/043194000</t>
  </si>
  <si>
    <t>Poznámka k položce:
Poznámka k položce: odtrhové zkoušky, zkoušky betonu a pod.</t>
  </si>
  <si>
    <t>045002000</t>
  </si>
  <si>
    <t>Kompletační a koordinační činnost</t>
  </si>
  <si>
    <t>https://podminky.urs.cz/item/CS_URS_2022_02/045002000</t>
  </si>
  <si>
    <t>VRN7</t>
  </si>
  <si>
    <t>071002000</t>
  </si>
  <si>
    <t>Provoz investora, třetích osob</t>
  </si>
  <si>
    <t>https://podminky.urs.cz/item/CS_URS_2022_02/071002000</t>
  </si>
  <si>
    <t>Poznámka k položce:
Poznámka k položce: zabezpečení chodu MŠ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</si>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</sst>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3212811" TargetMode="External" /><Relationship Id="rId2" Type="http://schemas.openxmlformats.org/officeDocument/2006/relationships/hyperlink" Target="https://podminky.urs.cz/item/CS_URS_2022_02/162651112" TargetMode="External" /><Relationship Id="rId3" Type="http://schemas.openxmlformats.org/officeDocument/2006/relationships/hyperlink" Target="https://podminky.urs.cz/item/CS_URS_2022_02/171251201" TargetMode="External" /><Relationship Id="rId4" Type="http://schemas.openxmlformats.org/officeDocument/2006/relationships/hyperlink" Target="https://podminky.urs.cz/item/CS_URS_2022_02/171201231" TargetMode="External" /><Relationship Id="rId5" Type="http://schemas.openxmlformats.org/officeDocument/2006/relationships/hyperlink" Target="https://podminky.urs.cz/item/CS_URS_2022_02/174111101" TargetMode="External" /><Relationship Id="rId6" Type="http://schemas.openxmlformats.org/officeDocument/2006/relationships/hyperlink" Target="https://podminky.urs.cz/item/CS_URS_2022_02/181912112" TargetMode="External" /><Relationship Id="rId7" Type="http://schemas.openxmlformats.org/officeDocument/2006/relationships/hyperlink" Target="https://podminky.urs.cz/item/CS_URS_2022_02/181912111" TargetMode="External" /><Relationship Id="rId8" Type="http://schemas.openxmlformats.org/officeDocument/2006/relationships/hyperlink" Target="https://podminky.urs.cz/item/CS_URS_2022_02/181411131" TargetMode="External" /><Relationship Id="rId9" Type="http://schemas.openxmlformats.org/officeDocument/2006/relationships/hyperlink" Target="https://podminky.urs.cz/item/CS_URS_2022_02/183403153" TargetMode="External" /><Relationship Id="rId10" Type="http://schemas.openxmlformats.org/officeDocument/2006/relationships/hyperlink" Target="https://podminky.urs.cz/item/CS_URS_2022_02/183403161" TargetMode="External" /><Relationship Id="rId11" Type="http://schemas.openxmlformats.org/officeDocument/2006/relationships/hyperlink" Target="https://podminky.urs.cz/item/CS_URS_2022_02/185803111" TargetMode="External" /><Relationship Id="rId12" Type="http://schemas.openxmlformats.org/officeDocument/2006/relationships/hyperlink" Target="https://podminky.urs.cz/item/CS_URS_2022_02/271572211" TargetMode="External" /><Relationship Id="rId13" Type="http://schemas.openxmlformats.org/officeDocument/2006/relationships/hyperlink" Target="https://podminky.urs.cz/item/CS_URS_2022_02/275322511" TargetMode="External" /><Relationship Id="rId14" Type="http://schemas.openxmlformats.org/officeDocument/2006/relationships/hyperlink" Target="https://podminky.urs.cz/item/CS_URS_2022_02/275351121" TargetMode="External" /><Relationship Id="rId15" Type="http://schemas.openxmlformats.org/officeDocument/2006/relationships/hyperlink" Target="https://podminky.urs.cz/item/CS_URS_2022_02/275351122" TargetMode="External" /><Relationship Id="rId16" Type="http://schemas.openxmlformats.org/officeDocument/2006/relationships/hyperlink" Target="https://podminky.urs.cz/item/CS_URS_2022_02/275361821" TargetMode="External" /><Relationship Id="rId17" Type="http://schemas.openxmlformats.org/officeDocument/2006/relationships/hyperlink" Target="https://podminky.urs.cz/item/CS_URS_2022_02/317944321" TargetMode="External" /><Relationship Id="rId18" Type="http://schemas.openxmlformats.org/officeDocument/2006/relationships/hyperlink" Target="https://podminky.urs.cz/item/CS_URS_2022_02/317234410" TargetMode="External" /><Relationship Id="rId19" Type="http://schemas.openxmlformats.org/officeDocument/2006/relationships/hyperlink" Target="https://podminky.urs.cz/item/CS_URS_2022_02/346244381" TargetMode="External" /><Relationship Id="rId20" Type="http://schemas.openxmlformats.org/officeDocument/2006/relationships/hyperlink" Target="https://podminky.urs.cz/item/CS_URS_2022_02/346481111" TargetMode="External" /><Relationship Id="rId21" Type="http://schemas.openxmlformats.org/officeDocument/2006/relationships/hyperlink" Target="https://podminky.urs.cz/item/CS_URS_2022_02/340271021" TargetMode="External" /><Relationship Id="rId22" Type="http://schemas.openxmlformats.org/officeDocument/2006/relationships/hyperlink" Target="https://podminky.urs.cz/item/CS_URS_2022_02/340271025" TargetMode="External" /><Relationship Id="rId23" Type="http://schemas.openxmlformats.org/officeDocument/2006/relationships/hyperlink" Target="https://podminky.urs.cz/item/CS_URS_2022_02/342272245" TargetMode="External" /><Relationship Id="rId24" Type="http://schemas.openxmlformats.org/officeDocument/2006/relationships/hyperlink" Target="https://podminky.urs.cz/item/CS_URS_2022_02/342272225" TargetMode="External" /><Relationship Id="rId25" Type="http://schemas.openxmlformats.org/officeDocument/2006/relationships/hyperlink" Target="https://podminky.urs.cz/item/CS_URS_2022_02/342291111" TargetMode="External" /><Relationship Id="rId26" Type="http://schemas.openxmlformats.org/officeDocument/2006/relationships/hyperlink" Target="https://podminky.urs.cz/item/CS_URS_2022_02/342291131" TargetMode="External" /><Relationship Id="rId27" Type="http://schemas.openxmlformats.org/officeDocument/2006/relationships/hyperlink" Target="https://podminky.urs.cz/item/CS_URS_2022_02/388129720" TargetMode="External" /><Relationship Id="rId28" Type="http://schemas.openxmlformats.org/officeDocument/2006/relationships/hyperlink" Target="https://podminky.urs.cz/item/CS_URS_2022_02/411321616" TargetMode="External" /><Relationship Id="rId29" Type="http://schemas.openxmlformats.org/officeDocument/2006/relationships/hyperlink" Target="https://podminky.urs.cz/item/CS_URS_2022_02/411351011" TargetMode="External" /><Relationship Id="rId30" Type="http://schemas.openxmlformats.org/officeDocument/2006/relationships/hyperlink" Target="https://podminky.urs.cz/item/CS_URS_2022_02/411351012" TargetMode="External" /><Relationship Id="rId31" Type="http://schemas.openxmlformats.org/officeDocument/2006/relationships/hyperlink" Target="https://podminky.urs.cz/item/CS_URS_2022_02/411354313" TargetMode="External" /><Relationship Id="rId32" Type="http://schemas.openxmlformats.org/officeDocument/2006/relationships/hyperlink" Target="https://podminky.urs.cz/item/CS_URS_2022_02/411354314" TargetMode="External" /><Relationship Id="rId33" Type="http://schemas.openxmlformats.org/officeDocument/2006/relationships/hyperlink" Target="https://podminky.urs.cz/item/CS_URS_2022_02/411361821" TargetMode="External" /><Relationship Id="rId34" Type="http://schemas.openxmlformats.org/officeDocument/2006/relationships/hyperlink" Target="https://podminky.urs.cz/item/CS_URS_2022_02/985331115" TargetMode="External" /><Relationship Id="rId35" Type="http://schemas.openxmlformats.org/officeDocument/2006/relationships/hyperlink" Target="https://podminky.urs.cz/item/CS_URS_2022_02/619991011" TargetMode="External" /><Relationship Id="rId36" Type="http://schemas.openxmlformats.org/officeDocument/2006/relationships/hyperlink" Target="https://podminky.urs.cz/item/CS_URS_2022_02/619991001" TargetMode="External" /><Relationship Id="rId37" Type="http://schemas.openxmlformats.org/officeDocument/2006/relationships/hyperlink" Target="https://podminky.urs.cz/item/CS_URS_2022_02/612135101" TargetMode="External" /><Relationship Id="rId38" Type="http://schemas.openxmlformats.org/officeDocument/2006/relationships/hyperlink" Target="https://podminky.urs.cz/item/CS_URS_2022_02/612325112" TargetMode="External" /><Relationship Id="rId39" Type="http://schemas.openxmlformats.org/officeDocument/2006/relationships/hyperlink" Target="https://podminky.urs.cz/item/CS_URS_2022_02/611131121" TargetMode="External" /><Relationship Id="rId40" Type="http://schemas.openxmlformats.org/officeDocument/2006/relationships/hyperlink" Target="https://podminky.urs.cz/item/CS_URS_2022_02/612131121" TargetMode="External" /><Relationship Id="rId41" Type="http://schemas.openxmlformats.org/officeDocument/2006/relationships/hyperlink" Target="https://podminky.urs.cz/item/CS_URS_2022_02/611131125" TargetMode="External" /><Relationship Id="rId42" Type="http://schemas.openxmlformats.org/officeDocument/2006/relationships/hyperlink" Target="https://podminky.urs.cz/item/CS_URS_2022_02/612142001" TargetMode="External" /><Relationship Id="rId43" Type="http://schemas.openxmlformats.org/officeDocument/2006/relationships/hyperlink" Target="https://podminky.urs.cz/item/CS_URS_2022_02/612321121" TargetMode="External" /><Relationship Id="rId44" Type="http://schemas.openxmlformats.org/officeDocument/2006/relationships/hyperlink" Target="https://podminky.urs.cz/item/CS_URS_2022_02/612311131" TargetMode="External" /><Relationship Id="rId45" Type="http://schemas.openxmlformats.org/officeDocument/2006/relationships/hyperlink" Target="https://podminky.urs.cz/item/CS_URS_2022_02/611311135" TargetMode="External" /><Relationship Id="rId46" Type="http://schemas.openxmlformats.org/officeDocument/2006/relationships/hyperlink" Target="https://podminky.urs.cz/item/CS_URS_2022_02/611321141" TargetMode="External" /><Relationship Id="rId47" Type="http://schemas.openxmlformats.org/officeDocument/2006/relationships/hyperlink" Target="https://podminky.urs.cz/item/CS_URS_2022_02/629995101" TargetMode="External" /><Relationship Id="rId48" Type="http://schemas.openxmlformats.org/officeDocument/2006/relationships/hyperlink" Target="https://podminky.urs.cz/item/CS_URS_2022_02/985131311" TargetMode="External" /><Relationship Id="rId49" Type="http://schemas.openxmlformats.org/officeDocument/2006/relationships/hyperlink" Target="https://podminky.urs.cz/item/CS_URS_2022_02/622131121" TargetMode="External" /><Relationship Id="rId50" Type="http://schemas.openxmlformats.org/officeDocument/2006/relationships/hyperlink" Target="https://podminky.urs.cz/item/CS_URS_2022_02/622135002" TargetMode="External" /><Relationship Id="rId51" Type="http://schemas.openxmlformats.org/officeDocument/2006/relationships/hyperlink" Target="https://podminky.urs.cz/item/CS_URS_2022_02/622151001" TargetMode="External" /><Relationship Id="rId52" Type="http://schemas.openxmlformats.org/officeDocument/2006/relationships/hyperlink" Target="https://podminky.urs.cz/item/CS_URS_2022_02/622511102" TargetMode="External" /><Relationship Id="rId53" Type="http://schemas.openxmlformats.org/officeDocument/2006/relationships/hyperlink" Target="https://podminky.urs.cz/item/CS_URS_2022_02/632451411" TargetMode="External" /><Relationship Id="rId54" Type="http://schemas.openxmlformats.org/officeDocument/2006/relationships/hyperlink" Target="https://podminky.urs.cz/item/CS_URS_2022_02/771121011" TargetMode="External" /><Relationship Id="rId55" Type="http://schemas.openxmlformats.org/officeDocument/2006/relationships/hyperlink" Target="https://podminky.urs.cz/item/CS_URS_2022_02/632450131" TargetMode="External" /><Relationship Id="rId56" Type="http://schemas.openxmlformats.org/officeDocument/2006/relationships/hyperlink" Target="https://podminky.urs.cz/item/CS_URS_2022_02/631311125" TargetMode="External" /><Relationship Id="rId57" Type="http://schemas.openxmlformats.org/officeDocument/2006/relationships/hyperlink" Target="https://podminky.urs.cz/item/CS_URS_2022_02/631319012" TargetMode="External" /><Relationship Id="rId58" Type="http://schemas.openxmlformats.org/officeDocument/2006/relationships/hyperlink" Target="https://podminky.urs.cz/item/CS_URS_2022_02/631319233" TargetMode="External" /><Relationship Id="rId59" Type="http://schemas.openxmlformats.org/officeDocument/2006/relationships/hyperlink" Target="https://podminky.urs.cz/item/CS_URS_2022_02/631311124" TargetMode="External" /><Relationship Id="rId60" Type="http://schemas.openxmlformats.org/officeDocument/2006/relationships/hyperlink" Target="https://podminky.urs.cz/item/CS_URS_2022_02/631351101" TargetMode="External" /><Relationship Id="rId61" Type="http://schemas.openxmlformats.org/officeDocument/2006/relationships/hyperlink" Target="https://podminky.urs.cz/item/CS_URS_2022_02/631351102" TargetMode="External" /><Relationship Id="rId62" Type="http://schemas.openxmlformats.org/officeDocument/2006/relationships/hyperlink" Target="https://podminky.urs.cz/item/CS_URS_2022_02/631319173" TargetMode="External" /><Relationship Id="rId63" Type="http://schemas.openxmlformats.org/officeDocument/2006/relationships/hyperlink" Target="https://podminky.urs.cz/item/CS_URS_2022_02/631362021" TargetMode="External" /><Relationship Id="rId64" Type="http://schemas.openxmlformats.org/officeDocument/2006/relationships/hyperlink" Target="https://podminky.urs.cz/item/CS_URS_2022_02/632450124" TargetMode="External" /><Relationship Id="rId65" Type="http://schemas.openxmlformats.org/officeDocument/2006/relationships/hyperlink" Target="https://podminky.urs.cz/item/CS_URS_2022_02/632682111" TargetMode="External" /><Relationship Id="rId66" Type="http://schemas.openxmlformats.org/officeDocument/2006/relationships/hyperlink" Target="https://podminky.urs.cz/item/CS_URS_2022_02/949101111" TargetMode="External" /><Relationship Id="rId67" Type="http://schemas.openxmlformats.org/officeDocument/2006/relationships/hyperlink" Target="https://podminky.urs.cz/item/CS_URS_2022_02/952901111" TargetMode="External" /><Relationship Id="rId68" Type="http://schemas.openxmlformats.org/officeDocument/2006/relationships/hyperlink" Target="https://podminky.urs.cz/item/CS_URS_2022_02/952902241" TargetMode="External" /><Relationship Id="rId69" Type="http://schemas.openxmlformats.org/officeDocument/2006/relationships/hyperlink" Target="https://podminky.urs.cz/item/CS_URS_2022_02/953943211" TargetMode="External" /><Relationship Id="rId70" Type="http://schemas.openxmlformats.org/officeDocument/2006/relationships/hyperlink" Target="https://podminky.urs.cz/item/CS_URS_2022_02/953941210" TargetMode="External" /><Relationship Id="rId71" Type="http://schemas.openxmlformats.org/officeDocument/2006/relationships/hyperlink" Target="https://podminky.urs.cz/item/CS_URS_2022_02/968072455" TargetMode="External" /><Relationship Id="rId72" Type="http://schemas.openxmlformats.org/officeDocument/2006/relationships/hyperlink" Target="https://podminky.urs.cz/item/CS_URS_2022_02/962081131" TargetMode="External" /><Relationship Id="rId73" Type="http://schemas.openxmlformats.org/officeDocument/2006/relationships/hyperlink" Target="https://podminky.urs.cz/item/CS_URS_2022_02/962031133" TargetMode="External" /><Relationship Id="rId74" Type="http://schemas.openxmlformats.org/officeDocument/2006/relationships/hyperlink" Target="https://podminky.urs.cz/item/CS_URS_2022_02/962031132" TargetMode="External" /><Relationship Id="rId75" Type="http://schemas.openxmlformats.org/officeDocument/2006/relationships/hyperlink" Target="https://podminky.urs.cz/item/CS_URS_2022_02/962086121" TargetMode="External" /><Relationship Id="rId76" Type="http://schemas.openxmlformats.org/officeDocument/2006/relationships/hyperlink" Target="https://podminky.urs.cz/item/CS_URS_2022_02/965081213" TargetMode="External" /><Relationship Id="rId77" Type="http://schemas.openxmlformats.org/officeDocument/2006/relationships/hyperlink" Target="https://podminky.urs.cz/item/CS_URS_2022_02/771471810" TargetMode="External" /><Relationship Id="rId78" Type="http://schemas.openxmlformats.org/officeDocument/2006/relationships/hyperlink" Target="https://podminky.urs.cz/item/CS_URS_2022_02/965045113" TargetMode="External" /><Relationship Id="rId79" Type="http://schemas.openxmlformats.org/officeDocument/2006/relationships/hyperlink" Target="https://podminky.urs.cz/item/CS_URS_2022_02/974031664" TargetMode="External" /><Relationship Id="rId80" Type="http://schemas.openxmlformats.org/officeDocument/2006/relationships/hyperlink" Target="https://podminky.urs.cz/item/CS_URS_2022_02/978059541" TargetMode="External" /><Relationship Id="rId81" Type="http://schemas.openxmlformats.org/officeDocument/2006/relationships/hyperlink" Target="https://podminky.urs.cz/item/CS_URS_2022_02/783806807" TargetMode="External" /><Relationship Id="rId82" Type="http://schemas.openxmlformats.org/officeDocument/2006/relationships/hyperlink" Target="https://podminky.urs.cz/item/CS_URS_2022_02/784121007" TargetMode="External" /><Relationship Id="rId83" Type="http://schemas.openxmlformats.org/officeDocument/2006/relationships/hyperlink" Target="https://podminky.urs.cz/item/CS_URS_2022_02/978011191" TargetMode="External" /><Relationship Id="rId84" Type="http://schemas.openxmlformats.org/officeDocument/2006/relationships/hyperlink" Target="https://podminky.urs.cz/item/CS_URS_2022_02/978013191" TargetMode="External" /><Relationship Id="rId85" Type="http://schemas.openxmlformats.org/officeDocument/2006/relationships/hyperlink" Target="https://podminky.urs.cz/item/CS_URS_2022_02/963012520" TargetMode="External" /><Relationship Id="rId86" Type="http://schemas.openxmlformats.org/officeDocument/2006/relationships/hyperlink" Target="https://podminky.urs.cz/item/CS_URS_2022_02/976085311" TargetMode="External" /><Relationship Id="rId87" Type="http://schemas.openxmlformats.org/officeDocument/2006/relationships/hyperlink" Target="https://podminky.urs.cz/item/CS_URS_2022_02/965043421" TargetMode="External" /><Relationship Id="rId88" Type="http://schemas.openxmlformats.org/officeDocument/2006/relationships/hyperlink" Target="https://podminky.urs.cz/item/CS_URS_2022_02/965042141" TargetMode="External" /><Relationship Id="rId89" Type="http://schemas.openxmlformats.org/officeDocument/2006/relationships/hyperlink" Target="https://podminky.urs.cz/item/CS_URS_2022_02/963015121" TargetMode="External" /><Relationship Id="rId90" Type="http://schemas.openxmlformats.org/officeDocument/2006/relationships/hyperlink" Target="https://podminky.urs.cz/item/CS_URS_2022_02/963015121.1" TargetMode="External" /><Relationship Id="rId91" Type="http://schemas.openxmlformats.org/officeDocument/2006/relationships/hyperlink" Target="https://podminky.urs.cz/item/CS_URS_2022_02/971033621" TargetMode="External" /><Relationship Id="rId92" Type="http://schemas.openxmlformats.org/officeDocument/2006/relationships/hyperlink" Target="https://podminky.urs.cz/item/CS_URS_2022_02/971033431" TargetMode="External" /><Relationship Id="rId93" Type="http://schemas.openxmlformats.org/officeDocument/2006/relationships/hyperlink" Target="https://podminky.urs.cz/item/CS_URS_2022_02/971033441" TargetMode="External" /><Relationship Id="rId94" Type="http://schemas.openxmlformats.org/officeDocument/2006/relationships/hyperlink" Target="https://podminky.urs.cz/item/CS_URS_2022_02/977151131" TargetMode="External" /><Relationship Id="rId95" Type="http://schemas.openxmlformats.org/officeDocument/2006/relationships/hyperlink" Target="https://podminky.urs.cz/item/CS_URS_2022_02/977151128" TargetMode="External" /><Relationship Id="rId96" Type="http://schemas.openxmlformats.org/officeDocument/2006/relationships/hyperlink" Target="https://podminky.urs.cz/item/CS_URS_2022_02/977151126" TargetMode="External" /><Relationship Id="rId97" Type="http://schemas.openxmlformats.org/officeDocument/2006/relationships/hyperlink" Target="https://podminky.urs.cz/item/CS_URS_2022_02/977151224" TargetMode="External" /><Relationship Id="rId98" Type="http://schemas.openxmlformats.org/officeDocument/2006/relationships/hyperlink" Target="https://podminky.urs.cz/item/CS_URS_2022_02/977151222" TargetMode="External" /><Relationship Id="rId99" Type="http://schemas.openxmlformats.org/officeDocument/2006/relationships/hyperlink" Target="https://podminky.urs.cz/item/CS_URS_2022_02/997013152" TargetMode="External" /><Relationship Id="rId100" Type="http://schemas.openxmlformats.org/officeDocument/2006/relationships/hyperlink" Target="https://podminky.urs.cz/item/CS_URS_2022_02/997013501" TargetMode="External" /><Relationship Id="rId101" Type="http://schemas.openxmlformats.org/officeDocument/2006/relationships/hyperlink" Target="https://podminky.urs.cz/item/CS_URS_2022_02/997013509" TargetMode="External" /><Relationship Id="rId102" Type="http://schemas.openxmlformats.org/officeDocument/2006/relationships/hyperlink" Target="https://podminky.urs.cz/item/CS_URS_2022_02/997013631" TargetMode="External" /><Relationship Id="rId103" Type="http://schemas.openxmlformats.org/officeDocument/2006/relationships/hyperlink" Target="https://podminky.urs.cz/item/CS_URS_2022_02/997013814" TargetMode="External" /><Relationship Id="rId104" Type="http://schemas.openxmlformats.org/officeDocument/2006/relationships/hyperlink" Target="https://podminky.urs.cz/item/CS_URS_2022_02/998017002" TargetMode="External" /><Relationship Id="rId105" Type="http://schemas.openxmlformats.org/officeDocument/2006/relationships/hyperlink" Target="https://podminky.urs.cz/item/CS_URS_2022_02/711111001" TargetMode="External" /><Relationship Id="rId106" Type="http://schemas.openxmlformats.org/officeDocument/2006/relationships/hyperlink" Target="https://podminky.urs.cz/item/CS_URS_2022_02/711141559" TargetMode="External" /><Relationship Id="rId107" Type="http://schemas.openxmlformats.org/officeDocument/2006/relationships/hyperlink" Target="https://podminky.urs.cz/item/CS_URS_2022_02/998711102" TargetMode="External" /><Relationship Id="rId108" Type="http://schemas.openxmlformats.org/officeDocument/2006/relationships/hyperlink" Target="https://podminky.urs.cz/item/CS_URS_2022_02/761111113" TargetMode="External" /><Relationship Id="rId109" Type="http://schemas.openxmlformats.org/officeDocument/2006/relationships/hyperlink" Target="https://podminky.urs.cz/item/CS_URS_2022_02/998761102" TargetMode="External" /><Relationship Id="rId110" Type="http://schemas.openxmlformats.org/officeDocument/2006/relationships/hyperlink" Target="https://podminky.urs.cz/item/CS_URS_2022_02/763131411" TargetMode="External" /><Relationship Id="rId111" Type="http://schemas.openxmlformats.org/officeDocument/2006/relationships/hyperlink" Target="https://podminky.urs.cz/item/CS_URS_2022_02/763131451" TargetMode="External" /><Relationship Id="rId112" Type="http://schemas.openxmlformats.org/officeDocument/2006/relationships/hyperlink" Target="https://podminky.urs.cz/item/CS_URS_2022_02/763131721" TargetMode="External" /><Relationship Id="rId113" Type="http://schemas.openxmlformats.org/officeDocument/2006/relationships/hyperlink" Target="https://podminky.urs.cz/item/CS_URS_2022_02/763131771" TargetMode="External" /><Relationship Id="rId114" Type="http://schemas.openxmlformats.org/officeDocument/2006/relationships/hyperlink" Target="https://podminky.urs.cz/item/CS_URS_2022_02/763121590" TargetMode="External" /><Relationship Id="rId115" Type="http://schemas.openxmlformats.org/officeDocument/2006/relationships/hyperlink" Target="https://podminky.urs.cz/item/CS_URS_2022_02/763121761" TargetMode="External" /><Relationship Id="rId116" Type="http://schemas.openxmlformats.org/officeDocument/2006/relationships/hyperlink" Target="https://podminky.urs.cz/item/CS_URS_2022_02/998763302" TargetMode="External" /><Relationship Id="rId117" Type="http://schemas.openxmlformats.org/officeDocument/2006/relationships/hyperlink" Target="https://podminky.urs.cz/item/CS_URS_2022_02/766112820" TargetMode="External" /><Relationship Id="rId118" Type="http://schemas.openxmlformats.org/officeDocument/2006/relationships/hyperlink" Target="https://podminky.urs.cz/item/CS_URS_2022_02/766682111" TargetMode="External" /><Relationship Id="rId119" Type="http://schemas.openxmlformats.org/officeDocument/2006/relationships/hyperlink" Target="https://podminky.urs.cz/item/CS_URS_2022_02/766682212" TargetMode="External" /><Relationship Id="rId120" Type="http://schemas.openxmlformats.org/officeDocument/2006/relationships/hyperlink" Target="https://podminky.urs.cz/item/CS_URS_2022_02/766660171" TargetMode="External" /><Relationship Id="rId121" Type="http://schemas.openxmlformats.org/officeDocument/2006/relationships/hyperlink" Target="https://podminky.urs.cz/item/CS_URS_2022_02/766660181" TargetMode="External" /><Relationship Id="rId122" Type="http://schemas.openxmlformats.org/officeDocument/2006/relationships/hyperlink" Target="https://podminky.urs.cz/item/CS_URS_2022_02/766660716" TargetMode="External" /><Relationship Id="rId123" Type="http://schemas.openxmlformats.org/officeDocument/2006/relationships/hyperlink" Target="https://podminky.urs.cz/item/CS_URS_2022_02/766660728" TargetMode="External" /><Relationship Id="rId124" Type="http://schemas.openxmlformats.org/officeDocument/2006/relationships/hyperlink" Target="https://podminky.urs.cz/item/CS_URS_2022_02/766660729" TargetMode="External" /><Relationship Id="rId125" Type="http://schemas.openxmlformats.org/officeDocument/2006/relationships/hyperlink" Target="https://podminky.urs.cz/item/CS_URS_2022_02/766660734" TargetMode="External" /><Relationship Id="rId126" Type="http://schemas.openxmlformats.org/officeDocument/2006/relationships/hyperlink" Target="https://podminky.urs.cz/item/CS_URS_2022_02/766695212" TargetMode="External" /><Relationship Id="rId127" Type="http://schemas.openxmlformats.org/officeDocument/2006/relationships/hyperlink" Target="https://podminky.urs.cz/item/CS_URS_2022_02/766231113" TargetMode="External" /><Relationship Id="rId128" Type="http://schemas.openxmlformats.org/officeDocument/2006/relationships/hyperlink" Target="https://podminky.urs.cz/item/CS_URS_2022_02/998766102" TargetMode="External" /><Relationship Id="rId129" Type="http://schemas.openxmlformats.org/officeDocument/2006/relationships/hyperlink" Target="https://podminky.urs.cz/item/CS_URS_2022_02/767161111" TargetMode="External" /><Relationship Id="rId130" Type="http://schemas.openxmlformats.org/officeDocument/2006/relationships/hyperlink" Target="https://podminky.urs.cz/item/CS_URS_2022_02/953962113" TargetMode="External" /><Relationship Id="rId131" Type="http://schemas.openxmlformats.org/officeDocument/2006/relationships/hyperlink" Target="https://podminky.urs.cz/item/CS_URS_2022_02/953965121" TargetMode="External" /><Relationship Id="rId132" Type="http://schemas.openxmlformats.org/officeDocument/2006/relationships/hyperlink" Target="https://podminky.urs.cz/item/CS_URS_2022_02/953942425" TargetMode="External" /><Relationship Id="rId133" Type="http://schemas.openxmlformats.org/officeDocument/2006/relationships/hyperlink" Target="https://podminky.urs.cz/item/CS_URS_2022_02/767995117" TargetMode="External" /><Relationship Id="rId134" Type="http://schemas.openxmlformats.org/officeDocument/2006/relationships/hyperlink" Target="https://podminky.urs.cz/item/CS_URS_2022_02/998767102" TargetMode="External" /><Relationship Id="rId135" Type="http://schemas.openxmlformats.org/officeDocument/2006/relationships/hyperlink" Target="https://podminky.urs.cz/item/CS_URS_2022_02/771121011" TargetMode="External" /><Relationship Id="rId136" Type="http://schemas.openxmlformats.org/officeDocument/2006/relationships/hyperlink" Target="https://podminky.urs.cz/item/CS_URS_2022_02/771151011" TargetMode="External" /><Relationship Id="rId137" Type="http://schemas.openxmlformats.org/officeDocument/2006/relationships/hyperlink" Target="https://podminky.urs.cz/item/CS_URS_2022_02/771591112" TargetMode="External" /><Relationship Id="rId138" Type="http://schemas.openxmlformats.org/officeDocument/2006/relationships/hyperlink" Target="https://podminky.urs.cz/item/CS_URS_2022_02/771591264" TargetMode="External" /><Relationship Id="rId139" Type="http://schemas.openxmlformats.org/officeDocument/2006/relationships/hyperlink" Target="https://podminky.urs.cz/item/CS_URS_2022_02/771474111" TargetMode="External" /><Relationship Id="rId140" Type="http://schemas.openxmlformats.org/officeDocument/2006/relationships/hyperlink" Target="https://podminky.urs.cz/item/CS_URS_2022_02/771574263" TargetMode="External" /><Relationship Id="rId141" Type="http://schemas.openxmlformats.org/officeDocument/2006/relationships/hyperlink" Target="https://podminky.urs.cz/item/CS_URS_2022_02/771577114" TargetMode="External" /><Relationship Id="rId142" Type="http://schemas.openxmlformats.org/officeDocument/2006/relationships/hyperlink" Target="https://podminky.urs.cz/item/CS_URS_2022_02/771591115" TargetMode="External" /><Relationship Id="rId143" Type="http://schemas.openxmlformats.org/officeDocument/2006/relationships/hyperlink" Target="https://podminky.urs.cz/item/CS_URS_2022_02/771591117" TargetMode="External" /><Relationship Id="rId144" Type="http://schemas.openxmlformats.org/officeDocument/2006/relationships/hyperlink" Target="https://podminky.urs.cz/item/CS_URS_2022_02/771591184" TargetMode="External" /><Relationship Id="rId145" Type="http://schemas.openxmlformats.org/officeDocument/2006/relationships/hyperlink" Target="https://podminky.urs.cz/item/CS_URS_2022_02/998771102" TargetMode="External" /><Relationship Id="rId146" Type="http://schemas.openxmlformats.org/officeDocument/2006/relationships/hyperlink" Target="https://podminky.urs.cz/item/CS_URS_2022_02/776201811" TargetMode="External" /><Relationship Id="rId147" Type="http://schemas.openxmlformats.org/officeDocument/2006/relationships/hyperlink" Target="https://podminky.urs.cz/item/CS_URS_2022_02/776991821" TargetMode="External" /><Relationship Id="rId148" Type="http://schemas.openxmlformats.org/officeDocument/2006/relationships/hyperlink" Target="https://podminky.urs.cz/item/CS_URS_2022_02/776410811" TargetMode="External" /><Relationship Id="rId149" Type="http://schemas.openxmlformats.org/officeDocument/2006/relationships/hyperlink" Target="https://podminky.urs.cz/item/CS_URS_2022_02/776121311" TargetMode="External" /><Relationship Id="rId150" Type="http://schemas.openxmlformats.org/officeDocument/2006/relationships/hyperlink" Target="https://podminky.urs.cz/item/CS_URS_2022_02/776141111" TargetMode="External" /><Relationship Id="rId151" Type="http://schemas.openxmlformats.org/officeDocument/2006/relationships/hyperlink" Target="https://podminky.urs.cz/item/CS_URS_2022_02/776211111" TargetMode="External" /><Relationship Id="rId152" Type="http://schemas.openxmlformats.org/officeDocument/2006/relationships/hyperlink" Target="https://podminky.urs.cz/item/CS_URS_2022_02/776421312" TargetMode="External" /><Relationship Id="rId153" Type="http://schemas.openxmlformats.org/officeDocument/2006/relationships/hyperlink" Target="https://podminky.urs.cz/item/CS_URS_2022_02/776421111" TargetMode="External" /><Relationship Id="rId154" Type="http://schemas.openxmlformats.org/officeDocument/2006/relationships/hyperlink" Target="https://podminky.urs.cz/item/CS_URS_2022_02/776241121" TargetMode="External" /><Relationship Id="rId155" Type="http://schemas.openxmlformats.org/officeDocument/2006/relationships/hyperlink" Target="https://podminky.urs.cz/item/CS_URS_2022_02/776421111" TargetMode="External" /><Relationship Id="rId156" Type="http://schemas.openxmlformats.org/officeDocument/2006/relationships/hyperlink" Target="https://podminky.urs.cz/item/CS_URS_2022_02/776991131" TargetMode="External" /><Relationship Id="rId157" Type="http://schemas.openxmlformats.org/officeDocument/2006/relationships/hyperlink" Target="https://podminky.urs.cz/item/CS_URS_2022_02/998776102" TargetMode="External" /><Relationship Id="rId158" Type="http://schemas.openxmlformats.org/officeDocument/2006/relationships/hyperlink" Target="https://podminky.urs.cz/item/CS_URS_2022_02/777111111" TargetMode="External" /><Relationship Id="rId159" Type="http://schemas.openxmlformats.org/officeDocument/2006/relationships/hyperlink" Target="https://podminky.urs.cz/item/CS_URS_2022_02/777131113" TargetMode="External" /><Relationship Id="rId160" Type="http://schemas.openxmlformats.org/officeDocument/2006/relationships/hyperlink" Target="https://podminky.urs.cz/item/CS_URS_2022_02/777521105" TargetMode="External" /><Relationship Id="rId161" Type="http://schemas.openxmlformats.org/officeDocument/2006/relationships/hyperlink" Target="https://podminky.urs.cz/item/CS_URS_2022_02/777511107" TargetMode="External" /><Relationship Id="rId162" Type="http://schemas.openxmlformats.org/officeDocument/2006/relationships/hyperlink" Target="https://podminky.urs.cz/item/CS_URS_2022_02/998777102" TargetMode="External" /><Relationship Id="rId163" Type="http://schemas.openxmlformats.org/officeDocument/2006/relationships/hyperlink" Target="https://podminky.urs.cz/item/CS_URS_2022_02/781121011" TargetMode="External" /><Relationship Id="rId164" Type="http://schemas.openxmlformats.org/officeDocument/2006/relationships/hyperlink" Target="https://podminky.urs.cz/item/CS_URS_2022_02/781131112" TargetMode="External" /><Relationship Id="rId165" Type="http://schemas.openxmlformats.org/officeDocument/2006/relationships/hyperlink" Target="https://podminky.urs.cz/item/CS_URS_2022_02/781131262" TargetMode="External" /><Relationship Id="rId166" Type="http://schemas.openxmlformats.org/officeDocument/2006/relationships/hyperlink" Target="https://podminky.urs.cz/item/CS_URS_2022_02/781474225" TargetMode="External" /><Relationship Id="rId167" Type="http://schemas.openxmlformats.org/officeDocument/2006/relationships/hyperlink" Target="https://podminky.urs.cz/item/CS_URS_2022_02/781477114" TargetMode="External" /><Relationship Id="rId168" Type="http://schemas.openxmlformats.org/officeDocument/2006/relationships/hyperlink" Target="https://podminky.urs.cz/item/CS_URS_2022_02/781494111" TargetMode="External" /><Relationship Id="rId169" Type="http://schemas.openxmlformats.org/officeDocument/2006/relationships/hyperlink" Target="https://podminky.urs.cz/item/CS_URS_2022_02/781494511" TargetMode="External" /><Relationship Id="rId170" Type="http://schemas.openxmlformats.org/officeDocument/2006/relationships/hyperlink" Target="https://podminky.urs.cz/item/CS_URS_2022_02/781495115" TargetMode="External" /><Relationship Id="rId171" Type="http://schemas.openxmlformats.org/officeDocument/2006/relationships/hyperlink" Target="https://podminky.urs.cz/item/CS_URS_2022_02/781495117" TargetMode="External" /><Relationship Id="rId172" Type="http://schemas.openxmlformats.org/officeDocument/2006/relationships/hyperlink" Target="https://podminky.urs.cz/item/CS_URS_2022_02/998781102" TargetMode="External" /><Relationship Id="rId173" Type="http://schemas.openxmlformats.org/officeDocument/2006/relationships/hyperlink" Target="https://podminky.urs.cz/item/CS_URS_2022_02/783301311" TargetMode="External" /><Relationship Id="rId174" Type="http://schemas.openxmlformats.org/officeDocument/2006/relationships/hyperlink" Target="https://podminky.urs.cz/item/CS_URS_2022_02/783314203" TargetMode="External" /><Relationship Id="rId175" Type="http://schemas.openxmlformats.org/officeDocument/2006/relationships/hyperlink" Target="https://podminky.urs.cz/item/CS_URS_2022_02/784181121" TargetMode="External" /><Relationship Id="rId176" Type="http://schemas.openxmlformats.org/officeDocument/2006/relationships/hyperlink" Target="https://podminky.urs.cz/item/CS_URS_2022_02/784181127" TargetMode="External" /><Relationship Id="rId177" Type="http://schemas.openxmlformats.org/officeDocument/2006/relationships/hyperlink" Target="https://podminky.urs.cz/item/CS_URS_2022_02/784221101" TargetMode="External" /><Relationship Id="rId178" Type="http://schemas.openxmlformats.org/officeDocument/2006/relationships/hyperlink" Target="https://podminky.urs.cz/item/CS_URS_2022_02/784221107" TargetMode="External" /><Relationship Id="rId179" Type="http://schemas.openxmlformats.org/officeDocument/2006/relationships/hyperlink" Target="https://podminky.urs.cz/item/CS_URS_2022_02/784221153" TargetMode="External" /><Relationship Id="rId18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51103" TargetMode="External" /><Relationship Id="rId2" Type="http://schemas.openxmlformats.org/officeDocument/2006/relationships/hyperlink" Target="https://podminky.urs.cz/item/CS_URS_2022_02/132154102" TargetMode="External" /><Relationship Id="rId3" Type="http://schemas.openxmlformats.org/officeDocument/2006/relationships/hyperlink" Target="https://podminky.urs.cz/item/CS_URS_2022_02/132154202" TargetMode="External" /><Relationship Id="rId4" Type="http://schemas.openxmlformats.org/officeDocument/2006/relationships/hyperlink" Target="https://podminky.urs.cz/item/CS_URS_2022_02/139751101" TargetMode="External" /><Relationship Id="rId5" Type="http://schemas.openxmlformats.org/officeDocument/2006/relationships/hyperlink" Target="https://podminky.urs.cz/item/CS_URS_2022_02/151101101" TargetMode="External" /><Relationship Id="rId6" Type="http://schemas.openxmlformats.org/officeDocument/2006/relationships/hyperlink" Target="https://podminky.urs.cz/item/CS_URS_2022_02/151101111" TargetMode="External" /><Relationship Id="rId7" Type="http://schemas.openxmlformats.org/officeDocument/2006/relationships/hyperlink" Target="https://podminky.urs.cz/item/CS_URS_2022_02/167111101" TargetMode="External" /><Relationship Id="rId8" Type="http://schemas.openxmlformats.org/officeDocument/2006/relationships/hyperlink" Target="https://podminky.urs.cz/item/CS_URS_2022_02/167151101" TargetMode="External" /><Relationship Id="rId9" Type="http://schemas.openxmlformats.org/officeDocument/2006/relationships/hyperlink" Target="https://podminky.urs.cz/item/CS_URS_2022_02/162211311" TargetMode="External" /><Relationship Id="rId10" Type="http://schemas.openxmlformats.org/officeDocument/2006/relationships/hyperlink" Target="https://podminky.urs.cz/item/CS_URS_2022_02/162211319" TargetMode="External" /><Relationship Id="rId11" Type="http://schemas.openxmlformats.org/officeDocument/2006/relationships/hyperlink" Target="https://podminky.urs.cz/item/CS_URS_2022_02/162751113" TargetMode="External" /><Relationship Id="rId12" Type="http://schemas.openxmlformats.org/officeDocument/2006/relationships/hyperlink" Target="https://podminky.urs.cz/item/CS_URS_2022_02/171251201" TargetMode="External" /><Relationship Id="rId13" Type="http://schemas.openxmlformats.org/officeDocument/2006/relationships/hyperlink" Target="https://podminky.urs.cz/item/CS_URS_2022_02/171201231" TargetMode="External" /><Relationship Id="rId14" Type="http://schemas.openxmlformats.org/officeDocument/2006/relationships/hyperlink" Target="https://podminky.urs.cz/item/CS_URS_2022_02/175111101" TargetMode="External" /><Relationship Id="rId15" Type="http://schemas.openxmlformats.org/officeDocument/2006/relationships/hyperlink" Target="https://podminky.urs.cz/item/CS_URS_2022_02/175151101" TargetMode="External" /><Relationship Id="rId16" Type="http://schemas.openxmlformats.org/officeDocument/2006/relationships/hyperlink" Target="https://podminky.urs.cz/item/CS_URS_2022_02/174111101" TargetMode="External" /><Relationship Id="rId17" Type="http://schemas.openxmlformats.org/officeDocument/2006/relationships/hyperlink" Target="https://podminky.urs.cz/item/CS_URS_2022_02/174151101" TargetMode="External" /><Relationship Id="rId18" Type="http://schemas.openxmlformats.org/officeDocument/2006/relationships/hyperlink" Target="https://podminky.urs.cz/item/CS_URS_2022_02/181351103" TargetMode="External" /><Relationship Id="rId19" Type="http://schemas.openxmlformats.org/officeDocument/2006/relationships/hyperlink" Target="https://podminky.urs.cz/item/CS_URS_2022_02/181411131" TargetMode="External" /><Relationship Id="rId20" Type="http://schemas.openxmlformats.org/officeDocument/2006/relationships/hyperlink" Target="https://podminky.urs.cz/item/CS_URS_2022_02/212532111" TargetMode="External" /><Relationship Id="rId21" Type="http://schemas.openxmlformats.org/officeDocument/2006/relationships/hyperlink" Target="https://podminky.urs.cz/item/CS_URS_2022_02/211971110" TargetMode="External" /><Relationship Id="rId22" Type="http://schemas.openxmlformats.org/officeDocument/2006/relationships/hyperlink" Target="https://podminky.urs.cz/item/CS_URS_2022_02/359901211" TargetMode="External" /><Relationship Id="rId23" Type="http://schemas.openxmlformats.org/officeDocument/2006/relationships/hyperlink" Target="https://podminky.urs.cz/item/CS_URS_2022_02/451572111" TargetMode="External" /><Relationship Id="rId24" Type="http://schemas.openxmlformats.org/officeDocument/2006/relationships/hyperlink" Target="https://podminky.urs.cz/item/CS_URS_2022_02/631312141" TargetMode="External" /><Relationship Id="rId25" Type="http://schemas.openxmlformats.org/officeDocument/2006/relationships/hyperlink" Target="https://podminky.urs.cz/item/CS_URS_2022_02/631362021" TargetMode="External" /><Relationship Id="rId26" Type="http://schemas.openxmlformats.org/officeDocument/2006/relationships/hyperlink" Target="https://podminky.urs.cz/item/CS_URS_2022_02/830311811" TargetMode="External" /><Relationship Id="rId27" Type="http://schemas.openxmlformats.org/officeDocument/2006/relationships/hyperlink" Target="https://podminky.urs.cz/item/CS_URS_2022_02/894812003" TargetMode="External" /><Relationship Id="rId28" Type="http://schemas.openxmlformats.org/officeDocument/2006/relationships/hyperlink" Target="https://podminky.urs.cz/item/CS_URS_2022_02/894812031" TargetMode="External" /><Relationship Id="rId29" Type="http://schemas.openxmlformats.org/officeDocument/2006/relationships/hyperlink" Target="https://podminky.urs.cz/item/CS_URS_2022_02/894812032" TargetMode="External" /><Relationship Id="rId30" Type="http://schemas.openxmlformats.org/officeDocument/2006/relationships/hyperlink" Target="https://podminky.urs.cz/item/CS_URS_2022_02/894812041" TargetMode="External" /><Relationship Id="rId31" Type="http://schemas.openxmlformats.org/officeDocument/2006/relationships/hyperlink" Target="https://podminky.urs.cz/item/CS_URS_2022_02/894812063" TargetMode="External" /><Relationship Id="rId32" Type="http://schemas.openxmlformats.org/officeDocument/2006/relationships/hyperlink" Target="https://podminky.urs.cz/item/CS_URS_2022_02/894812312" TargetMode="External" /><Relationship Id="rId33" Type="http://schemas.openxmlformats.org/officeDocument/2006/relationships/hyperlink" Target="https://podminky.urs.cz/item/CS_URS_2022_02/894812332" TargetMode="External" /><Relationship Id="rId34" Type="http://schemas.openxmlformats.org/officeDocument/2006/relationships/hyperlink" Target="https://podminky.urs.cz/item/CS_URS_2022_02/894812339" TargetMode="External" /><Relationship Id="rId35" Type="http://schemas.openxmlformats.org/officeDocument/2006/relationships/hyperlink" Target="https://podminky.urs.cz/item/CS_URS_2022_02/894812377" TargetMode="External" /><Relationship Id="rId36" Type="http://schemas.openxmlformats.org/officeDocument/2006/relationships/hyperlink" Target="https://podminky.urs.cz/item/CS_URS_2022_02/977312112" TargetMode="External" /><Relationship Id="rId37" Type="http://schemas.openxmlformats.org/officeDocument/2006/relationships/hyperlink" Target="https://podminky.urs.cz/item/CS_URS_2022_02/965042141" TargetMode="External" /><Relationship Id="rId38" Type="http://schemas.openxmlformats.org/officeDocument/2006/relationships/hyperlink" Target="https://podminky.urs.cz/item/CS_URS_2022_02/965049111" TargetMode="External" /><Relationship Id="rId39" Type="http://schemas.openxmlformats.org/officeDocument/2006/relationships/hyperlink" Target="https://podminky.urs.cz/item/CS_URS_2022_02/997013211" TargetMode="External" /><Relationship Id="rId40" Type="http://schemas.openxmlformats.org/officeDocument/2006/relationships/hyperlink" Target="https://podminky.urs.cz/item/CS_URS_2022_02/997013501" TargetMode="External" /><Relationship Id="rId41" Type="http://schemas.openxmlformats.org/officeDocument/2006/relationships/hyperlink" Target="https://podminky.urs.cz/item/CS_URS_2022_02/997013509" TargetMode="External" /><Relationship Id="rId42" Type="http://schemas.openxmlformats.org/officeDocument/2006/relationships/hyperlink" Target="https://podminky.urs.cz/item/CS_URS_2022_02/997013631" TargetMode="External" /><Relationship Id="rId43" Type="http://schemas.openxmlformats.org/officeDocument/2006/relationships/hyperlink" Target="https://podminky.urs.cz/item/CS_URS_2022_02/997013862" TargetMode="External" /><Relationship Id="rId44" Type="http://schemas.openxmlformats.org/officeDocument/2006/relationships/hyperlink" Target="https://podminky.urs.cz/item/CS_URS_2022_02/998276101" TargetMode="External" /><Relationship Id="rId45" Type="http://schemas.openxmlformats.org/officeDocument/2006/relationships/hyperlink" Target="https://podminky.urs.cz/item/CS_URS_2022_02/711131811" TargetMode="External" /><Relationship Id="rId46" Type="http://schemas.openxmlformats.org/officeDocument/2006/relationships/hyperlink" Target="https://podminky.urs.cz/item/CS_URS_2022_02/711111002" TargetMode="External" /><Relationship Id="rId47" Type="http://schemas.openxmlformats.org/officeDocument/2006/relationships/hyperlink" Target="https://podminky.urs.cz/item/CS_URS_2022_02/711141559" TargetMode="External" /><Relationship Id="rId48" Type="http://schemas.openxmlformats.org/officeDocument/2006/relationships/hyperlink" Target="https://podminky.urs.cz/item/CS_URS_2022_02/998711201" TargetMode="External" /><Relationship Id="rId49" Type="http://schemas.openxmlformats.org/officeDocument/2006/relationships/hyperlink" Target="https://podminky.urs.cz/item/CS_URS_2022_02/721171803" TargetMode="External" /><Relationship Id="rId50" Type="http://schemas.openxmlformats.org/officeDocument/2006/relationships/hyperlink" Target="https://podminky.urs.cz/item/CS_URS_2022_02/721171808" TargetMode="External" /><Relationship Id="rId51" Type="http://schemas.openxmlformats.org/officeDocument/2006/relationships/hyperlink" Target="https://podminky.urs.cz/item/CS_URS_2022_02/721140802" TargetMode="External" /><Relationship Id="rId52" Type="http://schemas.openxmlformats.org/officeDocument/2006/relationships/hyperlink" Target="https://podminky.urs.cz/item/CS_URS_2022_02/721242804" TargetMode="External" /><Relationship Id="rId53" Type="http://schemas.openxmlformats.org/officeDocument/2006/relationships/hyperlink" Target="https://podminky.urs.cz/item/CS_URS_2022_02/721174025" TargetMode="External" /><Relationship Id="rId54" Type="http://schemas.openxmlformats.org/officeDocument/2006/relationships/hyperlink" Target="https://podminky.urs.cz/item/CS_URS_2022_02/721174042" TargetMode="External" /><Relationship Id="rId55" Type="http://schemas.openxmlformats.org/officeDocument/2006/relationships/hyperlink" Target="https://podminky.urs.cz/item/CS_URS_2022_02/721174043" TargetMode="External" /><Relationship Id="rId56" Type="http://schemas.openxmlformats.org/officeDocument/2006/relationships/hyperlink" Target="https://podminky.urs.cz/item/CS_URS_2022_02/721174044" TargetMode="External" /><Relationship Id="rId57" Type="http://schemas.openxmlformats.org/officeDocument/2006/relationships/hyperlink" Target="https://podminky.urs.cz/item/CS_URS_2022_02/721174045" TargetMode="External" /><Relationship Id="rId58" Type="http://schemas.openxmlformats.org/officeDocument/2006/relationships/hyperlink" Target="https://podminky.urs.cz/item/CS_URS_2022_02/721194104" TargetMode="External" /><Relationship Id="rId59" Type="http://schemas.openxmlformats.org/officeDocument/2006/relationships/hyperlink" Target="https://podminky.urs.cz/item/CS_URS_2022_02/721194105" TargetMode="External" /><Relationship Id="rId60" Type="http://schemas.openxmlformats.org/officeDocument/2006/relationships/hyperlink" Target="https://podminky.urs.cz/item/CS_URS_2022_02/721194109" TargetMode="External" /><Relationship Id="rId61" Type="http://schemas.openxmlformats.org/officeDocument/2006/relationships/hyperlink" Target="https://podminky.urs.cz/item/CS_URS_2021_01/721226513/R" TargetMode="External" /><Relationship Id="rId62" Type="http://schemas.openxmlformats.org/officeDocument/2006/relationships/hyperlink" Target="https://podminky.urs.cz/item/CS_URS_2022_02/721242105" TargetMode="External" /><Relationship Id="rId63" Type="http://schemas.openxmlformats.org/officeDocument/2006/relationships/hyperlink" Target="https://podminky.urs.cz/item/CS_URS_2022_02/721290111" TargetMode="External" /><Relationship Id="rId64" Type="http://schemas.openxmlformats.org/officeDocument/2006/relationships/hyperlink" Target="https://podminky.urs.cz/item/CS_URS_2022_02/721290112" TargetMode="External" /><Relationship Id="rId65" Type="http://schemas.openxmlformats.org/officeDocument/2006/relationships/hyperlink" Target="https://podminky.urs.cz/item/CS_URS_2022_02/998721201" TargetMode="External" /><Relationship Id="rId66" Type="http://schemas.openxmlformats.org/officeDocument/2006/relationships/hyperlink" Target="https://podminky.urs.cz/item/CS_URS_2022_02/722170801" TargetMode="External" /><Relationship Id="rId67" Type="http://schemas.openxmlformats.org/officeDocument/2006/relationships/hyperlink" Target="https://podminky.urs.cz/item/CS_URS_2022_02/722170804" TargetMode="External" /><Relationship Id="rId68" Type="http://schemas.openxmlformats.org/officeDocument/2006/relationships/hyperlink" Target="https://podminky.urs.cz/item/CS_URS_2022_02/722232062" TargetMode="External" /><Relationship Id="rId69" Type="http://schemas.openxmlformats.org/officeDocument/2006/relationships/hyperlink" Target="https://podminky.urs.cz/item/CS_URS_2022_02/722130104" TargetMode="External" /><Relationship Id="rId70" Type="http://schemas.openxmlformats.org/officeDocument/2006/relationships/hyperlink" Target="https://podminky.urs.cz/item/CS_URS_2022_02/722130105" TargetMode="External" /><Relationship Id="rId71" Type="http://schemas.openxmlformats.org/officeDocument/2006/relationships/hyperlink" Target="https://podminky.urs.cz/item/CS_URS_2022_02/722174002" TargetMode="External" /><Relationship Id="rId72" Type="http://schemas.openxmlformats.org/officeDocument/2006/relationships/hyperlink" Target="https://podminky.urs.cz/item/CS_URS_2022_02/722174003" TargetMode="External" /><Relationship Id="rId73" Type="http://schemas.openxmlformats.org/officeDocument/2006/relationships/hyperlink" Target="https://podminky.urs.cz/item/CS_URS_2022_02/722174004" TargetMode="External" /><Relationship Id="rId74" Type="http://schemas.openxmlformats.org/officeDocument/2006/relationships/hyperlink" Target="https://podminky.urs.cz/item/CS_URS_2022_02/722174005" TargetMode="External" /><Relationship Id="rId75" Type="http://schemas.openxmlformats.org/officeDocument/2006/relationships/hyperlink" Target="https://podminky.urs.cz/item/CS_URS_2022_02/722174006" TargetMode="External" /><Relationship Id="rId76" Type="http://schemas.openxmlformats.org/officeDocument/2006/relationships/hyperlink" Target="https://podminky.urs.cz/item/CS_URS_2022_02/722174022" TargetMode="External" /><Relationship Id="rId77" Type="http://schemas.openxmlformats.org/officeDocument/2006/relationships/hyperlink" Target="https://podminky.urs.cz/item/CS_URS_2022_02/722174023" TargetMode="External" /><Relationship Id="rId78" Type="http://schemas.openxmlformats.org/officeDocument/2006/relationships/hyperlink" Target="https://podminky.urs.cz/item/CS_URS_2022_02/722174024" TargetMode="External" /><Relationship Id="rId79" Type="http://schemas.openxmlformats.org/officeDocument/2006/relationships/hyperlink" Target="https://podminky.urs.cz/item/CS_URS_2022_02/722174025" TargetMode="External" /><Relationship Id="rId80" Type="http://schemas.openxmlformats.org/officeDocument/2006/relationships/hyperlink" Target="https://podminky.urs.cz/item/CS_URS_2022_02/722174026" TargetMode="External" /><Relationship Id="rId81" Type="http://schemas.openxmlformats.org/officeDocument/2006/relationships/hyperlink" Target="https://podminky.urs.cz/item/CS_URS_2022_02/722181241" TargetMode="External" /><Relationship Id="rId82" Type="http://schemas.openxmlformats.org/officeDocument/2006/relationships/hyperlink" Target="https://podminky.urs.cz/item/CS_URS_2022_02/722181242" TargetMode="External" /><Relationship Id="rId83" Type="http://schemas.openxmlformats.org/officeDocument/2006/relationships/hyperlink" Target="https://podminky.urs.cz/item/CS_URS_2022_02/722181243" TargetMode="External" /><Relationship Id="rId84" Type="http://schemas.openxmlformats.org/officeDocument/2006/relationships/hyperlink" Target="https://podminky.urs.cz/item/CS_URS_2022_02/722220152" TargetMode="External" /><Relationship Id="rId85" Type="http://schemas.openxmlformats.org/officeDocument/2006/relationships/hyperlink" Target="https://podminky.urs.cz/item/CS_URS_2022_02/722220161" TargetMode="External" /><Relationship Id="rId86" Type="http://schemas.openxmlformats.org/officeDocument/2006/relationships/hyperlink" Target="https://podminky.urs.cz/item/CS_URS_2022_02/722221134" TargetMode="External" /><Relationship Id="rId87" Type="http://schemas.openxmlformats.org/officeDocument/2006/relationships/hyperlink" Target="https://podminky.urs.cz/item/CS_URS_2022_02/722240123" TargetMode="External" /><Relationship Id="rId88" Type="http://schemas.openxmlformats.org/officeDocument/2006/relationships/hyperlink" Target="https://podminky.urs.cz/item/CS_URS_2022_02/722240125" TargetMode="External" /><Relationship Id="rId89" Type="http://schemas.openxmlformats.org/officeDocument/2006/relationships/hyperlink" Target="https://podminky.urs.cz/item/CS_URS_2022_02/722250132" TargetMode="External" /><Relationship Id="rId90" Type="http://schemas.openxmlformats.org/officeDocument/2006/relationships/hyperlink" Target="https://podminky.urs.cz/item/CS_URS_2022_02/722290226" TargetMode="External" /><Relationship Id="rId91" Type="http://schemas.openxmlformats.org/officeDocument/2006/relationships/hyperlink" Target="https://podminky.urs.cz/item/CS_URS_2022_02/722290234" TargetMode="External" /><Relationship Id="rId92" Type="http://schemas.openxmlformats.org/officeDocument/2006/relationships/hyperlink" Target="https://podminky.urs.cz/item/CS_URS_2022_02/998722201" TargetMode="External" /><Relationship Id="rId93" Type="http://schemas.openxmlformats.org/officeDocument/2006/relationships/hyperlink" Target="https://podminky.urs.cz/item/CS_URS_2022_02/725110811" TargetMode="External" /><Relationship Id="rId94" Type="http://schemas.openxmlformats.org/officeDocument/2006/relationships/hyperlink" Target="https://podminky.urs.cz/item/CS_URS_2022_02/725210821" TargetMode="External" /><Relationship Id="rId95" Type="http://schemas.openxmlformats.org/officeDocument/2006/relationships/hyperlink" Target="https://podminky.urs.cz/item/CS_URS_2022_02/725330820" TargetMode="External" /><Relationship Id="rId96" Type="http://schemas.openxmlformats.org/officeDocument/2006/relationships/hyperlink" Target="https://podminky.urs.cz/item/CS_URS_2022_02/725820801" TargetMode="External" /><Relationship Id="rId97" Type="http://schemas.openxmlformats.org/officeDocument/2006/relationships/hyperlink" Target="https://podminky.urs.cz/item/CS_URS_2022_02/725860811" TargetMode="External" /><Relationship Id="rId98" Type="http://schemas.openxmlformats.org/officeDocument/2006/relationships/hyperlink" Target="https://podminky.urs.cz/item/CS_URS_2022_02/725112022" TargetMode="External" /><Relationship Id="rId99" Type="http://schemas.openxmlformats.org/officeDocument/2006/relationships/hyperlink" Target="https://podminky.urs.cz/item/CS_URS_2021_01/725112022/R" TargetMode="External" /><Relationship Id="rId100" Type="http://schemas.openxmlformats.org/officeDocument/2006/relationships/hyperlink" Target="https://podminky.urs.cz/item/CS_URS_2022_02/725211616" TargetMode="External" /><Relationship Id="rId101" Type="http://schemas.openxmlformats.org/officeDocument/2006/relationships/hyperlink" Target="https://podminky.urs.cz/item/CS_URS_2022_02/725822611" TargetMode="External" /><Relationship Id="rId102" Type="http://schemas.openxmlformats.org/officeDocument/2006/relationships/hyperlink" Target="https://podminky.urs.cz/item/CS_URS_2022_02/725861102" TargetMode="External" /><Relationship Id="rId103" Type="http://schemas.openxmlformats.org/officeDocument/2006/relationships/hyperlink" Target="https://podminky.urs.cz/item/CS_URS_2022_02/725241112" TargetMode="External" /><Relationship Id="rId104" Type="http://schemas.openxmlformats.org/officeDocument/2006/relationships/hyperlink" Target="https://podminky.urs.cz/item/CS_URS_2022_02/725244103" TargetMode="External" /><Relationship Id="rId105" Type="http://schemas.openxmlformats.org/officeDocument/2006/relationships/hyperlink" Target="https://podminky.urs.cz/item/CS_URS_2022_02/725841332" TargetMode="External" /><Relationship Id="rId106" Type="http://schemas.openxmlformats.org/officeDocument/2006/relationships/hyperlink" Target="https://podminky.urs.cz/item/CS_URS_2022_02/725865311" TargetMode="External" /><Relationship Id="rId107" Type="http://schemas.openxmlformats.org/officeDocument/2006/relationships/hyperlink" Target="https://podminky.urs.cz/item/CS_URS_2022_02/725331111" TargetMode="External" /><Relationship Id="rId108" Type="http://schemas.openxmlformats.org/officeDocument/2006/relationships/hyperlink" Target="https://podminky.urs.cz/item/CS_URS_2022_02/725821312" TargetMode="External" /><Relationship Id="rId109" Type="http://schemas.openxmlformats.org/officeDocument/2006/relationships/hyperlink" Target="https://podminky.urs.cz/item/CS_URS_2022_02/725813111" TargetMode="External" /><Relationship Id="rId110" Type="http://schemas.openxmlformats.org/officeDocument/2006/relationships/hyperlink" Target="https://podminky.urs.cz/item/CS_URS_2022_02/998725201" TargetMode="External" /><Relationship Id="rId111" Type="http://schemas.openxmlformats.org/officeDocument/2006/relationships/hyperlink" Target="https://podminky.urs.cz/item/CS_URS_2022_02/726111031" TargetMode="External" /><Relationship Id="rId112" Type="http://schemas.openxmlformats.org/officeDocument/2006/relationships/hyperlink" Target="https://podminky.urs.cz/item/CS_URS_2022_02/998726211" TargetMode="External" /><Relationship Id="rId113" Type="http://schemas.openxmlformats.org/officeDocument/2006/relationships/hyperlink" Target="https://podminky.urs.cz/item/CS_URS_2022_02/012002000" TargetMode="External" /><Relationship Id="rId114" Type="http://schemas.openxmlformats.org/officeDocument/2006/relationships/hyperlink" Target="https://podminky.urs.cz/item/CS_URS_2022_02/013254000" TargetMode="External" /><Relationship Id="rId115" Type="http://schemas.openxmlformats.org/officeDocument/2006/relationships/hyperlink" Target="https://podminky.urs.cz/item/CS_URS_2022_02/030001000" TargetMode="External" /><Relationship Id="rId116" Type="http://schemas.openxmlformats.org/officeDocument/2006/relationships/hyperlink" Target="https://podminky.urs.cz/item/CS_URS_2022_02/065002000" TargetMode="External" /><Relationship Id="rId117" Type="http://schemas.openxmlformats.org/officeDocument/2006/relationships/hyperlink" Target="https://podminky.urs.cz/item/CS_URS_2022_02/094002000" TargetMode="External" /><Relationship Id="rId11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203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2903000" TargetMode="External" /><Relationship Id="rId4" Type="http://schemas.openxmlformats.org/officeDocument/2006/relationships/hyperlink" Target="https://podminky.urs.cz/item/CS_URS_2022_02/034103000" TargetMode="External" /><Relationship Id="rId5" Type="http://schemas.openxmlformats.org/officeDocument/2006/relationships/hyperlink" Target="https://podminky.urs.cz/item/CS_URS_2022_02/042503000" TargetMode="External" /><Relationship Id="rId6" Type="http://schemas.openxmlformats.org/officeDocument/2006/relationships/hyperlink" Target="https://podminky.urs.cz/item/CS_URS_2022_02/043194000" TargetMode="External" /><Relationship Id="rId7" Type="http://schemas.openxmlformats.org/officeDocument/2006/relationships/hyperlink" Target="https://podminky.urs.cz/item/CS_URS_2022_02/045002000" TargetMode="External" /><Relationship Id="rId8" Type="http://schemas.openxmlformats.org/officeDocument/2006/relationships/hyperlink" Target="https://podminky.urs.cz/item/CS_URS_2022_02/071002000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0" t="s">
        <v>0</v>
      </c>
      <c r="AZ1" s="20" t="s">
        <v>1</v>
      </c>
      <c r="BA1" s="20" t="s">
        <v>2</v>
      </c>
      <c r="BB1" s="20" t="s">
        <v>3</v>
      </c>
      <c r="BT1" s="20" t="s">
        <v>4</v>
      </c>
      <c r="BU1" s="20" t="s">
        <v>4</v>
      </c>
      <c r="BV1" s="2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1" t="s">
        <v>6</v>
      </c>
      <c r="BT2" s="21" t="s">
        <v>7</v>
      </c>
    </row>
    <row r="3" spans="2:72" s="1" customFormat="1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BS3" s="21" t="s">
        <v>6</v>
      </c>
      <c r="BT3" s="21" t="s">
        <v>8</v>
      </c>
    </row>
    <row r="4" spans="2:71" s="1" customFormat="1" ht="24.95" customHeight="1">
      <c r="B4" s="25"/>
      <c r="C4" s="26"/>
      <c r="D4" s="27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4"/>
      <c r="AS4" s="28" t="s">
        <v>10</v>
      </c>
      <c r="BE4" s="29" t="s">
        <v>11</v>
      </c>
      <c r="BS4" s="21" t="s">
        <v>12</v>
      </c>
    </row>
    <row r="5" spans="2:71" s="1" customFormat="1" ht="12" customHeight="1">
      <c r="B5" s="25"/>
      <c r="C5" s="26"/>
      <c r="D5" s="30" t="s">
        <v>13</v>
      </c>
      <c r="E5" s="26"/>
      <c r="F5" s="26"/>
      <c r="G5" s="26"/>
      <c r="H5" s="26"/>
      <c r="I5" s="26"/>
      <c r="J5" s="26"/>
      <c r="K5" s="31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4"/>
      <c r="BE5" s="32" t="s">
        <v>15</v>
      </c>
      <c r="BS5" s="21" t="s">
        <v>6</v>
      </c>
    </row>
    <row r="6" spans="2:71" s="1" customFormat="1" ht="36.95" customHeight="1">
      <c r="B6" s="25"/>
      <c r="C6" s="26"/>
      <c r="D6" s="33" t="s">
        <v>16</v>
      </c>
      <c r="E6" s="26"/>
      <c r="F6" s="26"/>
      <c r="G6" s="26"/>
      <c r="H6" s="26"/>
      <c r="I6" s="26"/>
      <c r="J6" s="26"/>
      <c r="K6" s="34" t="s">
        <v>17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4"/>
      <c r="BE6" s="35"/>
      <c r="BS6" s="21" t="s">
        <v>6</v>
      </c>
    </row>
    <row r="7" spans="2:71" s="1" customFormat="1" ht="12" customHeight="1">
      <c r="B7" s="25"/>
      <c r="C7" s="26"/>
      <c r="D7" s="36" t="s">
        <v>18</v>
      </c>
      <c r="E7" s="26"/>
      <c r="F7" s="26"/>
      <c r="G7" s="26"/>
      <c r="H7" s="26"/>
      <c r="I7" s="26"/>
      <c r="J7" s="26"/>
      <c r="K7" s="31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6" t="s">
        <v>20</v>
      </c>
      <c r="AL7" s="26"/>
      <c r="AM7" s="26"/>
      <c r="AN7" s="31" t="s">
        <v>19</v>
      </c>
      <c r="AO7" s="26"/>
      <c r="AP7" s="26"/>
      <c r="AQ7" s="26"/>
      <c r="AR7" s="24"/>
      <c r="BE7" s="35"/>
      <c r="BS7" s="21" t="s">
        <v>6</v>
      </c>
    </row>
    <row r="8" spans="2:71" s="1" customFormat="1" ht="12" customHeight="1">
      <c r="B8" s="25"/>
      <c r="C8" s="26"/>
      <c r="D8" s="36" t="s">
        <v>21</v>
      </c>
      <c r="E8" s="26"/>
      <c r="F8" s="26"/>
      <c r="G8" s="26"/>
      <c r="H8" s="26"/>
      <c r="I8" s="26"/>
      <c r="J8" s="26"/>
      <c r="K8" s="31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6" t="s">
        <v>23</v>
      </c>
      <c r="AL8" s="26"/>
      <c r="AM8" s="26"/>
      <c r="AN8" s="37" t="s">
        <v>24</v>
      </c>
      <c r="AO8" s="26"/>
      <c r="AP8" s="26"/>
      <c r="AQ8" s="26"/>
      <c r="AR8" s="24"/>
      <c r="BE8" s="35"/>
      <c r="BS8" s="21" t="s">
        <v>6</v>
      </c>
    </row>
    <row r="9" spans="2:71" s="1" customFormat="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4"/>
      <c r="BE9" s="35"/>
      <c r="BS9" s="21" t="s">
        <v>6</v>
      </c>
    </row>
    <row r="10" spans="2:71" s="1" customFormat="1" ht="12" customHeight="1">
      <c r="B10" s="25"/>
      <c r="C10" s="26"/>
      <c r="D10" s="36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6" t="s">
        <v>26</v>
      </c>
      <c r="AL10" s="26"/>
      <c r="AM10" s="26"/>
      <c r="AN10" s="31" t="s">
        <v>19</v>
      </c>
      <c r="AO10" s="26"/>
      <c r="AP10" s="26"/>
      <c r="AQ10" s="26"/>
      <c r="AR10" s="24"/>
      <c r="BE10" s="35"/>
      <c r="BS10" s="21" t="s">
        <v>6</v>
      </c>
    </row>
    <row r="11" spans="2:71" s="1" customFormat="1" ht="18.45" customHeight="1">
      <c r="B11" s="25"/>
      <c r="C11" s="26"/>
      <c r="D11" s="26"/>
      <c r="E11" s="31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6" t="s">
        <v>28</v>
      </c>
      <c r="AL11" s="26"/>
      <c r="AM11" s="26"/>
      <c r="AN11" s="31" t="s">
        <v>19</v>
      </c>
      <c r="AO11" s="26"/>
      <c r="AP11" s="26"/>
      <c r="AQ11" s="26"/>
      <c r="AR11" s="24"/>
      <c r="BE11" s="35"/>
      <c r="BS11" s="21" t="s">
        <v>6</v>
      </c>
    </row>
    <row r="12" spans="2:71" s="1" customFormat="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4"/>
      <c r="BE12" s="35"/>
      <c r="BS12" s="21" t="s">
        <v>6</v>
      </c>
    </row>
    <row r="13" spans="2:71" s="1" customFormat="1" ht="12" customHeight="1">
      <c r="B13" s="25"/>
      <c r="C13" s="26"/>
      <c r="D13" s="36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6" t="s">
        <v>26</v>
      </c>
      <c r="AL13" s="26"/>
      <c r="AM13" s="26"/>
      <c r="AN13" s="38" t="s">
        <v>30</v>
      </c>
      <c r="AO13" s="26"/>
      <c r="AP13" s="26"/>
      <c r="AQ13" s="26"/>
      <c r="AR13" s="24"/>
      <c r="BE13" s="35"/>
      <c r="BS13" s="21" t="s">
        <v>6</v>
      </c>
    </row>
    <row r="14" spans="2:71" ht="12">
      <c r="B14" s="25"/>
      <c r="C14" s="26"/>
      <c r="D14" s="26"/>
      <c r="E14" s="38" t="s">
        <v>30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28</v>
      </c>
      <c r="AL14" s="26"/>
      <c r="AM14" s="26"/>
      <c r="AN14" s="38" t="s">
        <v>30</v>
      </c>
      <c r="AO14" s="26"/>
      <c r="AP14" s="26"/>
      <c r="AQ14" s="26"/>
      <c r="AR14" s="24"/>
      <c r="BE14" s="35"/>
      <c r="BS14" s="21" t="s">
        <v>6</v>
      </c>
    </row>
    <row r="15" spans="2:71" s="1" customFormat="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4"/>
      <c r="BE15" s="35"/>
      <c r="BS15" s="21" t="s">
        <v>4</v>
      </c>
    </row>
    <row r="16" spans="2:71" s="1" customFormat="1" ht="12" customHeight="1">
      <c r="B16" s="25"/>
      <c r="C16" s="26"/>
      <c r="D16" s="3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6" t="s">
        <v>26</v>
      </c>
      <c r="AL16" s="26"/>
      <c r="AM16" s="26"/>
      <c r="AN16" s="31" t="s">
        <v>19</v>
      </c>
      <c r="AO16" s="26"/>
      <c r="AP16" s="26"/>
      <c r="AQ16" s="26"/>
      <c r="AR16" s="24"/>
      <c r="BE16" s="35"/>
      <c r="BS16" s="21" t="s">
        <v>4</v>
      </c>
    </row>
    <row r="17" spans="2:71" s="1" customFormat="1" ht="18.45" customHeight="1">
      <c r="B17" s="25"/>
      <c r="C17" s="26"/>
      <c r="D17" s="26"/>
      <c r="E17" s="31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6" t="s">
        <v>28</v>
      </c>
      <c r="AL17" s="26"/>
      <c r="AM17" s="26"/>
      <c r="AN17" s="31" t="s">
        <v>19</v>
      </c>
      <c r="AO17" s="26"/>
      <c r="AP17" s="26"/>
      <c r="AQ17" s="26"/>
      <c r="AR17" s="24"/>
      <c r="BE17" s="35"/>
      <c r="BS17" s="21" t="s">
        <v>33</v>
      </c>
    </row>
    <row r="18" spans="2:71" s="1" customFormat="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4"/>
      <c r="BE18" s="35"/>
      <c r="BS18" s="21" t="s">
        <v>6</v>
      </c>
    </row>
    <row r="19" spans="2:71" s="1" customFormat="1" ht="12" customHeight="1">
      <c r="B19" s="25"/>
      <c r="C19" s="26"/>
      <c r="D19" s="36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6" t="s">
        <v>26</v>
      </c>
      <c r="AL19" s="26"/>
      <c r="AM19" s="26"/>
      <c r="AN19" s="31" t="s">
        <v>19</v>
      </c>
      <c r="AO19" s="26"/>
      <c r="AP19" s="26"/>
      <c r="AQ19" s="26"/>
      <c r="AR19" s="24"/>
      <c r="BE19" s="35"/>
      <c r="BS19" s="21" t="s">
        <v>6</v>
      </c>
    </row>
    <row r="20" spans="2:71" s="1" customFormat="1" ht="18.45" customHeight="1">
      <c r="B20" s="25"/>
      <c r="C20" s="26"/>
      <c r="D20" s="26"/>
      <c r="E20" s="31" t="s">
        <v>35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6" t="s">
        <v>28</v>
      </c>
      <c r="AL20" s="26"/>
      <c r="AM20" s="26"/>
      <c r="AN20" s="31" t="s">
        <v>19</v>
      </c>
      <c r="AO20" s="26"/>
      <c r="AP20" s="26"/>
      <c r="AQ20" s="26"/>
      <c r="AR20" s="24"/>
      <c r="BE20" s="35"/>
      <c r="BS20" s="21" t="s">
        <v>33</v>
      </c>
    </row>
    <row r="21" spans="2:57" s="1" customFormat="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4"/>
      <c r="BE21" s="35"/>
    </row>
    <row r="22" spans="2:57" s="1" customFormat="1" ht="12" customHeight="1">
      <c r="B22" s="25"/>
      <c r="C22" s="26"/>
      <c r="D22" s="36" t="s">
        <v>36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  <c r="BE22" s="35"/>
    </row>
    <row r="23" spans="2:57" s="1" customFormat="1" ht="47.25" customHeight="1">
      <c r="B23" s="25"/>
      <c r="C23" s="26"/>
      <c r="D23" s="26"/>
      <c r="E23" s="40" t="s">
        <v>37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6"/>
      <c r="AP23" s="26"/>
      <c r="AQ23" s="26"/>
      <c r="AR23" s="24"/>
      <c r="BE23" s="35"/>
    </row>
    <row r="24" spans="2:57" s="1" customFormat="1" ht="6.9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4"/>
      <c r="BE24" s="35"/>
    </row>
    <row r="25" spans="2:57" s="1" customFormat="1" ht="6.95" customHeight="1">
      <c r="B25" s="25"/>
      <c r="C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6"/>
      <c r="AQ25" s="26"/>
      <c r="AR25" s="24"/>
      <c r="BE25" s="35"/>
    </row>
    <row r="26" spans="1:57" s="2" customFormat="1" ht="25.9" customHeight="1">
      <c r="A26" s="42"/>
      <c r="B26" s="43"/>
      <c r="C26" s="44"/>
      <c r="D26" s="45" t="s">
        <v>38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5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5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39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40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41</v>
      </c>
      <c r="AL28" s="49"/>
      <c r="AM28" s="49"/>
      <c r="AN28" s="49"/>
      <c r="AO28" s="49"/>
      <c r="AP28" s="44"/>
      <c r="AQ28" s="44"/>
      <c r="AR28" s="48"/>
      <c r="BE28" s="35"/>
    </row>
    <row r="29" spans="1:57" s="3" customFormat="1" ht="14.4" customHeight="1">
      <c r="A29" s="3"/>
      <c r="B29" s="50"/>
      <c r="C29" s="51"/>
      <c r="D29" s="36" t="s">
        <v>42</v>
      </c>
      <c r="E29" s="51"/>
      <c r="F29" s="36" t="s">
        <v>43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6" t="s">
        <v>44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6" t="s">
        <v>45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6" t="s">
        <v>46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6" t="s">
        <v>47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48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49</v>
      </c>
      <c r="U35" s="58"/>
      <c r="V35" s="58"/>
      <c r="W35" s="58"/>
      <c r="X35" s="60" t="s">
        <v>50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7" t="s">
        <v>51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6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22h106-V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Nejdek, MŠ Lipová - Celková rekonstrukce - P1 - Vnitřní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6" t="s">
        <v>21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Nejdek, ul. Lipová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6" t="s">
        <v>23</v>
      </c>
      <c r="AJ47" s="44"/>
      <c r="AK47" s="44"/>
      <c r="AL47" s="44"/>
      <c r="AM47" s="76" t="str">
        <f>IF(AN8="","",AN8)</f>
        <v>10. 8. 2022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25.65" customHeight="1">
      <c r="A49" s="42"/>
      <c r="B49" s="43"/>
      <c r="C49" s="36" t="s">
        <v>25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>Město Nejdek, nám.Karla IV. 239, 362 21 Nejdek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6" t="s">
        <v>31</v>
      </c>
      <c r="AJ49" s="44"/>
      <c r="AK49" s="44"/>
      <c r="AL49" s="44"/>
      <c r="AM49" s="77" t="str">
        <f>IF(E17="","",E17)</f>
        <v>Projektová Kancelář PS, Ing. Irena Pichlová</v>
      </c>
      <c r="AN49" s="68"/>
      <c r="AO49" s="68"/>
      <c r="AP49" s="68"/>
      <c r="AQ49" s="44"/>
      <c r="AR49" s="48"/>
      <c r="AS49" s="78" t="s">
        <v>52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6" t="s">
        <v>29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6" t="s">
        <v>34</v>
      </c>
      <c r="AJ50" s="44"/>
      <c r="AK50" s="44"/>
      <c r="AL50" s="44"/>
      <c r="AM50" s="77" t="str">
        <f>IF(E20="","",E20)</f>
        <v>Daniela Hahnová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53</v>
      </c>
      <c r="D52" s="91"/>
      <c r="E52" s="91"/>
      <c r="F52" s="91"/>
      <c r="G52" s="91"/>
      <c r="H52" s="92"/>
      <c r="I52" s="93" t="s">
        <v>54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55</v>
      </c>
      <c r="AH52" s="91"/>
      <c r="AI52" s="91"/>
      <c r="AJ52" s="91"/>
      <c r="AK52" s="91"/>
      <c r="AL52" s="91"/>
      <c r="AM52" s="91"/>
      <c r="AN52" s="93" t="s">
        <v>56</v>
      </c>
      <c r="AO52" s="91"/>
      <c r="AP52" s="91"/>
      <c r="AQ52" s="95" t="s">
        <v>57</v>
      </c>
      <c r="AR52" s="48"/>
      <c r="AS52" s="96" t="s">
        <v>58</v>
      </c>
      <c r="AT52" s="97" t="s">
        <v>59</v>
      </c>
      <c r="AU52" s="97" t="s">
        <v>60</v>
      </c>
      <c r="AV52" s="97" t="s">
        <v>61</v>
      </c>
      <c r="AW52" s="97" t="s">
        <v>62</v>
      </c>
      <c r="AX52" s="97" t="s">
        <v>63</v>
      </c>
      <c r="AY52" s="97" t="s">
        <v>64</v>
      </c>
      <c r="AZ52" s="97" t="s">
        <v>65</v>
      </c>
      <c r="BA52" s="97" t="s">
        <v>66</v>
      </c>
      <c r="BB52" s="97" t="s">
        <v>67</v>
      </c>
      <c r="BC52" s="97" t="s">
        <v>68</v>
      </c>
      <c r="BD52" s="98" t="s">
        <v>69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ROUND(SUM(AG55:AG61),2)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19</v>
      </c>
      <c r="AR54" s="108"/>
      <c r="AS54" s="109">
        <f>ROUND(SUM(AS55:AS61),2)</f>
        <v>0</v>
      </c>
      <c r="AT54" s="110">
        <f>ROUND(SUM(AV54:AW54),2)</f>
        <v>0</v>
      </c>
      <c r="AU54" s="111">
        <f>ROUND(SUM(AU55:AU61),5)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ROUND(SUM(AZ55:AZ61),2)</f>
        <v>0</v>
      </c>
      <c r="BA54" s="110">
        <f>ROUND(SUM(BA55:BA61),2)</f>
        <v>0</v>
      </c>
      <c r="BB54" s="110">
        <f>ROUND(SUM(BB55:BB61),2)</f>
        <v>0</v>
      </c>
      <c r="BC54" s="110">
        <f>ROUND(SUM(BC55:BC61),2)</f>
        <v>0</v>
      </c>
      <c r="BD54" s="112">
        <f>ROUND(SUM(BD55:BD61),2)</f>
        <v>0</v>
      </c>
      <c r="BE54" s="6"/>
      <c r="BS54" s="113" t="s">
        <v>71</v>
      </c>
      <c r="BT54" s="113" t="s">
        <v>72</v>
      </c>
      <c r="BU54" s="114" t="s">
        <v>73</v>
      </c>
      <c r="BV54" s="113" t="s">
        <v>74</v>
      </c>
      <c r="BW54" s="113" t="s">
        <v>5</v>
      </c>
      <c r="BX54" s="113" t="s">
        <v>75</v>
      </c>
      <c r="CL54" s="113" t="s">
        <v>19</v>
      </c>
    </row>
    <row r="55" spans="1:91" s="7" customFormat="1" ht="24.75" customHeight="1">
      <c r="A55" s="115" t="s">
        <v>76</v>
      </c>
      <c r="B55" s="116"/>
      <c r="C55" s="117"/>
      <c r="D55" s="118" t="s">
        <v>77</v>
      </c>
      <c r="E55" s="118"/>
      <c r="F55" s="118"/>
      <c r="G55" s="118"/>
      <c r="H55" s="118"/>
      <c r="I55" s="119"/>
      <c r="J55" s="118" t="s">
        <v>78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'02.D.1.1.b - Architektoni...'!J30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79</v>
      </c>
      <c r="AR55" s="122"/>
      <c r="AS55" s="123">
        <v>0</v>
      </c>
      <c r="AT55" s="124">
        <f>ROUND(SUM(AV55:AW55),2)</f>
        <v>0</v>
      </c>
      <c r="AU55" s="125">
        <f>'02.D.1.1.b - Architektoni...'!P108</f>
        <v>0</v>
      </c>
      <c r="AV55" s="124">
        <f>'02.D.1.1.b - Architektoni...'!J33</f>
        <v>0</v>
      </c>
      <c r="AW55" s="124">
        <f>'02.D.1.1.b - Architektoni...'!J34</f>
        <v>0</v>
      </c>
      <c r="AX55" s="124">
        <f>'02.D.1.1.b - Architektoni...'!J35</f>
        <v>0</v>
      </c>
      <c r="AY55" s="124">
        <f>'02.D.1.1.b - Architektoni...'!J36</f>
        <v>0</v>
      </c>
      <c r="AZ55" s="124">
        <f>'02.D.1.1.b - Architektoni...'!F33</f>
        <v>0</v>
      </c>
      <c r="BA55" s="124">
        <f>'02.D.1.1.b - Architektoni...'!F34</f>
        <v>0</v>
      </c>
      <c r="BB55" s="124">
        <f>'02.D.1.1.b - Architektoni...'!F35</f>
        <v>0</v>
      </c>
      <c r="BC55" s="124">
        <f>'02.D.1.1.b - Architektoni...'!F36</f>
        <v>0</v>
      </c>
      <c r="BD55" s="126">
        <f>'02.D.1.1.b - Architektoni...'!F37</f>
        <v>0</v>
      </c>
      <c r="BE55" s="7"/>
      <c r="BT55" s="127" t="s">
        <v>80</v>
      </c>
      <c r="BV55" s="127" t="s">
        <v>74</v>
      </c>
      <c r="BW55" s="127" t="s">
        <v>81</v>
      </c>
      <c r="BX55" s="127" t="s">
        <v>5</v>
      </c>
      <c r="CL55" s="127" t="s">
        <v>19</v>
      </c>
      <c r="CM55" s="127" t="s">
        <v>82</v>
      </c>
    </row>
    <row r="56" spans="1:91" s="7" customFormat="1" ht="24.75" customHeight="1">
      <c r="A56" s="115" t="s">
        <v>76</v>
      </c>
      <c r="B56" s="116"/>
      <c r="C56" s="117"/>
      <c r="D56" s="118" t="s">
        <v>83</v>
      </c>
      <c r="E56" s="118"/>
      <c r="F56" s="118"/>
      <c r="G56" s="118"/>
      <c r="H56" s="118"/>
      <c r="I56" s="119"/>
      <c r="J56" s="118" t="s">
        <v>84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0">
        <f>'02.D.1.4.1. - ZTI'!J30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79</v>
      </c>
      <c r="AR56" s="122"/>
      <c r="AS56" s="123">
        <v>0</v>
      </c>
      <c r="AT56" s="124">
        <f>ROUND(SUM(AV56:AW56),2)</f>
        <v>0</v>
      </c>
      <c r="AU56" s="125">
        <f>'02.D.1.4.1. - ZTI'!P100</f>
        <v>0</v>
      </c>
      <c r="AV56" s="124">
        <f>'02.D.1.4.1. - ZTI'!J33</f>
        <v>0</v>
      </c>
      <c r="AW56" s="124">
        <f>'02.D.1.4.1. - ZTI'!J34</f>
        <v>0</v>
      </c>
      <c r="AX56" s="124">
        <f>'02.D.1.4.1. - ZTI'!J35</f>
        <v>0</v>
      </c>
      <c r="AY56" s="124">
        <f>'02.D.1.4.1. - ZTI'!J36</f>
        <v>0</v>
      </c>
      <c r="AZ56" s="124">
        <f>'02.D.1.4.1. - ZTI'!F33</f>
        <v>0</v>
      </c>
      <c r="BA56" s="124">
        <f>'02.D.1.4.1. - ZTI'!F34</f>
        <v>0</v>
      </c>
      <c r="BB56" s="124">
        <f>'02.D.1.4.1. - ZTI'!F35</f>
        <v>0</v>
      </c>
      <c r="BC56" s="124">
        <f>'02.D.1.4.1. - ZTI'!F36</f>
        <v>0</v>
      </c>
      <c r="BD56" s="126">
        <f>'02.D.1.4.1. - ZTI'!F37</f>
        <v>0</v>
      </c>
      <c r="BE56" s="7"/>
      <c r="BT56" s="127" t="s">
        <v>80</v>
      </c>
      <c r="BV56" s="127" t="s">
        <v>74</v>
      </c>
      <c r="BW56" s="127" t="s">
        <v>85</v>
      </c>
      <c r="BX56" s="127" t="s">
        <v>5</v>
      </c>
      <c r="CL56" s="127" t="s">
        <v>19</v>
      </c>
      <c r="CM56" s="127" t="s">
        <v>82</v>
      </c>
    </row>
    <row r="57" spans="1:91" s="7" customFormat="1" ht="24.75" customHeight="1">
      <c r="A57" s="115" t="s">
        <v>76</v>
      </c>
      <c r="B57" s="116"/>
      <c r="C57" s="117"/>
      <c r="D57" s="118" t="s">
        <v>86</v>
      </c>
      <c r="E57" s="118"/>
      <c r="F57" s="118"/>
      <c r="G57" s="118"/>
      <c r="H57" s="118"/>
      <c r="I57" s="119"/>
      <c r="J57" s="118" t="s">
        <v>87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20">
        <f>'02.D.1.4.2. - VZT'!J30</f>
        <v>0</v>
      </c>
      <c r="AH57" s="119"/>
      <c r="AI57" s="119"/>
      <c r="AJ57" s="119"/>
      <c r="AK57" s="119"/>
      <c r="AL57" s="119"/>
      <c r="AM57" s="119"/>
      <c r="AN57" s="120">
        <f>SUM(AG57,AT57)</f>
        <v>0</v>
      </c>
      <c r="AO57" s="119"/>
      <c r="AP57" s="119"/>
      <c r="AQ57" s="121" t="s">
        <v>79</v>
      </c>
      <c r="AR57" s="122"/>
      <c r="AS57" s="123">
        <v>0</v>
      </c>
      <c r="AT57" s="124">
        <f>ROUND(SUM(AV57:AW57),2)</f>
        <v>0</v>
      </c>
      <c r="AU57" s="125">
        <f>'02.D.1.4.2. - VZT'!P108</f>
        <v>0</v>
      </c>
      <c r="AV57" s="124">
        <f>'02.D.1.4.2. - VZT'!J33</f>
        <v>0</v>
      </c>
      <c r="AW57" s="124">
        <f>'02.D.1.4.2. - VZT'!J34</f>
        <v>0</v>
      </c>
      <c r="AX57" s="124">
        <f>'02.D.1.4.2. - VZT'!J35</f>
        <v>0</v>
      </c>
      <c r="AY57" s="124">
        <f>'02.D.1.4.2. - VZT'!J36</f>
        <v>0</v>
      </c>
      <c r="AZ57" s="124">
        <f>'02.D.1.4.2. - VZT'!F33</f>
        <v>0</v>
      </c>
      <c r="BA57" s="124">
        <f>'02.D.1.4.2. - VZT'!F34</f>
        <v>0</v>
      </c>
      <c r="BB57" s="124">
        <f>'02.D.1.4.2. - VZT'!F35</f>
        <v>0</v>
      </c>
      <c r="BC57" s="124">
        <f>'02.D.1.4.2. - VZT'!F36</f>
        <v>0</v>
      </c>
      <c r="BD57" s="126">
        <f>'02.D.1.4.2. - VZT'!F37</f>
        <v>0</v>
      </c>
      <c r="BE57" s="7"/>
      <c r="BT57" s="127" t="s">
        <v>80</v>
      </c>
      <c r="BV57" s="127" t="s">
        <v>74</v>
      </c>
      <c r="BW57" s="127" t="s">
        <v>88</v>
      </c>
      <c r="BX57" s="127" t="s">
        <v>5</v>
      </c>
      <c r="CL57" s="127" t="s">
        <v>19</v>
      </c>
      <c r="CM57" s="127" t="s">
        <v>82</v>
      </c>
    </row>
    <row r="58" spans="1:91" s="7" customFormat="1" ht="24.75" customHeight="1">
      <c r="A58" s="115" t="s">
        <v>76</v>
      </c>
      <c r="B58" s="116"/>
      <c r="C58" s="117"/>
      <c r="D58" s="118" t="s">
        <v>89</v>
      </c>
      <c r="E58" s="118"/>
      <c r="F58" s="118"/>
      <c r="G58" s="118"/>
      <c r="H58" s="118"/>
      <c r="I58" s="119"/>
      <c r="J58" s="118" t="s">
        <v>90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20">
        <f>'02.D.1.4.3. - Ústřední vy...'!J30</f>
        <v>0</v>
      </c>
      <c r="AH58" s="119"/>
      <c r="AI58" s="119"/>
      <c r="AJ58" s="119"/>
      <c r="AK58" s="119"/>
      <c r="AL58" s="119"/>
      <c r="AM58" s="119"/>
      <c r="AN58" s="120">
        <f>SUM(AG58,AT58)</f>
        <v>0</v>
      </c>
      <c r="AO58" s="119"/>
      <c r="AP58" s="119"/>
      <c r="AQ58" s="121" t="s">
        <v>79</v>
      </c>
      <c r="AR58" s="122"/>
      <c r="AS58" s="123">
        <v>0</v>
      </c>
      <c r="AT58" s="124">
        <f>ROUND(SUM(AV58:AW58),2)</f>
        <v>0</v>
      </c>
      <c r="AU58" s="125">
        <f>'02.D.1.4.3. - Ústřední vy...'!P90</f>
        <v>0</v>
      </c>
      <c r="AV58" s="124">
        <f>'02.D.1.4.3. - Ústřední vy...'!J33</f>
        <v>0</v>
      </c>
      <c r="AW58" s="124">
        <f>'02.D.1.4.3. - Ústřední vy...'!J34</f>
        <v>0</v>
      </c>
      <c r="AX58" s="124">
        <f>'02.D.1.4.3. - Ústřední vy...'!J35</f>
        <v>0</v>
      </c>
      <c r="AY58" s="124">
        <f>'02.D.1.4.3. - Ústřední vy...'!J36</f>
        <v>0</v>
      </c>
      <c r="AZ58" s="124">
        <f>'02.D.1.4.3. - Ústřední vy...'!F33</f>
        <v>0</v>
      </c>
      <c r="BA58" s="124">
        <f>'02.D.1.4.3. - Ústřední vy...'!F34</f>
        <v>0</v>
      </c>
      <c r="BB58" s="124">
        <f>'02.D.1.4.3. - Ústřední vy...'!F35</f>
        <v>0</v>
      </c>
      <c r="BC58" s="124">
        <f>'02.D.1.4.3. - Ústřední vy...'!F36</f>
        <v>0</v>
      </c>
      <c r="BD58" s="126">
        <f>'02.D.1.4.3. - Ústřední vy...'!F37</f>
        <v>0</v>
      </c>
      <c r="BE58" s="7"/>
      <c r="BT58" s="127" t="s">
        <v>80</v>
      </c>
      <c r="BV58" s="127" t="s">
        <v>74</v>
      </c>
      <c r="BW58" s="127" t="s">
        <v>91</v>
      </c>
      <c r="BX58" s="127" t="s">
        <v>5</v>
      </c>
      <c r="CL58" s="127" t="s">
        <v>19</v>
      </c>
      <c r="CM58" s="127" t="s">
        <v>82</v>
      </c>
    </row>
    <row r="59" spans="1:91" s="7" customFormat="1" ht="24.75" customHeight="1">
      <c r="A59" s="115" t="s">
        <v>76</v>
      </c>
      <c r="B59" s="116"/>
      <c r="C59" s="117"/>
      <c r="D59" s="118" t="s">
        <v>92</v>
      </c>
      <c r="E59" s="118"/>
      <c r="F59" s="118"/>
      <c r="G59" s="118"/>
      <c r="H59" s="118"/>
      <c r="I59" s="119"/>
      <c r="J59" s="118" t="s">
        <v>93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20">
        <f>'02.D.1.4.4.b - Silnoproud...'!J30</f>
        <v>0</v>
      </c>
      <c r="AH59" s="119"/>
      <c r="AI59" s="119"/>
      <c r="AJ59" s="119"/>
      <c r="AK59" s="119"/>
      <c r="AL59" s="119"/>
      <c r="AM59" s="119"/>
      <c r="AN59" s="120">
        <f>SUM(AG59,AT59)</f>
        <v>0</v>
      </c>
      <c r="AO59" s="119"/>
      <c r="AP59" s="119"/>
      <c r="AQ59" s="121" t="s">
        <v>79</v>
      </c>
      <c r="AR59" s="122"/>
      <c r="AS59" s="123">
        <v>0</v>
      </c>
      <c r="AT59" s="124">
        <f>ROUND(SUM(AV59:AW59),2)</f>
        <v>0</v>
      </c>
      <c r="AU59" s="125">
        <f>'02.D.1.4.4.b - Silnoproud...'!P85</f>
        <v>0</v>
      </c>
      <c r="AV59" s="124">
        <f>'02.D.1.4.4.b - Silnoproud...'!J33</f>
        <v>0</v>
      </c>
      <c r="AW59" s="124">
        <f>'02.D.1.4.4.b - Silnoproud...'!J34</f>
        <v>0</v>
      </c>
      <c r="AX59" s="124">
        <f>'02.D.1.4.4.b - Silnoproud...'!J35</f>
        <v>0</v>
      </c>
      <c r="AY59" s="124">
        <f>'02.D.1.4.4.b - Silnoproud...'!J36</f>
        <v>0</v>
      </c>
      <c r="AZ59" s="124">
        <f>'02.D.1.4.4.b - Silnoproud...'!F33</f>
        <v>0</v>
      </c>
      <c r="BA59" s="124">
        <f>'02.D.1.4.4.b - Silnoproud...'!F34</f>
        <v>0</v>
      </c>
      <c r="BB59" s="124">
        <f>'02.D.1.4.4.b - Silnoproud...'!F35</f>
        <v>0</v>
      </c>
      <c r="BC59" s="124">
        <f>'02.D.1.4.4.b - Silnoproud...'!F36</f>
        <v>0</v>
      </c>
      <c r="BD59" s="126">
        <f>'02.D.1.4.4.b - Silnoproud...'!F37</f>
        <v>0</v>
      </c>
      <c r="BE59" s="7"/>
      <c r="BT59" s="127" t="s">
        <v>80</v>
      </c>
      <c r="BV59" s="127" t="s">
        <v>74</v>
      </c>
      <c r="BW59" s="127" t="s">
        <v>94</v>
      </c>
      <c r="BX59" s="127" t="s">
        <v>5</v>
      </c>
      <c r="CL59" s="127" t="s">
        <v>19</v>
      </c>
      <c r="CM59" s="127" t="s">
        <v>82</v>
      </c>
    </row>
    <row r="60" spans="1:91" s="7" customFormat="1" ht="24.75" customHeight="1">
      <c r="A60" s="115" t="s">
        <v>76</v>
      </c>
      <c r="B60" s="116"/>
      <c r="C60" s="117"/>
      <c r="D60" s="118" t="s">
        <v>95</v>
      </c>
      <c r="E60" s="118"/>
      <c r="F60" s="118"/>
      <c r="G60" s="118"/>
      <c r="H60" s="118"/>
      <c r="I60" s="119"/>
      <c r="J60" s="118" t="s">
        <v>96</v>
      </c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20">
        <f>'02.D.1.4.5. - Elektronick...'!J30</f>
        <v>0</v>
      </c>
      <c r="AH60" s="119"/>
      <c r="AI60" s="119"/>
      <c r="AJ60" s="119"/>
      <c r="AK60" s="119"/>
      <c r="AL60" s="119"/>
      <c r="AM60" s="119"/>
      <c r="AN60" s="120">
        <f>SUM(AG60,AT60)</f>
        <v>0</v>
      </c>
      <c r="AO60" s="119"/>
      <c r="AP60" s="119"/>
      <c r="AQ60" s="121" t="s">
        <v>79</v>
      </c>
      <c r="AR60" s="122"/>
      <c r="AS60" s="123">
        <v>0</v>
      </c>
      <c r="AT60" s="124">
        <f>ROUND(SUM(AV60:AW60),2)</f>
        <v>0</v>
      </c>
      <c r="AU60" s="125">
        <f>'02.D.1.4.5. - Elektronick...'!P90</f>
        <v>0</v>
      </c>
      <c r="AV60" s="124">
        <f>'02.D.1.4.5. - Elektronick...'!J33</f>
        <v>0</v>
      </c>
      <c r="AW60" s="124">
        <f>'02.D.1.4.5. - Elektronick...'!J34</f>
        <v>0</v>
      </c>
      <c r="AX60" s="124">
        <f>'02.D.1.4.5. - Elektronick...'!J35</f>
        <v>0</v>
      </c>
      <c r="AY60" s="124">
        <f>'02.D.1.4.5. - Elektronick...'!J36</f>
        <v>0</v>
      </c>
      <c r="AZ60" s="124">
        <f>'02.D.1.4.5. - Elektronick...'!F33</f>
        <v>0</v>
      </c>
      <c r="BA60" s="124">
        <f>'02.D.1.4.5. - Elektronick...'!F34</f>
        <v>0</v>
      </c>
      <c r="BB60" s="124">
        <f>'02.D.1.4.5. - Elektronick...'!F35</f>
        <v>0</v>
      </c>
      <c r="BC60" s="124">
        <f>'02.D.1.4.5. - Elektronick...'!F36</f>
        <v>0</v>
      </c>
      <c r="BD60" s="126">
        <f>'02.D.1.4.5. - Elektronick...'!F37</f>
        <v>0</v>
      </c>
      <c r="BE60" s="7"/>
      <c r="BT60" s="127" t="s">
        <v>80</v>
      </c>
      <c r="BV60" s="127" t="s">
        <v>74</v>
      </c>
      <c r="BW60" s="127" t="s">
        <v>97</v>
      </c>
      <c r="BX60" s="127" t="s">
        <v>5</v>
      </c>
      <c r="CL60" s="127" t="s">
        <v>19</v>
      </c>
      <c r="CM60" s="127" t="s">
        <v>82</v>
      </c>
    </row>
    <row r="61" spans="1:91" s="7" customFormat="1" ht="24.75" customHeight="1">
      <c r="A61" s="115" t="s">
        <v>76</v>
      </c>
      <c r="B61" s="116"/>
      <c r="C61" s="117"/>
      <c r="D61" s="118" t="s">
        <v>98</v>
      </c>
      <c r="E61" s="118"/>
      <c r="F61" s="118"/>
      <c r="G61" s="118"/>
      <c r="H61" s="118"/>
      <c r="I61" s="119"/>
      <c r="J61" s="118" t="s">
        <v>99</v>
      </c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20">
        <f>'02.VONb - Vedlejší a osta...'!J30</f>
        <v>0</v>
      </c>
      <c r="AH61" s="119"/>
      <c r="AI61" s="119"/>
      <c r="AJ61" s="119"/>
      <c r="AK61" s="119"/>
      <c r="AL61" s="119"/>
      <c r="AM61" s="119"/>
      <c r="AN61" s="120">
        <f>SUM(AG61,AT61)</f>
        <v>0</v>
      </c>
      <c r="AO61" s="119"/>
      <c r="AP61" s="119"/>
      <c r="AQ61" s="121" t="s">
        <v>100</v>
      </c>
      <c r="AR61" s="122"/>
      <c r="AS61" s="128">
        <v>0</v>
      </c>
      <c r="AT61" s="129">
        <f>ROUND(SUM(AV61:AW61),2)</f>
        <v>0</v>
      </c>
      <c r="AU61" s="130">
        <f>'02.VONb - Vedlejší a osta...'!P84</f>
        <v>0</v>
      </c>
      <c r="AV61" s="129">
        <f>'02.VONb - Vedlejší a osta...'!J33</f>
        <v>0</v>
      </c>
      <c r="AW61" s="129">
        <f>'02.VONb - Vedlejší a osta...'!J34</f>
        <v>0</v>
      </c>
      <c r="AX61" s="129">
        <f>'02.VONb - Vedlejší a osta...'!J35</f>
        <v>0</v>
      </c>
      <c r="AY61" s="129">
        <f>'02.VONb - Vedlejší a osta...'!J36</f>
        <v>0</v>
      </c>
      <c r="AZ61" s="129">
        <f>'02.VONb - Vedlejší a osta...'!F33</f>
        <v>0</v>
      </c>
      <c r="BA61" s="129">
        <f>'02.VONb - Vedlejší a osta...'!F34</f>
        <v>0</v>
      </c>
      <c r="BB61" s="129">
        <f>'02.VONb - Vedlejší a osta...'!F35</f>
        <v>0</v>
      </c>
      <c r="BC61" s="129">
        <f>'02.VONb - Vedlejší a osta...'!F36</f>
        <v>0</v>
      </c>
      <c r="BD61" s="131">
        <f>'02.VONb - Vedlejší a osta...'!F37</f>
        <v>0</v>
      </c>
      <c r="BE61" s="7"/>
      <c r="BT61" s="127" t="s">
        <v>80</v>
      </c>
      <c r="BV61" s="127" t="s">
        <v>74</v>
      </c>
      <c r="BW61" s="127" t="s">
        <v>101</v>
      </c>
      <c r="BX61" s="127" t="s">
        <v>5</v>
      </c>
      <c r="CL61" s="127" t="s">
        <v>19</v>
      </c>
      <c r="CM61" s="127" t="s">
        <v>82</v>
      </c>
    </row>
    <row r="62" spans="1:57" s="2" customFormat="1" ht="30" customHeight="1">
      <c r="A62" s="4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8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s="2" customFormat="1" ht="6.95" customHeight="1">
      <c r="A63" s="4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48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</sheetData>
  <sheetProtection password="ED5F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2.D.1.1.b - Architektoni...'!C2" display="/"/>
    <hyperlink ref="A56" location="'02.D.1.4.1. - ZTI'!C2" display="/"/>
    <hyperlink ref="A57" location="'02.D.1.4.2. - VZT'!C2" display="/"/>
    <hyperlink ref="A58" location="'02.D.1.4.3. - Ústřední vy...'!C2" display="/"/>
    <hyperlink ref="A59" location="'02.D.1.4.4.b - Silnoproud...'!C2" display="/"/>
    <hyperlink ref="A60" location="'02.D.1.4.5. - Elektronick...'!C2" display="/"/>
    <hyperlink ref="A61" location="'02.VONb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30" customHeight="1">
      <c r="A9" s="42"/>
      <c r="B9" s="48"/>
      <c r="C9" s="42"/>
      <c r="D9" s="42"/>
      <c r="E9" s="139" t="s">
        <v>104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ROUND(J108,2)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ROUND((SUM(BE108:BE1593)),2)</f>
        <v>0</v>
      </c>
      <c r="G33" s="42"/>
      <c r="H33" s="42"/>
      <c r="I33" s="152">
        <v>0.21</v>
      </c>
      <c r="J33" s="151">
        <f>ROUND(((SUM(BE108:BE1593))*I33),2)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ROUND((SUM(BF108:BF1593)),2)</f>
        <v>0</v>
      </c>
      <c r="G34" s="42"/>
      <c r="H34" s="42"/>
      <c r="I34" s="152">
        <v>0.12</v>
      </c>
      <c r="J34" s="151">
        <f>ROUND(((SUM(BF108:BF1593))*I34),2)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ROUND((SUM(BG108:BG1593)),2)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ROUND((SUM(BH108:BH1593)),2)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ROUND((SUM(BI108:BI1593)),2)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30" customHeight="1">
      <c r="A50" s="42"/>
      <c r="B50" s="43"/>
      <c r="C50" s="44"/>
      <c r="D50" s="44"/>
      <c r="E50" s="73" t="str">
        <f>E9</f>
        <v xml:space="preserve">02.D.1.1.b - Architektonicko stavební řešení  (02 pav.1)- vnitřní úpravy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J108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109</v>
      </c>
      <c r="E60" s="172"/>
      <c r="F60" s="172"/>
      <c r="G60" s="172"/>
      <c r="H60" s="172"/>
      <c r="I60" s="172"/>
      <c r="J60" s="173">
        <f>J109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110</v>
      </c>
      <c r="E61" s="178"/>
      <c r="F61" s="178"/>
      <c r="G61" s="178"/>
      <c r="H61" s="178"/>
      <c r="I61" s="178"/>
      <c r="J61" s="179">
        <f>J110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111</v>
      </c>
      <c r="E62" s="178"/>
      <c r="F62" s="178"/>
      <c r="G62" s="178"/>
      <c r="H62" s="178"/>
      <c r="I62" s="178"/>
      <c r="J62" s="179">
        <f>J177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112</v>
      </c>
      <c r="E63" s="178"/>
      <c r="F63" s="178"/>
      <c r="G63" s="178"/>
      <c r="H63" s="178"/>
      <c r="I63" s="178"/>
      <c r="J63" s="179">
        <f>J201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113</v>
      </c>
      <c r="E64" s="178"/>
      <c r="F64" s="178"/>
      <c r="G64" s="178"/>
      <c r="H64" s="178"/>
      <c r="I64" s="178"/>
      <c r="J64" s="179">
        <f>J297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5"/>
      <c r="C65" s="176"/>
      <c r="D65" s="177" t="s">
        <v>114</v>
      </c>
      <c r="E65" s="178"/>
      <c r="F65" s="178"/>
      <c r="G65" s="178"/>
      <c r="H65" s="178"/>
      <c r="I65" s="178"/>
      <c r="J65" s="179">
        <f>J298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115</v>
      </c>
      <c r="E66" s="178"/>
      <c r="F66" s="178"/>
      <c r="G66" s="178"/>
      <c r="H66" s="178"/>
      <c r="I66" s="178"/>
      <c r="J66" s="179">
        <f>J333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5"/>
      <c r="C67" s="176"/>
      <c r="D67" s="177" t="s">
        <v>116</v>
      </c>
      <c r="E67" s="178"/>
      <c r="F67" s="178"/>
      <c r="G67" s="178"/>
      <c r="H67" s="178"/>
      <c r="I67" s="178"/>
      <c r="J67" s="179">
        <f>J334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5"/>
      <c r="C68" s="176"/>
      <c r="D68" s="177" t="s">
        <v>117</v>
      </c>
      <c r="E68" s="178"/>
      <c r="F68" s="178"/>
      <c r="G68" s="178"/>
      <c r="H68" s="178"/>
      <c r="I68" s="178"/>
      <c r="J68" s="179">
        <f>J453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5"/>
      <c r="C69" s="176"/>
      <c r="D69" s="177" t="s">
        <v>118</v>
      </c>
      <c r="E69" s="178"/>
      <c r="F69" s="178"/>
      <c r="G69" s="178"/>
      <c r="H69" s="178"/>
      <c r="I69" s="178"/>
      <c r="J69" s="179">
        <f>J487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5"/>
      <c r="C70" s="176"/>
      <c r="D70" s="177" t="s">
        <v>119</v>
      </c>
      <c r="E70" s="178"/>
      <c r="F70" s="178"/>
      <c r="G70" s="178"/>
      <c r="H70" s="178"/>
      <c r="I70" s="178"/>
      <c r="J70" s="179">
        <f>J562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5"/>
      <c r="C71" s="176"/>
      <c r="D71" s="177" t="s">
        <v>120</v>
      </c>
      <c r="E71" s="178"/>
      <c r="F71" s="178"/>
      <c r="G71" s="178"/>
      <c r="H71" s="178"/>
      <c r="I71" s="178"/>
      <c r="J71" s="179">
        <f>J563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75"/>
      <c r="C72" s="176"/>
      <c r="D72" s="177" t="s">
        <v>121</v>
      </c>
      <c r="E72" s="178"/>
      <c r="F72" s="178"/>
      <c r="G72" s="178"/>
      <c r="H72" s="178"/>
      <c r="I72" s="178"/>
      <c r="J72" s="179">
        <f>J574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75"/>
      <c r="C73" s="176"/>
      <c r="D73" s="177" t="s">
        <v>122</v>
      </c>
      <c r="E73" s="178"/>
      <c r="F73" s="178"/>
      <c r="G73" s="178"/>
      <c r="H73" s="178"/>
      <c r="I73" s="178"/>
      <c r="J73" s="179">
        <f>J610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5"/>
      <c r="C74" s="176"/>
      <c r="D74" s="177" t="s">
        <v>123</v>
      </c>
      <c r="E74" s="178"/>
      <c r="F74" s="178"/>
      <c r="G74" s="178"/>
      <c r="H74" s="178"/>
      <c r="I74" s="178"/>
      <c r="J74" s="179">
        <f>J838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5"/>
      <c r="C75" s="176"/>
      <c r="D75" s="177" t="s">
        <v>124</v>
      </c>
      <c r="E75" s="178"/>
      <c r="F75" s="178"/>
      <c r="G75" s="178"/>
      <c r="H75" s="178"/>
      <c r="I75" s="178"/>
      <c r="J75" s="179">
        <f>J857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69"/>
      <c r="C76" s="170"/>
      <c r="D76" s="171" t="s">
        <v>125</v>
      </c>
      <c r="E76" s="172"/>
      <c r="F76" s="172"/>
      <c r="G76" s="172"/>
      <c r="H76" s="172"/>
      <c r="I76" s="172"/>
      <c r="J76" s="173">
        <f>J861</f>
        <v>0</v>
      </c>
      <c r="K76" s="170"/>
      <c r="L76" s="17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75"/>
      <c r="C77" s="176"/>
      <c r="D77" s="177" t="s">
        <v>126</v>
      </c>
      <c r="E77" s="178"/>
      <c r="F77" s="178"/>
      <c r="G77" s="178"/>
      <c r="H77" s="178"/>
      <c r="I77" s="178"/>
      <c r="J77" s="179">
        <f>J862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5"/>
      <c r="C78" s="176"/>
      <c r="D78" s="177" t="s">
        <v>127</v>
      </c>
      <c r="E78" s="178"/>
      <c r="F78" s="178"/>
      <c r="G78" s="178"/>
      <c r="H78" s="178"/>
      <c r="I78" s="178"/>
      <c r="J78" s="179">
        <f>J884</f>
        <v>0</v>
      </c>
      <c r="K78" s="176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5"/>
      <c r="C79" s="176"/>
      <c r="D79" s="177" t="s">
        <v>128</v>
      </c>
      <c r="E79" s="178"/>
      <c r="F79" s="178"/>
      <c r="G79" s="178"/>
      <c r="H79" s="178"/>
      <c r="I79" s="178"/>
      <c r="J79" s="179">
        <f>J894</f>
        <v>0</v>
      </c>
      <c r="K79" s="176"/>
      <c r="L79" s="18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5"/>
      <c r="C80" s="176"/>
      <c r="D80" s="177" t="s">
        <v>129</v>
      </c>
      <c r="E80" s="178"/>
      <c r="F80" s="178"/>
      <c r="G80" s="178"/>
      <c r="H80" s="178"/>
      <c r="I80" s="178"/>
      <c r="J80" s="179">
        <f>J957</f>
        <v>0</v>
      </c>
      <c r="K80" s="176"/>
      <c r="L80" s="18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5"/>
      <c r="C81" s="176"/>
      <c r="D81" s="177" t="s">
        <v>130</v>
      </c>
      <c r="E81" s="178"/>
      <c r="F81" s="178"/>
      <c r="G81" s="178"/>
      <c r="H81" s="178"/>
      <c r="I81" s="178"/>
      <c r="J81" s="179">
        <f>J1140</f>
        <v>0</v>
      </c>
      <c r="K81" s="176"/>
      <c r="L81" s="18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5"/>
      <c r="C82" s="176"/>
      <c r="D82" s="177" t="s">
        <v>131</v>
      </c>
      <c r="E82" s="178"/>
      <c r="F82" s="178"/>
      <c r="G82" s="178"/>
      <c r="H82" s="178"/>
      <c r="I82" s="178"/>
      <c r="J82" s="179">
        <f>J1184</f>
        <v>0</v>
      </c>
      <c r="K82" s="176"/>
      <c r="L82" s="18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5"/>
      <c r="C83" s="176"/>
      <c r="D83" s="177" t="s">
        <v>132</v>
      </c>
      <c r="E83" s="178"/>
      <c r="F83" s="178"/>
      <c r="G83" s="178"/>
      <c r="H83" s="178"/>
      <c r="I83" s="178"/>
      <c r="J83" s="179">
        <f>J1285</f>
        <v>0</v>
      </c>
      <c r="K83" s="176"/>
      <c r="L83" s="18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5"/>
      <c r="C84" s="176"/>
      <c r="D84" s="177" t="s">
        <v>133</v>
      </c>
      <c r="E84" s="178"/>
      <c r="F84" s="178"/>
      <c r="G84" s="178"/>
      <c r="H84" s="178"/>
      <c r="I84" s="178"/>
      <c r="J84" s="179">
        <f>J1391</f>
        <v>0</v>
      </c>
      <c r="K84" s="176"/>
      <c r="L84" s="18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5"/>
      <c r="C85" s="176"/>
      <c r="D85" s="177" t="s">
        <v>134</v>
      </c>
      <c r="E85" s="178"/>
      <c r="F85" s="178"/>
      <c r="G85" s="178"/>
      <c r="H85" s="178"/>
      <c r="I85" s="178"/>
      <c r="J85" s="179">
        <f>J1409</f>
        <v>0</v>
      </c>
      <c r="K85" s="176"/>
      <c r="L85" s="18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5"/>
      <c r="C86" s="176"/>
      <c r="D86" s="177" t="s">
        <v>135</v>
      </c>
      <c r="E86" s="178"/>
      <c r="F86" s="178"/>
      <c r="G86" s="178"/>
      <c r="H86" s="178"/>
      <c r="I86" s="178"/>
      <c r="J86" s="179">
        <f>J1542</f>
        <v>0</v>
      </c>
      <c r="K86" s="176"/>
      <c r="L86" s="18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5"/>
      <c r="C87" s="176"/>
      <c r="D87" s="177" t="s">
        <v>136</v>
      </c>
      <c r="E87" s="178"/>
      <c r="F87" s="178"/>
      <c r="G87" s="178"/>
      <c r="H87" s="178"/>
      <c r="I87" s="178"/>
      <c r="J87" s="179">
        <f>J1561</f>
        <v>0</v>
      </c>
      <c r="K87" s="176"/>
      <c r="L87" s="18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5"/>
      <c r="C88" s="176"/>
      <c r="D88" s="177" t="s">
        <v>137</v>
      </c>
      <c r="E88" s="178"/>
      <c r="F88" s="178"/>
      <c r="G88" s="178"/>
      <c r="H88" s="178"/>
      <c r="I88" s="178"/>
      <c r="J88" s="179">
        <f>J1589</f>
        <v>0</v>
      </c>
      <c r="K88" s="176"/>
      <c r="L88" s="18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2" customFormat="1" ht="21.8" customHeight="1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138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6.95" customHeight="1">
      <c r="A90" s="42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38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4" spans="1:31" s="2" customFormat="1" ht="6.95" customHeight="1">
      <c r="A94" s="42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138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24.95" customHeight="1">
      <c r="A95" s="42"/>
      <c r="B95" s="43"/>
      <c r="C95" s="27" t="s">
        <v>138</v>
      </c>
      <c r="D95" s="44"/>
      <c r="E95" s="44"/>
      <c r="F95" s="44"/>
      <c r="G95" s="44"/>
      <c r="H95" s="44"/>
      <c r="I95" s="44"/>
      <c r="J95" s="44"/>
      <c r="K95" s="44"/>
      <c r="L95" s="138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6.95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38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2" customHeight="1">
      <c r="A97" s="42"/>
      <c r="B97" s="43"/>
      <c r="C97" s="36" t="s">
        <v>16</v>
      </c>
      <c r="D97" s="44"/>
      <c r="E97" s="44"/>
      <c r="F97" s="44"/>
      <c r="G97" s="44"/>
      <c r="H97" s="44"/>
      <c r="I97" s="44"/>
      <c r="J97" s="44"/>
      <c r="K97" s="44"/>
      <c r="L97" s="138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16.5" customHeight="1">
      <c r="A98" s="42"/>
      <c r="B98" s="43"/>
      <c r="C98" s="44"/>
      <c r="D98" s="44"/>
      <c r="E98" s="164" t="str">
        <f>E7</f>
        <v>Nejdek, MŠ Lipová - Celková rekonstrukce - P1 - Vnitřní</v>
      </c>
      <c r="F98" s="36"/>
      <c r="G98" s="36"/>
      <c r="H98" s="36"/>
      <c r="I98" s="44"/>
      <c r="J98" s="44"/>
      <c r="K98" s="44"/>
      <c r="L98" s="138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2" customFormat="1" ht="12" customHeight="1">
      <c r="A99" s="42"/>
      <c r="B99" s="43"/>
      <c r="C99" s="36" t="s">
        <v>103</v>
      </c>
      <c r="D99" s="44"/>
      <c r="E99" s="44"/>
      <c r="F99" s="44"/>
      <c r="G99" s="44"/>
      <c r="H99" s="44"/>
      <c r="I99" s="44"/>
      <c r="J99" s="44"/>
      <c r="K99" s="44"/>
      <c r="L99" s="138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2" customFormat="1" ht="30" customHeight="1">
      <c r="A100" s="42"/>
      <c r="B100" s="43"/>
      <c r="C100" s="44"/>
      <c r="D100" s="44"/>
      <c r="E100" s="73" t="str">
        <f>E9</f>
        <v xml:space="preserve">02.D.1.1.b - Architektonicko stavební řešení  (02 pav.1)- vnitřní úpravy</v>
      </c>
      <c r="F100" s="44"/>
      <c r="G100" s="44"/>
      <c r="H100" s="44"/>
      <c r="I100" s="44"/>
      <c r="J100" s="44"/>
      <c r="K100" s="44"/>
      <c r="L100" s="138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s="2" customFormat="1" ht="6.95" customHeight="1">
      <c r="A101" s="42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38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2" customFormat="1" ht="12" customHeight="1">
      <c r="A102" s="42"/>
      <c r="B102" s="43"/>
      <c r="C102" s="36" t="s">
        <v>21</v>
      </c>
      <c r="D102" s="44"/>
      <c r="E102" s="44"/>
      <c r="F102" s="31" t="str">
        <f>F12</f>
        <v>Nejdek, ul. Lipová</v>
      </c>
      <c r="G102" s="44"/>
      <c r="H102" s="44"/>
      <c r="I102" s="36" t="s">
        <v>23</v>
      </c>
      <c r="J102" s="76" t="str">
        <f>IF(J12="","",J12)</f>
        <v>10. 8. 2022</v>
      </c>
      <c r="K102" s="44"/>
      <c r="L102" s="138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2" customFormat="1" ht="6.95" customHeight="1">
      <c r="A103" s="42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138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2" customFormat="1" ht="40.05" customHeight="1">
      <c r="A104" s="42"/>
      <c r="B104" s="43"/>
      <c r="C104" s="36" t="s">
        <v>25</v>
      </c>
      <c r="D104" s="44"/>
      <c r="E104" s="44"/>
      <c r="F104" s="31" t="str">
        <f>E15</f>
        <v>Město Nejdek, nám.Karla IV. 239, 362 21 Nejdek</v>
      </c>
      <c r="G104" s="44"/>
      <c r="H104" s="44"/>
      <c r="I104" s="36" t="s">
        <v>31</v>
      </c>
      <c r="J104" s="40" t="str">
        <f>E21</f>
        <v>Projektová Kancelář PS, Ing. Irena Pichlová</v>
      </c>
      <c r="K104" s="44"/>
      <c r="L104" s="138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2" customFormat="1" ht="15.15" customHeight="1">
      <c r="A105" s="42"/>
      <c r="B105" s="43"/>
      <c r="C105" s="36" t="s">
        <v>29</v>
      </c>
      <c r="D105" s="44"/>
      <c r="E105" s="44"/>
      <c r="F105" s="31" t="str">
        <f>IF(E18="","",E18)</f>
        <v>Vyplň údaj</v>
      </c>
      <c r="G105" s="44"/>
      <c r="H105" s="44"/>
      <c r="I105" s="36" t="s">
        <v>34</v>
      </c>
      <c r="J105" s="40" t="str">
        <f>E24</f>
        <v>Daniela Hahnová</v>
      </c>
      <c r="K105" s="44"/>
      <c r="L105" s="138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s="2" customFormat="1" ht="10.3" customHeight="1">
      <c r="A106" s="4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138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s="11" customFormat="1" ht="29.25" customHeight="1">
      <c r="A107" s="181"/>
      <c r="B107" s="182"/>
      <c r="C107" s="183" t="s">
        <v>139</v>
      </c>
      <c r="D107" s="184" t="s">
        <v>57</v>
      </c>
      <c r="E107" s="184" t="s">
        <v>53</v>
      </c>
      <c r="F107" s="184" t="s">
        <v>54</v>
      </c>
      <c r="G107" s="184" t="s">
        <v>140</v>
      </c>
      <c r="H107" s="184" t="s">
        <v>141</v>
      </c>
      <c r="I107" s="184" t="s">
        <v>142</v>
      </c>
      <c r="J107" s="184" t="s">
        <v>107</v>
      </c>
      <c r="K107" s="185" t="s">
        <v>143</v>
      </c>
      <c r="L107" s="186"/>
      <c r="M107" s="96" t="s">
        <v>19</v>
      </c>
      <c r="N107" s="97" t="s">
        <v>42</v>
      </c>
      <c r="O107" s="97" t="s">
        <v>144</v>
      </c>
      <c r="P107" s="97" t="s">
        <v>145</v>
      </c>
      <c r="Q107" s="97" t="s">
        <v>146</v>
      </c>
      <c r="R107" s="97" t="s">
        <v>147</v>
      </c>
      <c r="S107" s="97" t="s">
        <v>148</v>
      </c>
      <c r="T107" s="98" t="s">
        <v>149</v>
      </c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</row>
    <row r="108" spans="1:63" s="2" customFormat="1" ht="22.8" customHeight="1">
      <c r="A108" s="42"/>
      <c r="B108" s="43"/>
      <c r="C108" s="103" t="s">
        <v>150</v>
      </c>
      <c r="D108" s="44"/>
      <c r="E108" s="44"/>
      <c r="F108" s="44"/>
      <c r="G108" s="44"/>
      <c r="H108" s="44"/>
      <c r="I108" s="44"/>
      <c r="J108" s="187">
        <f>BK108</f>
        <v>0</v>
      </c>
      <c r="K108" s="44"/>
      <c r="L108" s="48"/>
      <c r="M108" s="99"/>
      <c r="N108" s="188"/>
      <c r="O108" s="100"/>
      <c r="P108" s="189">
        <f>P109+P861</f>
        <v>0</v>
      </c>
      <c r="Q108" s="100"/>
      <c r="R108" s="189">
        <f>R109+R861</f>
        <v>0</v>
      </c>
      <c r="S108" s="100"/>
      <c r="T108" s="190">
        <f>T109+T861</f>
        <v>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71</v>
      </c>
      <c r="AU108" s="21" t="s">
        <v>108</v>
      </c>
      <c r="BK108" s="191">
        <f>BK109+BK861</f>
        <v>0</v>
      </c>
    </row>
    <row r="109" spans="1:63" s="12" customFormat="1" ht="25.9" customHeight="1">
      <c r="A109" s="12"/>
      <c r="B109" s="192"/>
      <c r="C109" s="193"/>
      <c r="D109" s="194" t="s">
        <v>71</v>
      </c>
      <c r="E109" s="195" t="s">
        <v>151</v>
      </c>
      <c r="F109" s="195" t="s">
        <v>152</v>
      </c>
      <c r="G109" s="193"/>
      <c r="H109" s="193"/>
      <c r="I109" s="196"/>
      <c r="J109" s="197">
        <f>BK109</f>
        <v>0</v>
      </c>
      <c r="K109" s="193"/>
      <c r="L109" s="198"/>
      <c r="M109" s="199"/>
      <c r="N109" s="200"/>
      <c r="O109" s="200"/>
      <c r="P109" s="201">
        <f>P110+P177+P201+P297+P333+P562+P838+P857</f>
        <v>0</v>
      </c>
      <c r="Q109" s="200"/>
      <c r="R109" s="201">
        <f>R110+R177+R201+R297+R333+R562+R838+R857</f>
        <v>0</v>
      </c>
      <c r="S109" s="200"/>
      <c r="T109" s="202">
        <f>T110+T177+T201+T297+T333+T562+T838+T857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3" t="s">
        <v>80</v>
      </c>
      <c r="AT109" s="204" t="s">
        <v>71</v>
      </c>
      <c r="AU109" s="204" t="s">
        <v>72</v>
      </c>
      <c r="AY109" s="203" t="s">
        <v>153</v>
      </c>
      <c r="BK109" s="205">
        <f>BK110+BK177+BK201+BK297+BK333+BK562+BK838+BK857</f>
        <v>0</v>
      </c>
    </row>
    <row r="110" spans="1:63" s="12" customFormat="1" ht="22.8" customHeight="1">
      <c r="A110" s="12"/>
      <c r="B110" s="192"/>
      <c r="C110" s="193"/>
      <c r="D110" s="194" t="s">
        <v>71</v>
      </c>
      <c r="E110" s="206" t="s">
        <v>80</v>
      </c>
      <c r="F110" s="206" t="s">
        <v>154</v>
      </c>
      <c r="G110" s="193"/>
      <c r="H110" s="193"/>
      <c r="I110" s="196"/>
      <c r="J110" s="207">
        <f>BK110</f>
        <v>0</v>
      </c>
      <c r="K110" s="193"/>
      <c r="L110" s="198"/>
      <c r="M110" s="199"/>
      <c r="N110" s="200"/>
      <c r="O110" s="200"/>
      <c r="P110" s="201">
        <f>SUM(P111:P176)</f>
        <v>0</v>
      </c>
      <c r="Q110" s="200"/>
      <c r="R110" s="201">
        <f>SUM(R111:R176)</f>
        <v>0</v>
      </c>
      <c r="S110" s="200"/>
      <c r="T110" s="202">
        <f>SUM(T111:T176)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3" t="s">
        <v>80</v>
      </c>
      <c r="AT110" s="204" t="s">
        <v>71</v>
      </c>
      <c r="AU110" s="204" t="s">
        <v>80</v>
      </c>
      <c r="AY110" s="203" t="s">
        <v>153</v>
      </c>
      <c r="BK110" s="205">
        <f>SUM(BK111:BK176)</f>
        <v>0</v>
      </c>
    </row>
    <row r="111" spans="1:65" s="2" customFormat="1" ht="33" customHeight="1">
      <c r="A111" s="42"/>
      <c r="B111" s="43"/>
      <c r="C111" s="208" t="s">
        <v>155</v>
      </c>
      <c r="D111" s="208" t="s">
        <v>156</v>
      </c>
      <c r="E111" s="209" t="s">
        <v>157</v>
      </c>
      <c r="F111" s="210" t="s">
        <v>158</v>
      </c>
      <c r="G111" s="211" t="s">
        <v>159</v>
      </c>
      <c r="H111" s="212">
        <v>4.675</v>
      </c>
      <c r="I111" s="213"/>
      <c r="J111" s="214">
        <f>ROUND(I111*H111,2)</f>
        <v>0</v>
      </c>
      <c r="K111" s="210" t="s">
        <v>160</v>
      </c>
      <c r="L111" s="48"/>
      <c r="M111" s="215" t="s">
        <v>19</v>
      </c>
      <c r="N111" s="216" t="s">
        <v>43</v>
      </c>
      <c r="O111" s="88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19" t="s">
        <v>161</v>
      </c>
      <c r="AT111" s="219" t="s">
        <v>156</v>
      </c>
      <c r="AU111" s="219" t="s">
        <v>82</v>
      </c>
      <c r="AY111" s="21" t="s">
        <v>153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21" t="s">
        <v>80</v>
      </c>
      <c r="BK111" s="220">
        <f>ROUND(I111*H111,2)</f>
        <v>0</v>
      </c>
      <c r="BL111" s="21" t="s">
        <v>161</v>
      </c>
      <c r="BM111" s="219" t="s">
        <v>82</v>
      </c>
    </row>
    <row r="112" spans="1:47" s="2" customFormat="1" ht="12">
      <c r="A112" s="42"/>
      <c r="B112" s="43"/>
      <c r="C112" s="44"/>
      <c r="D112" s="221" t="s">
        <v>162</v>
      </c>
      <c r="E112" s="44"/>
      <c r="F112" s="222" t="s">
        <v>163</v>
      </c>
      <c r="G112" s="44"/>
      <c r="H112" s="44"/>
      <c r="I112" s="223"/>
      <c r="J112" s="44"/>
      <c r="K112" s="44"/>
      <c r="L112" s="48"/>
      <c r="M112" s="224"/>
      <c r="N112" s="225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1" t="s">
        <v>162</v>
      </c>
      <c r="AU112" s="21" t="s">
        <v>82</v>
      </c>
    </row>
    <row r="113" spans="1:47" s="2" customFormat="1" ht="12">
      <c r="A113" s="42"/>
      <c r="B113" s="43"/>
      <c r="C113" s="44"/>
      <c r="D113" s="226" t="s">
        <v>164</v>
      </c>
      <c r="E113" s="44"/>
      <c r="F113" s="227" t="s">
        <v>165</v>
      </c>
      <c r="G113" s="44"/>
      <c r="H113" s="44"/>
      <c r="I113" s="223"/>
      <c r="J113" s="44"/>
      <c r="K113" s="44"/>
      <c r="L113" s="48"/>
      <c r="M113" s="224"/>
      <c r="N113" s="225"/>
      <c r="O113" s="88"/>
      <c r="P113" s="88"/>
      <c r="Q113" s="88"/>
      <c r="R113" s="88"/>
      <c r="S113" s="88"/>
      <c r="T113" s="8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1" t="s">
        <v>164</v>
      </c>
      <c r="AU113" s="21" t="s">
        <v>82</v>
      </c>
    </row>
    <row r="114" spans="1:51" s="13" customFormat="1" ht="12">
      <c r="A114" s="13"/>
      <c r="B114" s="228"/>
      <c r="C114" s="229"/>
      <c r="D114" s="221" t="s">
        <v>166</v>
      </c>
      <c r="E114" s="230" t="s">
        <v>19</v>
      </c>
      <c r="F114" s="231" t="s">
        <v>167</v>
      </c>
      <c r="G114" s="229"/>
      <c r="H114" s="232">
        <v>4.675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8" t="s">
        <v>166</v>
      </c>
      <c r="AU114" s="238" t="s">
        <v>82</v>
      </c>
      <c r="AV114" s="13" t="s">
        <v>82</v>
      </c>
      <c r="AW114" s="13" t="s">
        <v>33</v>
      </c>
      <c r="AX114" s="13" t="s">
        <v>72</v>
      </c>
      <c r="AY114" s="238" t="s">
        <v>153</v>
      </c>
    </row>
    <row r="115" spans="1:51" s="14" customFormat="1" ht="12">
      <c r="A115" s="14"/>
      <c r="B115" s="239"/>
      <c r="C115" s="240"/>
      <c r="D115" s="221" t="s">
        <v>166</v>
      </c>
      <c r="E115" s="241" t="s">
        <v>19</v>
      </c>
      <c r="F115" s="242" t="s">
        <v>168</v>
      </c>
      <c r="G115" s="240"/>
      <c r="H115" s="243">
        <v>4.675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9" t="s">
        <v>166</v>
      </c>
      <c r="AU115" s="249" t="s">
        <v>82</v>
      </c>
      <c r="AV115" s="14" t="s">
        <v>161</v>
      </c>
      <c r="AW115" s="14" t="s">
        <v>33</v>
      </c>
      <c r="AX115" s="14" t="s">
        <v>80</v>
      </c>
      <c r="AY115" s="249" t="s">
        <v>153</v>
      </c>
    </row>
    <row r="116" spans="1:65" s="2" customFormat="1" ht="37.8" customHeight="1">
      <c r="A116" s="42"/>
      <c r="B116" s="43"/>
      <c r="C116" s="208" t="s">
        <v>82</v>
      </c>
      <c r="D116" s="208" t="s">
        <v>156</v>
      </c>
      <c r="E116" s="209" t="s">
        <v>169</v>
      </c>
      <c r="F116" s="210" t="s">
        <v>170</v>
      </c>
      <c r="G116" s="211" t="s">
        <v>159</v>
      </c>
      <c r="H116" s="212">
        <v>3.111</v>
      </c>
      <c r="I116" s="213"/>
      <c r="J116" s="214">
        <f>ROUND(I116*H116,2)</f>
        <v>0</v>
      </c>
      <c r="K116" s="210" t="s">
        <v>160</v>
      </c>
      <c r="L116" s="48"/>
      <c r="M116" s="215" t="s">
        <v>19</v>
      </c>
      <c r="N116" s="216" t="s">
        <v>43</v>
      </c>
      <c r="O116" s="88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19" t="s">
        <v>161</v>
      </c>
      <c r="AT116" s="219" t="s">
        <v>156</v>
      </c>
      <c r="AU116" s="219" t="s">
        <v>82</v>
      </c>
      <c r="AY116" s="21" t="s">
        <v>153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21" t="s">
        <v>80</v>
      </c>
      <c r="BK116" s="220">
        <f>ROUND(I116*H116,2)</f>
        <v>0</v>
      </c>
      <c r="BL116" s="21" t="s">
        <v>161</v>
      </c>
      <c r="BM116" s="219" t="s">
        <v>161</v>
      </c>
    </row>
    <row r="117" spans="1:47" s="2" customFormat="1" ht="12">
      <c r="A117" s="42"/>
      <c r="B117" s="43"/>
      <c r="C117" s="44"/>
      <c r="D117" s="221" t="s">
        <v>162</v>
      </c>
      <c r="E117" s="44"/>
      <c r="F117" s="222" t="s">
        <v>171</v>
      </c>
      <c r="G117" s="44"/>
      <c r="H117" s="44"/>
      <c r="I117" s="223"/>
      <c r="J117" s="44"/>
      <c r="K117" s="44"/>
      <c r="L117" s="48"/>
      <c r="M117" s="224"/>
      <c r="N117" s="225"/>
      <c r="O117" s="88"/>
      <c r="P117" s="88"/>
      <c r="Q117" s="88"/>
      <c r="R117" s="88"/>
      <c r="S117" s="88"/>
      <c r="T117" s="8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T117" s="21" t="s">
        <v>162</v>
      </c>
      <c r="AU117" s="21" t="s">
        <v>82</v>
      </c>
    </row>
    <row r="118" spans="1:47" s="2" customFormat="1" ht="12">
      <c r="A118" s="42"/>
      <c r="B118" s="43"/>
      <c r="C118" s="44"/>
      <c r="D118" s="226" t="s">
        <v>164</v>
      </c>
      <c r="E118" s="44"/>
      <c r="F118" s="227" t="s">
        <v>172</v>
      </c>
      <c r="G118" s="44"/>
      <c r="H118" s="44"/>
      <c r="I118" s="223"/>
      <c r="J118" s="44"/>
      <c r="K118" s="44"/>
      <c r="L118" s="48"/>
      <c r="M118" s="224"/>
      <c r="N118" s="225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164</v>
      </c>
      <c r="AU118" s="21" t="s">
        <v>82</v>
      </c>
    </row>
    <row r="119" spans="1:51" s="13" customFormat="1" ht="12">
      <c r="A119" s="13"/>
      <c r="B119" s="228"/>
      <c r="C119" s="229"/>
      <c r="D119" s="221" t="s">
        <v>166</v>
      </c>
      <c r="E119" s="230" t="s">
        <v>19</v>
      </c>
      <c r="F119" s="231" t="s">
        <v>167</v>
      </c>
      <c r="G119" s="229"/>
      <c r="H119" s="232">
        <v>4.675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8" t="s">
        <v>166</v>
      </c>
      <c r="AU119" s="238" t="s">
        <v>82</v>
      </c>
      <c r="AV119" s="13" t="s">
        <v>82</v>
      </c>
      <c r="AW119" s="13" t="s">
        <v>33</v>
      </c>
      <c r="AX119" s="13" t="s">
        <v>72</v>
      </c>
      <c r="AY119" s="238" t="s">
        <v>153</v>
      </c>
    </row>
    <row r="120" spans="1:51" s="13" customFormat="1" ht="12">
      <c r="A120" s="13"/>
      <c r="B120" s="228"/>
      <c r="C120" s="229"/>
      <c r="D120" s="221" t="s">
        <v>166</v>
      </c>
      <c r="E120" s="230" t="s">
        <v>19</v>
      </c>
      <c r="F120" s="231" t="s">
        <v>173</v>
      </c>
      <c r="G120" s="229"/>
      <c r="H120" s="232">
        <v>-1.564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166</v>
      </c>
      <c r="AU120" s="238" t="s">
        <v>82</v>
      </c>
      <c r="AV120" s="13" t="s">
        <v>82</v>
      </c>
      <c r="AW120" s="13" t="s">
        <v>33</v>
      </c>
      <c r="AX120" s="13" t="s">
        <v>72</v>
      </c>
      <c r="AY120" s="238" t="s">
        <v>153</v>
      </c>
    </row>
    <row r="121" spans="1:51" s="15" customFormat="1" ht="12">
      <c r="A121" s="15"/>
      <c r="B121" s="250"/>
      <c r="C121" s="251"/>
      <c r="D121" s="221" t="s">
        <v>166</v>
      </c>
      <c r="E121" s="252" t="s">
        <v>19</v>
      </c>
      <c r="F121" s="253" t="s">
        <v>174</v>
      </c>
      <c r="G121" s="251"/>
      <c r="H121" s="254">
        <v>3.1109999999999998</v>
      </c>
      <c r="I121" s="255"/>
      <c r="J121" s="251"/>
      <c r="K121" s="251"/>
      <c r="L121" s="256"/>
      <c r="M121" s="257"/>
      <c r="N121" s="258"/>
      <c r="O121" s="258"/>
      <c r="P121" s="258"/>
      <c r="Q121" s="258"/>
      <c r="R121" s="258"/>
      <c r="S121" s="258"/>
      <c r="T121" s="259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0" t="s">
        <v>166</v>
      </c>
      <c r="AU121" s="260" t="s">
        <v>82</v>
      </c>
      <c r="AV121" s="15" t="s">
        <v>175</v>
      </c>
      <c r="AW121" s="15" t="s">
        <v>33</v>
      </c>
      <c r="AX121" s="15" t="s">
        <v>72</v>
      </c>
      <c r="AY121" s="260" t="s">
        <v>153</v>
      </c>
    </row>
    <row r="122" spans="1:51" s="14" customFormat="1" ht="12">
      <c r="A122" s="14"/>
      <c r="B122" s="239"/>
      <c r="C122" s="240"/>
      <c r="D122" s="221" t="s">
        <v>166</v>
      </c>
      <c r="E122" s="241" t="s">
        <v>19</v>
      </c>
      <c r="F122" s="242" t="s">
        <v>168</v>
      </c>
      <c r="G122" s="240"/>
      <c r="H122" s="243">
        <v>3.1109999999999998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9" t="s">
        <v>166</v>
      </c>
      <c r="AU122" s="249" t="s">
        <v>82</v>
      </c>
      <c r="AV122" s="14" t="s">
        <v>161</v>
      </c>
      <c r="AW122" s="14" t="s">
        <v>33</v>
      </c>
      <c r="AX122" s="14" t="s">
        <v>80</v>
      </c>
      <c r="AY122" s="249" t="s">
        <v>153</v>
      </c>
    </row>
    <row r="123" spans="1:65" s="2" customFormat="1" ht="16.5" customHeight="1">
      <c r="A123" s="42"/>
      <c r="B123" s="43"/>
      <c r="C123" s="208" t="s">
        <v>175</v>
      </c>
      <c r="D123" s="208" t="s">
        <v>156</v>
      </c>
      <c r="E123" s="209" t="s">
        <v>176</v>
      </c>
      <c r="F123" s="210" t="s">
        <v>177</v>
      </c>
      <c r="G123" s="211" t="s">
        <v>159</v>
      </c>
      <c r="H123" s="212">
        <v>3.111</v>
      </c>
      <c r="I123" s="213"/>
      <c r="J123" s="214">
        <f>ROUND(I123*H123,2)</f>
        <v>0</v>
      </c>
      <c r="K123" s="210" t="s">
        <v>160</v>
      </c>
      <c r="L123" s="48"/>
      <c r="M123" s="215" t="s">
        <v>19</v>
      </c>
      <c r="N123" s="216" t="s">
        <v>43</v>
      </c>
      <c r="O123" s="88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19" t="s">
        <v>161</v>
      </c>
      <c r="AT123" s="219" t="s">
        <v>156</v>
      </c>
      <c r="AU123" s="219" t="s">
        <v>82</v>
      </c>
      <c r="AY123" s="21" t="s">
        <v>153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21" t="s">
        <v>80</v>
      </c>
      <c r="BK123" s="220">
        <f>ROUND(I123*H123,2)</f>
        <v>0</v>
      </c>
      <c r="BL123" s="21" t="s">
        <v>161</v>
      </c>
      <c r="BM123" s="219" t="s">
        <v>178</v>
      </c>
    </row>
    <row r="124" spans="1:47" s="2" customFormat="1" ht="12">
      <c r="A124" s="42"/>
      <c r="B124" s="43"/>
      <c r="C124" s="44"/>
      <c r="D124" s="221" t="s">
        <v>162</v>
      </c>
      <c r="E124" s="44"/>
      <c r="F124" s="222" t="s">
        <v>179</v>
      </c>
      <c r="G124" s="44"/>
      <c r="H124" s="44"/>
      <c r="I124" s="223"/>
      <c r="J124" s="44"/>
      <c r="K124" s="44"/>
      <c r="L124" s="48"/>
      <c r="M124" s="224"/>
      <c r="N124" s="225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162</v>
      </c>
      <c r="AU124" s="21" t="s">
        <v>82</v>
      </c>
    </row>
    <row r="125" spans="1:47" s="2" customFormat="1" ht="12">
      <c r="A125" s="42"/>
      <c r="B125" s="43"/>
      <c r="C125" s="44"/>
      <c r="D125" s="226" t="s">
        <v>164</v>
      </c>
      <c r="E125" s="44"/>
      <c r="F125" s="227" t="s">
        <v>180</v>
      </c>
      <c r="G125" s="44"/>
      <c r="H125" s="44"/>
      <c r="I125" s="223"/>
      <c r="J125" s="44"/>
      <c r="K125" s="44"/>
      <c r="L125" s="48"/>
      <c r="M125" s="224"/>
      <c r="N125" s="225"/>
      <c r="O125" s="88"/>
      <c r="P125" s="88"/>
      <c r="Q125" s="88"/>
      <c r="R125" s="88"/>
      <c r="S125" s="88"/>
      <c r="T125" s="89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T125" s="21" t="s">
        <v>164</v>
      </c>
      <c r="AU125" s="21" t="s">
        <v>82</v>
      </c>
    </row>
    <row r="126" spans="1:51" s="13" customFormat="1" ht="12">
      <c r="A126" s="13"/>
      <c r="B126" s="228"/>
      <c r="C126" s="229"/>
      <c r="D126" s="221" t="s">
        <v>166</v>
      </c>
      <c r="E126" s="230" t="s">
        <v>19</v>
      </c>
      <c r="F126" s="231" t="s">
        <v>167</v>
      </c>
      <c r="G126" s="229"/>
      <c r="H126" s="232">
        <v>4.675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166</v>
      </c>
      <c r="AU126" s="238" t="s">
        <v>82</v>
      </c>
      <c r="AV126" s="13" t="s">
        <v>82</v>
      </c>
      <c r="AW126" s="13" t="s">
        <v>33</v>
      </c>
      <c r="AX126" s="13" t="s">
        <v>72</v>
      </c>
      <c r="AY126" s="238" t="s">
        <v>153</v>
      </c>
    </row>
    <row r="127" spans="1:51" s="13" customFormat="1" ht="12">
      <c r="A127" s="13"/>
      <c r="B127" s="228"/>
      <c r="C127" s="229"/>
      <c r="D127" s="221" t="s">
        <v>166</v>
      </c>
      <c r="E127" s="230" t="s">
        <v>19</v>
      </c>
      <c r="F127" s="231" t="s">
        <v>173</v>
      </c>
      <c r="G127" s="229"/>
      <c r="H127" s="232">
        <v>-1.564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166</v>
      </c>
      <c r="AU127" s="238" t="s">
        <v>82</v>
      </c>
      <c r="AV127" s="13" t="s">
        <v>82</v>
      </c>
      <c r="AW127" s="13" t="s">
        <v>33</v>
      </c>
      <c r="AX127" s="13" t="s">
        <v>72</v>
      </c>
      <c r="AY127" s="238" t="s">
        <v>153</v>
      </c>
    </row>
    <row r="128" spans="1:51" s="15" customFormat="1" ht="12">
      <c r="A128" s="15"/>
      <c r="B128" s="250"/>
      <c r="C128" s="251"/>
      <c r="D128" s="221" t="s">
        <v>166</v>
      </c>
      <c r="E128" s="252" t="s">
        <v>19</v>
      </c>
      <c r="F128" s="253" t="s">
        <v>174</v>
      </c>
      <c r="G128" s="251"/>
      <c r="H128" s="254">
        <v>3.1109999999999998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0" t="s">
        <v>166</v>
      </c>
      <c r="AU128" s="260" t="s">
        <v>82</v>
      </c>
      <c r="AV128" s="15" t="s">
        <v>175</v>
      </c>
      <c r="AW128" s="15" t="s">
        <v>33</v>
      </c>
      <c r="AX128" s="15" t="s">
        <v>72</v>
      </c>
      <c r="AY128" s="260" t="s">
        <v>153</v>
      </c>
    </row>
    <row r="129" spans="1:51" s="14" customFormat="1" ht="12">
      <c r="A129" s="14"/>
      <c r="B129" s="239"/>
      <c r="C129" s="240"/>
      <c r="D129" s="221" t="s">
        <v>166</v>
      </c>
      <c r="E129" s="241" t="s">
        <v>19</v>
      </c>
      <c r="F129" s="242" t="s">
        <v>168</v>
      </c>
      <c r="G129" s="240"/>
      <c r="H129" s="243">
        <v>3.1109999999999998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9" t="s">
        <v>166</v>
      </c>
      <c r="AU129" s="249" t="s">
        <v>82</v>
      </c>
      <c r="AV129" s="14" t="s">
        <v>161</v>
      </c>
      <c r="AW129" s="14" t="s">
        <v>33</v>
      </c>
      <c r="AX129" s="14" t="s">
        <v>80</v>
      </c>
      <c r="AY129" s="249" t="s">
        <v>153</v>
      </c>
    </row>
    <row r="130" spans="1:65" s="2" customFormat="1" ht="33" customHeight="1">
      <c r="A130" s="42"/>
      <c r="B130" s="43"/>
      <c r="C130" s="208" t="s">
        <v>161</v>
      </c>
      <c r="D130" s="208" t="s">
        <v>156</v>
      </c>
      <c r="E130" s="209" t="s">
        <v>181</v>
      </c>
      <c r="F130" s="210" t="s">
        <v>182</v>
      </c>
      <c r="G130" s="211" t="s">
        <v>183</v>
      </c>
      <c r="H130" s="212">
        <v>6.222</v>
      </c>
      <c r="I130" s="213"/>
      <c r="J130" s="214">
        <f>ROUND(I130*H130,2)</f>
        <v>0</v>
      </c>
      <c r="K130" s="210" t="s">
        <v>160</v>
      </c>
      <c r="L130" s="48"/>
      <c r="M130" s="215" t="s">
        <v>19</v>
      </c>
      <c r="N130" s="216" t="s">
        <v>43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19" t="s">
        <v>161</v>
      </c>
      <c r="AT130" s="219" t="s">
        <v>156</v>
      </c>
      <c r="AU130" s="219" t="s">
        <v>82</v>
      </c>
      <c r="AY130" s="21" t="s">
        <v>153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21" t="s">
        <v>80</v>
      </c>
      <c r="BK130" s="220">
        <f>ROUND(I130*H130,2)</f>
        <v>0</v>
      </c>
      <c r="BL130" s="21" t="s">
        <v>161</v>
      </c>
      <c r="BM130" s="219" t="s">
        <v>184</v>
      </c>
    </row>
    <row r="131" spans="1:47" s="2" customFormat="1" ht="12">
      <c r="A131" s="42"/>
      <c r="B131" s="43"/>
      <c r="C131" s="44"/>
      <c r="D131" s="221" t="s">
        <v>162</v>
      </c>
      <c r="E131" s="44"/>
      <c r="F131" s="222" t="s">
        <v>185</v>
      </c>
      <c r="G131" s="44"/>
      <c r="H131" s="44"/>
      <c r="I131" s="223"/>
      <c r="J131" s="44"/>
      <c r="K131" s="44"/>
      <c r="L131" s="48"/>
      <c r="M131" s="224"/>
      <c r="N131" s="225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82</v>
      </c>
    </row>
    <row r="132" spans="1:47" s="2" customFormat="1" ht="12">
      <c r="A132" s="42"/>
      <c r="B132" s="43"/>
      <c r="C132" s="44"/>
      <c r="D132" s="226" t="s">
        <v>164</v>
      </c>
      <c r="E132" s="44"/>
      <c r="F132" s="227" t="s">
        <v>186</v>
      </c>
      <c r="G132" s="44"/>
      <c r="H132" s="44"/>
      <c r="I132" s="223"/>
      <c r="J132" s="44"/>
      <c r="K132" s="44"/>
      <c r="L132" s="48"/>
      <c r="M132" s="224"/>
      <c r="N132" s="225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1" t="s">
        <v>164</v>
      </c>
      <c r="AU132" s="21" t="s">
        <v>82</v>
      </c>
    </row>
    <row r="133" spans="1:51" s="13" customFormat="1" ht="12">
      <c r="A133" s="13"/>
      <c r="B133" s="228"/>
      <c r="C133" s="229"/>
      <c r="D133" s="221" t="s">
        <v>166</v>
      </c>
      <c r="E133" s="230" t="s">
        <v>19</v>
      </c>
      <c r="F133" s="231" t="s">
        <v>187</v>
      </c>
      <c r="G133" s="229"/>
      <c r="H133" s="232">
        <v>6.222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166</v>
      </c>
      <c r="AU133" s="238" t="s">
        <v>82</v>
      </c>
      <c r="AV133" s="13" t="s">
        <v>82</v>
      </c>
      <c r="AW133" s="13" t="s">
        <v>33</v>
      </c>
      <c r="AX133" s="13" t="s">
        <v>72</v>
      </c>
      <c r="AY133" s="238" t="s">
        <v>153</v>
      </c>
    </row>
    <row r="134" spans="1:51" s="14" customFormat="1" ht="12">
      <c r="A134" s="14"/>
      <c r="B134" s="239"/>
      <c r="C134" s="240"/>
      <c r="D134" s="221" t="s">
        <v>166</v>
      </c>
      <c r="E134" s="241" t="s">
        <v>19</v>
      </c>
      <c r="F134" s="242" t="s">
        <v>168</v>
      </c>
      <c r="G134" s="240"/>
      <c r="H134" s="243">
        <v>6.222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9" t="s">
        <v>166</v>
      </c>
      <c r="AU134" s="249" t="s">
        <v>82</v>
      </c>
      <c r="AV134" s="14" t="s">
        <v>161</v>
      </c>
      <c r="AW134" s="14" t="s">
        <v>33</v>
      </c>
      <c r="AX134" s="14" t="s">
        <v>80</v>
      </c>
      <c r="AY134" s="249" t="s">
        <v>153</v>
      </c>
    </row>
    <row r="135" spans="1:65" s="2" customFormat="1" ht="24.15" customHeight="1">
      <c r="A135" s="42"/>
      <c r="B135" s="43"/>
      <c r="C135" s="208" t="s">
        <v>188</v>
      </c>
      <c r="D135" s="208" t="s">
        <v>156</v>
      </c>
      <c r="E135" s="209" t="s">
        <v>189</v>
      </c>
      <c r="F135" s="210" t="s">
        <v>190</v>
      </c>
      <c r="G135" s="211" t="s">
        <v>159</v>
      </c>
      <c r="H135" s="212">
        <v>1.564</v>
      </c>
      <c r="I135" s="213"/>
      <c r="J135" s="214">
        <f>ROUND(I135*H135,2)</f>
        <v>0</v>
      </c>
      <c r="K135" s="210" t="s">
        <v>160</v>
      </c>
      <c r="L135" s="48"/>
      <c r="M135" s="215" t="s">
        <v>19</v>
      </c>
      <c r="N135" s="216" t="s">
        <v>43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19" t="s">
        <v>161</v>
      </c>
      <c r="AT135" s="219" t="s">
        <v>156</v>
      </c>
      <c r="AU135" s="219" t="s">
        <v>82</v>
      </c>
      <c r="AY135" s="21" t="s">
        <v>153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21" t="s">
        <v>80</v>
      </c>
      <c r="BK135" s="220">
        <f>ROUND(I135*H135,2)</f>
        <v>0</v>
      </c>
      <c r="BL135" s="21" t="s">
        <v>161</v>
      </c>
      <c r="BM135" s="219" t="s">
        <v>191</v>
      </c>
    </row>
    <row r="136" spans="1:47" s="2" customFormat="1" ht="12">
      <c r="A136" s="42"/>
      <c r="B136" s="43"/>
      <c r="C136" s="44"/>
      <c r="D136" s="221" t="s">
        <v>162</v>
      </c>
      <c r="E136" s="44"/>
      <c r="F136" s="222" t="s">
        <v>192</v>
      </c>
      <c r="G136" s="44"/>
      <c r="H136" s="44"/>
      <c r="I136" s="223"/>
      <c r="J136" s="44"/>
      <c r="K136" s="44"/>
      <c r="L136" s="48"/>
      <c r="M136" s="224"/>
      <c r="N136" s="225"/>
      <c r="O136" s="88"/>
      <c r="P136" s="88"/>
      <c r="Q136" s="88"/>
      <c r="R136" s="88"/>
      <c r="S136" s="88"/>
      <c r="T136" s="89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T136" s="21" t="s">
        <v>162</v>
      </c>
      <c r="AU136" s="21" t="s">
        <v>82</v>
      </c>
    </row>
    <row r="137" spans="1:47" s="2" customFormat="1" ht="12">
      <c r="A137" s="42"/>
      <c r="B137" s="43"/>
      <c r="C137" s="44"/>
      <c r="D137" s="226" t="s">
        <v>164</v>
      </c>
      <c r="E137" s="44"/>
      <c r="F137" s="227" t="s">
        <v>193</v>
      </c>
      <c r="G137" s="44"/>
      <c r="H137" s="44"/>
      <c r="I137" s="223"/>
      <c r="J137" s="44"/>
      <c r="K137" s="44"/>
      <c r="L137" s="48"/>
      <c r="M137" s="224"/>
      <c r="N137" s="225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164</v>
      </c>
      <c r="AU137" s="21" t="s">
        <v>82</v>
      </c>
    </row>
    <row r="138" spans="1:51" s="13" customFormat="1" ht="12">
      <c r="A138" s="13"/>
      <c r="B138" s="228"/>
      <c r="C138" s="229"/>
      <c r="D138" s="221" t="s">
        <v>166</v>
      </c>
      <c r="E138" s="230" t="s">
        <v>19</v>
      </c>
      <c r="F138" s="231" t="s">
        <v>194</v>
      </c>
      <c r="G138" s="229"/>
      <c r="H138" s="232">
        <v>1.564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166</v>
      </c>
      <c r="AU138" s="238" t="s">
        <v>82</v>
      </c>
      <c r="AV138" s="13" t="s">
        <v>82</v>
      </c>
      <c r="AW138" s="13" t="s">
        <v>33</v>
      </c>
      <c r="AX138" s="13" t="s">
        <v>72</v>
      </c>
      <c r="AY138" s="238" t="s">
        <v>153</v>
      </c>
    </row>
    <row r="139" spans="1:51" s="15" customFormat="1" ht="12">
      <c r="A139" s="15"/>
      <c r="B139" s="250"/>
      <c r="C139" s="251"/>
      <c r="D139" s="221" t="s">
        <v>166</v>
      </c>
      <c r="E139" s="252" t="s">
        <v>19</v>
      </c>
      <c r="F139" s="253" t="s">
        <v>174</v>
      </c>
      <c r="G139" s="251"/>
      <c r="H139" s="254">
        <v>1.564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0" t="s">
        <v>166</v>
      </c>
      <c r="AU139" s="260" t="s">
        <v>82</v>
      </c>
      <c r="AV139" s="15" t="s">
        <v>175</v>
      </c>
      <c r="AW139" s="15" t="s">
        <v>33</v>
      </c>
      <c r="AX139" s="15" t="s">
        <v>72</v>
      </c>
      <c r="AY139" s="260" t="s">
        <v>153</v>
      </c>
    </row>
    <row r="140" spans="1:51" s="14" customFormat="1" ht="12">
      <c r="A140" s="14"/>
      <c r="B140" s="239"/>
      <c r="C140" s="240"/>
      <c r="D140" s="221" t="s">
        <v>166</v>
      </c>
      <c r="E140" s="241" t="s">
        <v>19</v>
      </c>
      <c r="F140" s="242" t="s">
        <v>168</v>
      </c>
      <c r="G140" s="240"/>
      <c r="H140" s="243">
        <v>1.564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9" t="s">
        <v>166</v>
      </c>
      <c r="AU140" s="249" t="s">
        <v>82</v>
      </c>
      <c r="AV140" s="14" t="s">
        <v>161</v>
      </c>
      <c r="AW140" s="14" t="s">
        <v>33</v>
      </c>
      <c r="AX140" s="14" t="s">
        <v>80</v>
      </c>
      <c r="AY140" s="249" t="s">
        <v>153</v>
      </c>
    </row>
    <row r="141" spans="1:65" s="2" customFormat="1" ht="24.15" customHeight="1">
      <c r="A141" s="42"/>
      <c r="B141" s="43"/>
      <c r="C141" s="208" t="s">
        <v>178</v>
      </c>
      <c r="D141" s="208" t="s">
        <v>156</v>
      </c>
      <c r="E141" s="209" t="s">
        <v>195</v>
      </c>
      <c r="F141" s="210" t="s">
        <v>196</v>
      </c>
      <c r="G141" s="211" t="s">
        <v>197</v>
      </c>
      <c r="H141" s="212">
        <v>5.41</v>
      </c>
      <c r="I141" s="213"/>
      <c r="J141" s="214">
        <f>ROUND(I141*H141,2)</f>
        <v>0</v>
      </c>
      <c r="K141" s="210" t="s">
        <v>160</v>
      </c>
      <c r="L141" s="48"/>
      <c r="M141" s="215" t="s">
        <v>19</v>
      </c>
      <c r="N141" s="216" t="s">
        <v>43</v>
      </c>
      <c r="O141" s="88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19" t="s">
        <v>161</v>
      </c>
      <c r="AT141" s="219" t="s">
        <v>156</v>
      </c>
      <c r="AU141" s="219" t="s">
        <v>82</v>
      </c>
      <c r="AY141" s="21" t="s">
        <v>153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21" t="s">
        <v>80</v>
      </c>
      <c r="BK141" s="220">
        <f>ROUND(I141*H141,2)</f>
        <v>0</v>
      </c>
      <c r="BL141" s="21" t="s">
        <v>161</v>
      </c>
      <c r="BM141" s="219" t="s">
        <v>8</v>
      </c>
    </row>
    <row r="142" spans="1:47" s="2" customFormat="1" ht="12">
      <c r="A142" s="42"/>
      <c r="B142" s="43"/>
      <c r="C142" s="44"/>
      <c r="D142" s="221" t="s">
        <v>162</v>
      </c>
      <c r="E142" s="44"/>
      <c r="F142" s="222" t="s">
        <v>198</v>
      </c>
      <c r="G142" s="44"/>
      <c r="H142" s="44"/>
      <c r="I142" s="223"/>
      <c r="J142" s="44"/>
      <c r="K142" s="44"/>
      <c r="L142" s="48"/>
      <c r="M142" s="224"/>
      <c r="N142" s="225"/>
      <c r="O142" s="88"/>
      <c r="P142" s="88"/>
      <c r="Q142" s="88"/>
      <c r="R142" s="88"/>
      <c r="S142" s="88"/>
      <c r="T142" s="89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T142" s="21" t="s">
        <v>162</v>
      </c>
      <c r="AU142" s="21" t="s">
        <v>82</v>
      </c>
    </row>
    <row r="143" spans="1:47" s="2" customFormat="1" ht="12">
      <c r="A143" s="42"/>
      <c r="B143" s="43"/>
      <c r="C143" s="44"/>
      <c r="D143" s="226" t="s">
        <v>164</v>
      </c>
      <c r="E143" s="44"/>
      <c r="F143" s="227" t="s">
        <v>199</v>
      </c>
      <c r="G143" s="44"/>
      <c r="H143" s="44"/>
      <c r="I143" s="223"/>
      <c r="J143" s="44"/>
      <c r="K143" s="44"/>
      <c r="L143" s="48"/>
      <c r="M143" s="224"/>
      <c r="N143" s="225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164</v>
      </c>
      <c r="AU143" s="21" t="s">
        <v>82</v>
      </c>
    </row>
    <row r="144" spans="1:51" s="13" customFormat="1" ht="12">
      <c r="A144" s="13"/>
      <c r="B144" s="228"/>
      <c r="C144" s="229"/>
      <c r="D144" s="221" t="s">
        <v>166</v>
      </c>
      <c r="E144" s="230" t="s">
        <v>19</v>
      </c>
      <c r="F144" s="231" t="s">
        <v>200</v>
      </c>
      <c r="G144" s="229"/>
      <c r="H144" s="232">
        <v>5.41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166</v>
      </c>
      <c r="AU144" s="238" t="s">
        <v>82</v>
      </c>
      <c r="AV144" s="13" t="s">
        <v>82</v>
      </c>
      <c r="AW144" s="13" t="s">
        <v>33</v>
      </c>
      <c r="AX144" s="13" t="s">
        <v>72</v>
      </c>
      <c r="AY144" s="238" t="s">
        <v>153</v>
      </c>
    </row>
    <row r="145" spans="1:51" s="14" customFormat="1" ht="12">
      <c r="A145" s="14"/>
      <c r="B145" s="239"/>
      <c r="C145" s="240"/>
      <c r="D145" s="221" t="s">
        <v>166</v>
      </c>
      <c r="E145" s="241" t="s">
        <v>19</v>
      </c>
      <c r="F145" s="242" t="s">
        <v>168</v>
      </c>
      <c r="G145" s="240"/>
      <c r="H145" s="243">
        <v>5.41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9" t="s">
        <v>166</v>
      </c>
      <c r="AU145" s="249" t="s">
        <v>82</v>
      </c>
      <c r="AV145" s="14" t="s">
        <v>161</v>
      </c>
      <c r="AW145" s="14" t="s">
        <v>33</v>
      </c>
      <c r="AX145" s="14" t="s">
        <v>80</v>
      </c>
      <c r="AY145" s="249" t="s">
        <v>153</v>
      </c>
    </row>
    <row r="146" spans="1:65" s="2" customFormat="1" ht="24.15" customHeight="1">
      <c r="A146" s="42"/>
      <c r="B146" s="43"/>
      <c r="C146" s="208" t="s">
        <v>201</v>
      </c>
      <c r="D146" s="208" t="s">
        <v>156</v>
      </c>
      <c r="E146" s="209" t="s">
        <v>202</v>
      </c>
      <c r="F146" s="210" t="s">
        <v>203</v>
      </c>
      <c r="G146" s="211" t="s">
        <v>197</v>
      </c>
      <c r="H146" s="212">
        <v>25.5</v>
      </c>
      <c r="I146" s="213"/>
      <c r="J146" s="214">
        <f>ROUND(I146*H146,2)</f>
        <v>0</v>
      </c>
      <c r="K146" s="210" t="s">
        <v>160</v>
      </c>
      <c r="L146" s="48"/>
      <c r="M146" s="215" t="s">
        <v>19</v>
      </c>
      <c r="N146" s="216" t="s">
        <v>43</v>
      </c>
      <c r="O146" s="88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R146" s="219" t="s">
        <v>161</v>
      </c>
      <c r="AT146" s="219" t="s">
        <v>156</v>
      </c>
      <c r="AU146" s="219" t="s">
        <v>82</v>
      </c>
      <c r="AY146" s="21" t="s">
        <v>153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21" t="s">
        <v>80</v>
      </c>
      <c r="BK146" s="220">
        <f>ROUND(I146*H146,2)</f>
        <v>0</v>
      </c>
      <c r="BL146" s="21" t="s">
        <v>161</v>
      </c>
      <c r="BM146" s="219" t="s">
        <v>204</v>
      </c>
    </row>
    <row r="147" spans="1:47" s="2" customFormat="1" ht="12">
      <c r="A147" s="42"/>
      <c r="B147" s="43"/>
      <c r="C147" s="44"/>
      <c r="D147" s="221" t="s">
        <v>162</v>
      </c>
      <c r="E147" s="44"/>
      <c r="F147" s="222" t="s">
        <v>205</v>
      </c>
      <c r="G147" s="44"/>
      <c r="H147" s="44"/>
      <c r="I147" s="223"/>
      <c r="J147" s="44"/>
      <c r="K147" s="44"/>
      <c r="L147" s="48"/>
      <c r="M147" s="224"/>
      <c r="N147" s="225"/>
      <c r="O147" s="88"/>
      <c r="P147" s="88"/>
      <c r="Q147" s="88"/>
      <c r="R147" s="88"/>
      <c r="S147" s="88"/>
      <c r="T147" s="89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T147" s="21" t="s">
        <v>162</v>
      </c>
      <c r="AU147" s="21" t="s">
        <v>82</v>
      </c>
    </row>
    <row r="148" spans="1:47" s="2" customFormat="1" ht="12">
      <c r="A148" s="42"/>
      <c r="B148" s="43"/>
      <c r="C148" s="44"/>
      <c r="D148" s="226" t="s">
        <v>164</v>
      </c>
      <c r="E148" s="44"/>
      <c r="F148" s="227" t="s">
        <v>206</v>
      </c>
      <c r="G148" s="44"/>
      <c r="H148" s="44"/>
      <c r="I148" s="223"/>
      <c r="J148" s="44"/>
      <c r="K148" s="44"/>
      <c r="L148" s="48"/>
      <c r="M148" s="224"/>
      <c r="N148" s="225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164</v>
      </c>
      <c r="AU148" s="21" t="s">
        <v>82</v>
      </c>
    </row>
    <row r="149" spans="1:51" s="13" customFormat="1" ht="12">
      <c r="A149" s="13"/>
      <c r="B149" s="228"/>
      <c r="C149" s="229"/>
      <c r="D149" s="221" t="s">
        <v>166</v>
      </c>
      <c r="E149" s="230" t="s">
        <v>19</v>
      </c>
      <c r="F149" s="231" t="s">
        <v>207</v>
      </c>
      <c r="G149" s="229"/>
      <c r="H149" s="232">
        <v>25.5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166</v>
      </c>
      <c r="AU149" s="238" t="s">
        <v>82</v>
      </c>
      <c r="AV149" s="13" t="s">
        <v>82</v>
      </c>
      <c r="AW149" s="13" t="s">
        <v>33</v>
      </c>
      <c r="AX149" s="13" t="s">
        <v>72</v>
      </c>
      <c r="AY149" s="238" t="s">
        <v>153</v>
      </c>
    </row>
    <row r="150" spans="1:51" s="14" customFormat="1" ht="12">
      <c r="A150" s="14"/>
      <c r="B150" s="239"/>
      <c r="C150" s="240"/>
      <c r="D150" s="221" t="s">
        <v>166</v>
      </c>
      <c r="E150" s="241" t="s">
        <v>19</v>
      </c>
      <c r="F150" s="242" t="s">
        <v>168</v>
      </c>
      <c r="G150" s="240"/>
      <c r="H150" s="243">
        <v>25.5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9" t="s">
        <v>166</v>
      </c>
      <c r="AU150" s="249" t="s">
        <v>82</v>
      </c>
      <c r="AV150" s="14" t="s">
        <v>161</v>
      </c>
      <c r="AW150" s="14" t="s">
        <v>33</v>
      </c>
      <c r="AX150" s="14" t="s">
        <v>80</v>
      </c>
      <c r="AY150" s="249" t="s">
        <v>153</v>
      </c>
    </row>
    <row r="151" spans="1:65" s="2" customFormat="1" ht="24.15" customHeight="1">
      <c r="A151" s="42"/>
      <c r="B151" s="43"/>
      <c r="C151" s="208" t="s">
        <v>184</v>
      </c>
      <c r="D151" s="208" t="s">
        <v>156</v>
      </c>
      <c r="E151" s="209" t="s">
        <v>208</v>
      </c>
      <c r="F151" s="210" t="s">
        <v>209</v>
      </c>
      <c r="G151" s="211" t="s">
        <v>197</v>
      </c>
      <c r="H151" s="212">
        <v>25.5</v>
      </c>
      <c r="I151" s="213"/>
      <c r="J151" s="214">
        <f>ROUND(I151*H151,2)</f>
        <v>0</v>
      </c>
      <c r="K151" s="210" t="s">
        <v>160</v>
      </c>
      <c r="L151" s="48"/>
      <c r="M151" s="215" t="s">
        <v>19</v>
      </c>
      <c r="N151" s="216" t="s">
        <v>43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19" t="s">
        <v>161</v>
      </c>
      <c r="AT151" s="219" t="s">
        <v>156</v>
      </c>
      <c r="AU151" s="219" t="s">
        <v>82</v>
      </c>
      <c r="AY151" s="21" t="s">
        <v>153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21" t="s">
        <v>80</v>
      </c>
      <c r="BK151" s="220">
        <f>ROUND(I151*H151,2)</f>
        <v>0</v>
      </c>
      <c r="BL151" s="21" t="s">
        <v>161</v>
      </c>
      <c r="BM151" s="219" t="s">
        <v>210</v>
      </c>
    </row>
    <row r="152" spans="1:47" s="2" customFormat="1" ht="12">
      <c r="A152" s="42"/>
      <c r="B152" s="43"/>
      <c r="C152" s="44"/>
      <c r="D152" s="221" t="s">
        <v>162</v>
      </c>
      <c r="E152" s="44"/>
      <c r="F152" s="222" t="s">
        <v>211</v>
      </c>
      <c r="G152" s="44"/>
      <c r="H152" s="44"/>
      <c r="I152" s="223"/>
      <c r="J152" s="44"/>
      <c r="K152" s="44"/>
      <c r="L152" s="48"/>
      <c r="M152" s="224"/>
      <c r="N152" s="225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162</v>
      </c>
      <c r="AU152" s="21" t="s">
        <v>82</v>
      </c>
    </row>
    <row r="153" spans="1:47" s="2" customFormat="1" ht="12">
      <c r="A153" s="42"/>
      <c r="B153" s="43"/>
      <c r="C153" s="44"/>
      <c r="D153" s="226" t="s">
        <v>164</v>
      </c>
      <c r="E153" s="44"/>
      <c r="F153" s="227" t="s">
        <v>212</v>
      </c>
      <c r="G153" s="44"/>
      <c r="H153" s="44"/>
      <c r="I153" s="223"/>
      <c r="J153" s="44"/>
      <c r="K153" s="44"/>
      <c r="L153" s="48"/>
      <c r="M153" s="224"/>
      <c r="N153" s="225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164</v>
      </c>
      <c r="AU153" s="21" t="s">
        <v>82</v>
      </c>
    </row>
    <row r="154" spans="1:65" s="2" customFormat="1" ht="16.5" customHeight="1">
      <c r="A154" s="42"/>
      <c r="B154" s="43"/>
      <c r="C154" s="261" t="s">
        <v>213</v>
      </c>
      <c r="D154" s="261" t="s">
        <v>214</v>
      </c>
      <c r="E154" s="262" t="s">
        <v>215</v>
      </c>
      <c r="F154" s="263" t="s">
        <v>216</v>
      </c>
      <c r="G154" s="264" t="s">
        <v>217</v>
      </c>
      <c r="H154" s="265">
        <v>0.383</v>
      </c>
      <c r="I154" s="266"/>
      <c r="J154" s="267">
        <f>ROUND(I154*H154,2)</f>
        <v>0</v>
      </c>
      <c r="K154" s="263" t="s">
        <v>160</v>
      </c>
      <c r="L154" s="268"/>
      <c r="M154" s="269" t="s">
        <v>19</v>
      </c>
      <c r="N154" s="270" t="s">
        <v>43</v>
      </c>
      <c r="O154" s="88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19" t="s">
        <v>184</v>
      </c>
      <c r="AT154" s="219" t="s">
        <v>214</v>
      </c>
      <c r="AU154" s="219" t="s">
        <v>82</v>
      </c>
      <c r="AY154" s="21" t="s">
        <v>153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21" t="s">
        <v>80</v>
      </c>
      <c r="BK154" s="220">
        <f>ROUND(I154*H154,2)</f>
        <v>0</v>
      </c>
      <c r="BL154" s="21" t="s">
        <v>161</v>
      </c>
      <c r="BM154" s="219" t="s">
        <v>218</v>
      </c>
    </row>
    <row r="155" spans="1:47" s="2" customFormat="1" ht="12">
      <c r="A155" s="42"/>
      <c r="B155" s="43"/>
      <c r="C155" s="44"/>
      <c r="D155" s="221" t="s">
        <v>162</v>
      </c>
      <c r="E155" s="44"/>
      <c r="F155" s="222" t="s">
        <v>216</v>
      </c>
      <c r="G155" s="44"/>
      <c r="H155" s="44"/>
      <c r="I155" s="223"/>
      <c r="J155" s="44"/>
      <c r="K155" s="44"/>
      <c r="L155" s="48"/>
      <c r="M155" s="224"/>
      <c r="N155" s="225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1" t="s">
        <v>162</v>
      </c>
      <c r="AU155" s="21" t="s">
        <v>82</v>
      </c>
    </row>
    <row r="156" spans="1:51" s="13" customFormat="1" ht="12">
      <c r="A156" s="13"/>
      <c r="B156" s="228"/>
      <c r="C156" s="229"/>
      <c r="D156" s="221" t="s">
        <v>166</v>
      </c>
      <c r="E156" s="230" t="s">
        <v>19</v>
      </c>
      <c r="F156" s="231" t="s">
        <v>219</v>
      </c>
      <c r="G156" s="229"/>
      <c r="H156" s="232">
        <v>0.383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166</v>
      </c>
      <c r="AU156" s="238" t="s">
        <v>82</v>
      </c>
      <c r="AV156" s="13" t="s">
        <v>82</v>
      </c>
      <c r="AW156" s="13" t="s">
        <v>33</v>
      </c>
      <c r="AX156" s="13" t="s">
        <v>72</v>
      </c>
      <c r="AY156" s="238" t="s">
        <v>153</v>
      </c>
    </row>
    <row r="157" spans="1:51" s="14" customFormat="1" ht="12">
      <c r="A157" s="14"/>
      <c r="B157" s="239"/>
      <c r="C157" s="240"/>
      <c r="D157" s="221" t="s">
        <v>166</v>
      </c>
      <c r="E157" s="241" t="s">
        <v>19</v>
      </c>
      <c r="F157" s="242" t="s">
        <v>168</v>
      </c>
      <c r="G157" s="240"/>
      <c r="H157" s="243">
        <v>0.383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9" t="s">
        <v>166</v>
      </c>
      <c r="AU157" s="249" t="s">
        <v>82</v>
      </c>
      <c r="AV157" s="14" t="s">
        <v>161</v>
      </c>
      <c r="AW157" s="14" t="s">
        <v>33</v>
      </c>
      <c r="AX157" s="14" t="s">
        <v>80</v>
      </c>
      <c r="AY157" s="249" t="s">
        <v>153</v>
      </c>
    </row>
    <row r="158" spans="1:65" s="2" customFormat="1" ht="21.75" customHeight="1">
      <c r="A158" s="42"/>
      <c r="B158" s="43"/>
      <c r="C158" s="208" t="s">
        <v>191</v>
      </c>
      <c r="D158" s="208" t="s">
        <v>156</v>
      </c>
      <c r="E158" s="209" t="s">
        <v>220</v>
      </c>
      <c r="F158" s="210" t="s">
        <v>221</v>
      </c>
      <c r="G158" s="211" t="s">
        <v>197</v>
      </c>
      <c r="H158" s="212">
        <v>51</v>
      </c>
      <c r="I158" s="213"/>
      <c r="J158" s="214">
        <f>ROUND(I158*H158,2)</f>
        <v>0</v>
      </c>
      <c r="K158" s="210" t="s">
        <v>160</v>
      </c>
      <c r="L158" s="48"/>
      <c r="M158" s="215" t="s">
        <v>19</v>
      </c>
      <c r="N158" s="216" t="s">
        <v>43</v>
      </c>
      <c r="O158" s="88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19" t="s">
        <v>161</v>
      </c>
      <c r="AT158" s="219" t="s">
        <v>156</v>
      </c>
      <c r="AU158" s="219" t="s">
        <v>82</v>
      </c>
      <c r="AY158" s="21" t="s">
        <v>153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21" t="s">
        <v>80</v>
      </c>
      <c r="BK158" s="220">
        <f>ROUND(I158*H158,2)</f>
        <v>0</v>
      </c>
      <c r="BL158" s="21" t="s">
        <v>161</v>
      </c>
      <c r="BM158" s="219" t="s">
        <v>222</v>
      </c>
    </row>
    <row r="159" spans="1:47" s="2" customFormat="1" ht="12">
      <c r="A159" s="42"/>
      <c r="B159" s="43"/>
      <c r="C159" s="44"/>
      <c r="D159" s="221" t="s">
        <v>162</v>
      </c>
      <c r="E159" s="44"/>
      <c r="F159" s="222" t="s">
        <v>223</v>
      </c>
      <c r="G159" s="44"/>
      <c r="H159" s="44"/>
      <c r="I159" s="223"/>
      <c r="J159" s="44"/>
      <c r="K159" s="44"/>
      <c r="L159" s="48"/>
      <c r="M159" s="224"/>
      <c r="N159" s="225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162</v>
      </c>
      <c r="AU159" s="21" t="s">
        <v>82</v>
      </c>
    </row>
    <row r="160" spans="1:47" s="2" customFormat="1" ht="12">
      <c r="A160" s="42"/>
      <c r="B160" s="43"/>
      <c r="C160" s="44"/>
      <c r="D160" s="226" t="s">
        <v>164</v>
      </c>
      <c r="E160" s="44"/>
      <c r="F160" s="227" t="s">
        <v>224</v>
      </c>
      <c r="G160" s="44"/>
      <c r="H160" s="44"/>
      <c r="I160" s="223"/>
      <c r="J160" s="44"/>
      <c r="K160" s="44"/>
      <c r="L160" s="48"/>
      <c r="M160" s="224"/>
      <c r="N160" s="225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164</v>
      </c>
      <c r="AU160" s="21" t="s">
        <v>82</v>
      </c>
    </row>
    <row r="161" spans="1:47" s="2" customFormat="1" ht="12">
      <c r="A161" s="42"/>
      <c r="B161" s="43"/>
      <c r="C161" s="44"/>
      <c r="D161" s="221" t="s">
        <v>225</v>
      </c>
      <c r="E161" s="44"/>
      <c r="F161" s="271" t="s">
        <v>226</v>
      </c>
      <c r="G161" s="44"/>
      <c r="H161" s="44"/>
      <c r="I161" s="223"/>
      <c r="J161" s="44"/>
      <c r="K161" s="44"/>
      <c r="L161" s="48"/>
      <c r="M161" s="224"/>
      <c r="N161" s="225"/>
      <c r="O161" s="88"/>
      <c r="P161" s="88"/>
      <c r="Q161" s="88"/>
      <c r="R161" s="88"/>
      <c r="S161" s="88"/>
      <c r="T161" s="89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T161" s="21" t="s">
        <v>225</v>
      </c>
      <c r="AU161" s="21" t="s">
        <v>82</v>
      </c>
    </row>
    <row r="162" spans="1:51" s="13" customFormat="1" ht="12">
      <c r="A162" s="13"/>
      <c r="B162" s="228"/>
      <c r="C162" s="229"/>
      <c r="D162" s="221" t="s">
        <v>166</v>
      </c>
      <c r="E162" s="230" t="s">
        <v>19</v>
      </c>
      <c r="F162" s="231" t="s">
        <v>227</v>
      </c>
      <c r="G162" s="229"/>
      <c r="H162" s="232">
        <v>51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166</v>
      </c>
      <c r="AU162" s="238" t="s">
        <v>82</v>
      </c>
      <c r="AV162" s="13" t="s">
        <v>82</v>
      </c>
      <c r="AW162" s="13" t="s">
        <v>33</v>
      </c>
      <c r="AX162" s="13" t="s">
        <v>72</v>
      </c>
      <c r="AY162" s="238" t="s">
        <v>153</v>
      </c>
    </row>
    <row r="163" spans="1:51" s="14" customFormat="1" ht="12">
      <c r="A163" s="14"/>
      <c r="B163" s="239"/>
      <c r="C163" s="240"/>
      <c r="D163" s="221" t="s">
        <v>166</v>
      </c>
      <c r="E163" s="241" t="s">
        <v>19</v>
      </c>
      <c r="F163" s="242" t="s">
        <v>168</v>
      </c>
      <c r="G163" s="240"/>
      <c r="H163" s="243">
        <v>51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9" t="s">
        <v>166</v>
      </c>
      <c r="AU163" s="249" t="s">
        <v>82</v>
      </c>
      <c r="AV163" s="14" t="s">
        <v>161</v>
      </c>
      <c r="AW163" s="14" t="s">
        <v>33</v>
      </c>
      <c r="AX163" s="14" t="s">
        <v>80</v>
      </c>
      <c r="AY163" s="249" t="s">
        <v>153</v>
      </c>
    </row>
    <row r="164" spans="1:65" s="2" customFormat="1" ht="16.5" customHeight="1">
      <c r="A164" s="42"/>
      <c r="B164" s="43"/>
      <c r="C164" s="208" t="s">
        <v>228</v>
      </c>
      <c r="D164" s="208" t="s">
        <v>156</v>
      </c>
      <c r="E164" s="209" t="s">
        <v>229</v>
      </c>
      <c r="F164" s="210" t="s">
        <v>230</v>
      </c>
      <c r="G164" s="211" t="s">
        <v>197</v>
      </c>
      <c r="H164" s="212">
        <v>51</v>
      </c>
      <c r="I164" s="213"/>
      <c r="J164" s="214">
        <f>ROUND(I164*H164,2)</f>
        <v>0</v>
      </c>
      <c r="K164" s="210" t="s">
        <v>160</v>
      </c>
      <c r="L164" s="48"/>
      <c r="M164" s="215" t="s">
        <v>19</v>
      </c>
      <c r="N164" s="216" t="s">
        <v>43</v>
      </c>
      <c r="O164" s="88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19" t="s">
        <v>161</v>
      </c>
      <c r="AT164" s="219" t="s">
        <v>156</v>
      </c>
      <c r="AU164" s="219" t="s">
        <v>82</v>
      </c>
      <c r="AY164" s="21" t="s">
        <v>153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21" t="s">
        <v>80</v>
      </c>
      <c r="BK164" s="220">
        <f>ROUND(I164*H164,2)</f>
        <v>0</v>
      </c>
      <c r="BL164" s="21" t="s">
        <v>161</v>
      </c>
      <c r="BM164" s="219" t="s">
        <v>231</v>
      </c>
    </row>
    <row r="165" spans="1:47" s="2" customFormat="1" ht="12">
      <c r="A165" s="42"/>
      <c r="B165" s="43"/>
      <c r="C165" s="44"/>
      <c r="D165" s="221" t="s">
        <v>162</v>
      </c>
      <c r="E165" s="44"/>
      <c r="F165" s="222" t="s">
        <v>232</v>
      </c>
      <c r="G165" s="44"/>
      <c r="H165" s="44"/>
      <c r="I165" s="223"/>
      <c r="J165" s="44"/>
      <c r="K165" s="44"/>
      <c r="L165" s="48"/>
      <c r="M165" s="224"/>
      <c r="N165" s="225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1" t="s">
        <v>162</v>
      </c>
      <c r="AU165" s="21" t="s">
        <v>82</v>
      </c>
    </row>
    <row r="166" spans="1:47" s="2" customFormat="1" ht="12">
      <c r="A166" s="42"/>
      <c r="B166" s="43"/>
      <c r="C166" s="44"/>
      <c r="D166" s="226" t="s">
        <v>164</v>
      </c>
      <c r="E166" s="44"/>
      <c r="F166" s="227" t="s">
        <v>233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164</v>
      </c>
      <c r="AU166" s="21" t="s">
        <v>82</v>
      </c>
    </row>
    <row r="167" spans="1:47" s="2" customFormat="1" ht="12">
      <c r="A167" s="42"/>
      <c r="B167" s="43"/>
      <c r="C167" s="44"/>
      <c r="D167" s="221" t="s">
        <v>225</v>
      </c>
      <c r="E167" s="44"/>
      <c r="F167" s="271" t="s">
        <v>226</v>
      </c>
      <c r="G167" s="44"/>
      <c r="H167" s="44"/>
      <c r="I167" s="223"/>
      <c r="J167" s="44"/>
      <c r="K167" s="44"/>
      <c r="L167" s="48"/>
      <c r="M167" s="224"/>
      <c r="N167" s="225"/>
      <c r="O167" s="88"/>
      <c r="P167" s="88"/>
      <c r="Q167" s="88"/>
      <c r="R167" s="88"/>
      <c r="S167" s="88"/>
      <c r="T167" s="8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T167" s="21" t="s">
        <v>225</v>
      </c>
      <c r="AU167" s="21" t="s">
        <v>82</v>
      </c>
    </row>
    <row r="168" spans="1:51" s="13" customFormat="1" ht="12">
      <c r="A168" s="13"/>
      <c r="B168" s="228"/>
      <c r="C168" s="229"/>
      <c r="D168" s="221" t="s">
        <v>166</v>
      </c>
      <c r="E168" s="230" t="s">
        <v>19</v>
      </c>
      <c r="F168" s="231" t="s">
        <v>227</v>
      </c>
      <c r="G168" s="229"/>
      <c r="H168" s="232">
        <v>51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166</v>
      </c>
      <c r="AU168" s="238" t="s">
        <v>82</v>
      </c>
      <c r="AV168" s="13" t="s">
        <v>82</v>
      </c>
      <c r="AW168" s="13" t="s">
        <v>33</v>
      </c>
      <c r="AX168" s="13" t="s">
        <v>72</v>
      </c>
      <c r="AY168" s="238" t="s">
        <v>153</v>
      </c>
    </row>
    <row r="169" spans="1:51" s="14" customFormat="1" ht="12">
      <c r="A169" s="14"/>
      <c r="B169" s="239"/>
      <c r="C169" s="240"/>
      <c r="D169" s="221" t="s">
        <v>166</v>
      </c>
      <c r="E169" s="241" t="s">
        <v>19</v>
      </c>
      <c r="F169" s="242" t="s">
        <v>168</v>
      </c>
      <c r="G169" s="240"/>
      <c r="H169" s="243">
        <v>51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9" t="s">
        <v>166</v>
      </c>
      <c r="AU169" s="249" t="s">
        <v>82</v>
      </c>
      <c r="AV169" s="14" t="s">
        <v>161</v>
      </c>
      <c r="AW169" s="14" t="s">
        <v>33</v>
      </c>
      <c r="AX169" s="14" t="s">
        <v>80</v>
      </c>
      <c r="AY169" s="249" t="s">
        <v>153</v>
      </c>
    </row>
    <row r="170" spans="1:65" s="2" customFormat="1" ht="21.75" customHeight="1">
      <c r="A170" s="42"/>
      <c r="B170" s="43"/>
      <c r="C170" s="208" t="s">
        <v>8</v>
      </c>
      <c r="D170" s="208" t="s">
        <v>156</v>
      </c>
      <c r="E170" s="209" t="s">
        <v>234</v>
      </c>
      <c r="F170" s="210" t="s">
        <v>235</v>
      </c>
      <c r="G170" s="211" t="s">
        <v>197</v>
      </c>
      <c r="H170" s="212">
        <v>25.5</v>
      </c>
      <c r="I170" s="213"/>
      <c r="J170" s="214">
        <f>ROUND(I170*H170,2)</f>
        <v>0</v>
      </c>
      <c r="K170" s="210" t="s">
        <v>160</v>
      </c>
      <c r="L170" s="48"/>
      <c r="M170" s="215" t="s">
        <v>19</v>
      </c>
      <c r="N170" s="216" t="s">
        <v>43</v>
      </c>
      <c r="O170" s="88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19" t="s">
        <v>161</v>
      </c>
      <c r="AT170" s="219" t="s">
        <v>156</v>
      </c>
      <c r="AU170" s="219" t="s">
        <v>82</v>
      </c>
      <c r="AY170" s="21" t="s">
        <v>153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21" t="s">
        <v>80</v>
      </c>
      <c r="BK170" s="220">
        <f>ROUND(I170*H170,2)</f>
        <v>0</v>
      </c>
      <c r="BL170" s="21" t="s">
        <v>161</v>
      </c>
      <c r="BM170" s="219" t="s">
        <v>236</v>
      </c>
    </row>
    <row r="171" spans="1:47" s="2" customFormat="1" ht="12">
      <c r="A171" s="42"/>
      <c r="B171" s="43"/>
      <c r="C171" s="44"/>
      <c r="D171" s="221" t="s">
        <v>162</v>
      </c>
      <c r="E171" s="44"/>
      <c r="F171" s="222" t="s">
        <v>237</v>
      </c>
      <c r="G171" s="44"/>
      <c r="H171" s="44"/>
      <c r="I171" s="223"/>
      <c r="J171" s="44"/>
      <c r="K171" s="44"/>
      <c r="L171" s="48"/>
      <c r="M171" s="224"/>
      <c r="N171" s="225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162</v>
      </c>
      <c r="AU171" s="21" t="s">
        <v>82</v>
      </c>
    </row>
    <row r="172" spans="1:47" s="2" customFormat="1" ht="12">
      <c r="A172" s="42"/>
      <c r="B172" s="43"/>
      <c r="C172" s="44"/>
      <c r="D172" s="226" t="s">
        <v>164</v>
      </c>
      <c r="E172" s="44"/>
      <c r="F172" s="227" t="s">
        <v>238</v>
      </c>
      <c r="G172" s="44"/>
      <c r="H172" s="44"/>
      <c r="I172" s="223"/>
      <c r="J172" s="44"/>
      <c r="K172" s="44"/>
      <c r="L172" s="48"/>
      <c r="M172" s="224"/>
      <c r="N172" s="225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164</v>
      </c>
      <c r="AU172" s="21" t="s">
        <v>82</v>
      </c>
    </row>
    <row r="173" spans="1:65" s="2" customFormat="1" ht="16.5" customHeight="1">
      <c r="A173" s="42"/>
      <c r="B173" s="43"/>
      <c r="C173" s="261" t="s">
        <v>239</v>
      </c>
      <c r="D173" s="261" t="s">
        <v>214</v>
      </c>
      <c r="E173" s="262" t="s">
        <v>240</v>
      </c>
      <c r="F173" s="263" t="s">
        <v>241</v>
      </c>
      <c r="G173" s="264" t="s">
        <v>159</v>
      </c>
      <c r="H173" s="265">
        <v>5.1</v>
      </c>
      <c r="I173" s="266"/>
      <c r="J173" s="267">
        <f>ROUND(I173*H173,2)</f>
        <v>0</v>
      </c>
      <c r="K173" s="263" t="s">
        <v>160</v>
      </c>
      <c r="L173" s="268"/>
      <c r="M173" s="269" t="s">
        <v>19</v>
      </c>
      <c r="N173" s="270" t="s">
        <v>43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19" t="s">
        <v>184</v>
      </c>
      <c r="AT173" s="219" t="s">
        <v>214</v>
      </c>
      <c r="AU173" s="219" t="s">
        <v>82</v>
      </c>
      <c r="AY173" s="21" t="s">
        <v>153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1" t="s">
        <v>80</v>
      </c>
      <c r="BK173" s="220">
        <f>ROUND(I173*H173,2)</f>
        <v>0</v>
      </c>
      <c r="BL173" s="21" t="s">
        <v>161</v>
      </c>
      <c r="BM173" s="219" t="s">
        <v>242</v>
      </c>
    </row>
    <row r="174" spans="1:47" s="2" customFormat="1" ht="12">
      <c r="A174" s="42"/>
      <c r="B174" s="43"/>
      <c r="C174" s="44"/>
      <c r="D174" s="221" t="s">
        <v>162</v>
      </c>
      <c r="E174" s="44"/>
      <c r="F174" s="222" t="s">
        <v>241</v>
      </c>
      <c r="G174" s="44"/>
      <c r="H174" s="44"/>
      <c r="I174" s="223"/>
      <c r="J174" s="44"/>
      <c r="K174" s="44"/>
      <c r="L174" s="48"/>
      <c r="M174" s="224"/>
      <c r="N174" s="225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162</v>
      </c>
      <c r="AU174" s="21" t="s">
        <v>82</v>
      </c>
    </row>
    <row r="175" spans="1:51" s="13" customFormat="1" ht="12">
      <c r="A175" s="13"/>
      <c r="B175" s="228"/>
      <c r="C175" s="229"/>
      <c r="D175" s="221" t="s">
        <v>166</v>
      </c>
      <c r="E175" s="230" t="s">
        <v>19</v>
      </c>
      <c r="F175" s="231" t="s">
        <v>243</v>
      </c>
      <c r="G175" s="229"/>
      <c r="H175" s="232">
        <v>5.1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166</v>
      </c>
      <c r="AU175" s="238" t="s">
        <v>82</v>
      </c>
      <c r="AV175" s="13" t="s">
        <v>82</v>
      </c>
      <c r="AW175" s="13" t="s">
        <v>33</v>
      </c>
      <c r="AX175" s="13" t="s">
        <v>72</v>
      </c>
      <c r="AY175" s="238" t="s">
        <v>153</v>
      </c>
    </row>
    <row r="176" spans="1:51" s="14" customFormat="1" ht="12">
      <c r="A176" s="14"/>
      <c r="B176" s="239"/>
      <c r="C176" s="240"/>
      <c r="D176" s="221" t="s">
        <v>166</v>
      </c>
      <c r="E176" s="241" t="s">
        <v>19</v>
      </c>
      <c r="F176" s="242" t="s">
        <v>168</v>
      </c>
      <c r="G176" s="240"/>
      <c r="H176" s="243">
        <v>5.1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9" t="s">
        <v>166</v>
      </c>
      <c r="AU176" s="249" t="s">
        <v>82</v>
      </c>
      <c r="AV176" s="14" t="s">
        <v>161</v>
      </c>
      <c r="AW176" s="14" t="s">
        <v>33</v>
      </c>
      <c r="AX176" s="14" t="s">
        <v>80</v>
      </c>
      <c r="AY176" s="249" t="s">
        <v>153</v>
      </c>
    </row>
    <row r="177" spans="1:63" s="12" customFormat="1" ht="22.8" customHeight="1">
      <c r="A177" s="12"/>
      <c r="B177" s="192"/>
      <c r="C177" s="193"/>
      <c r="D177" s="194" t="s">
        <v>71</v>
      </c>
      <c r="E177" s="206" t="s">
        <v>82</v>
      </c>
      <c r="F177" s="206" t="s">
        <v>244</v>
      </c>
      <c r="G177" s="193"/>
      <c r="H177" s="193"/>
      <c r="I177" s="196"/>
      <c r="J177" s="207">
        <f>BK177</f>
        <v>0</v>
      </c>
      <c r="K177" s="193"/>
      <c r="L177" s="198"/>
      <c r="M177" s="199"/>
      <c r="N177" s="200"/>
      <c r="O177" s="200"/>
      <c r="P177" s="201">
        <f>SUM(P178:P200)</f>
        <v>0</v>
      </c>
      <c r="Q177" s="200"/>
      <c r="R177" s="201">
        <f>SUM(R178:R200)</f>
        <v>0</v>
      </c>
      <c r="S177" s="200"/>
      <c r="T177" s="202">
        <f>SUM(T178:T200)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3" t="s">
        <v>80</v>
      </c>
      <c r="AT177" s="204" t="s">
        <v>71</v>
      </c>
      <c r="AU177" s="204" t="s">
        <v>80</v>
      </c>
      <c r="AY177" s="203" t="s">
        <v>153</v>
      </c>
      <c r="BK177" s="205">
        <f>SUM(BK178:BK200)</f>
        <v>0</v>
      </c>
    </row>
    <row r="178" spans="1:65" s="2" customFormat="1" ht="24.15" customHeight="1">
      <c r="A178" s="42"/>
      <c r="B178" s="43"/>
      <c r="C178" s="208" t="s">
        <v>204</v>
      </c>
      <c r="D178" s="208" t="s">
        <v>156</v>
      </c>
      <c r="E178" s="209" t="s">
        <v>245</v>
      </c>
      <c r="F178" s="210" t="s">
        <v>246</v>
      </c>
      <c r="G178" s="211" t="s">
        <v>159</v>
      </c>
      <c r="H178" s="212">
        <v>0.541</v>
      </c>
      <c r="I178" s="213"/>
      <c r="J178" s="214">
        <f>ROUND(I178*H178,2)</f>
        <v>0</v>
      </c>
      <c r="K178" s="210" t="s">
        <v>160</v>
      </c>
      <c r="L178" s="48"/>
      <c r="M178" s="215" t="s">
        <v>19</v>
      </c>
      <c r="N178" s="216" t="s">
        <v>43</v>
      </c>
      <c r="O178" s="88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19" t="s">
        <v>161</v>
      </c>
      <c r="AT178" s="219" t="s">
        <v>156</v>
      </c>
      <c r="AU178" s="219" t="s">
        <v>82</v>
      </c>
      <c r="AY178" s="21" t="s">
        <v>153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21" t="s">
        <v>80</v>
      </c>
      <c r="BK178" s="220">
        <f>ROUND(I178*H178,2)</f>
        <v>0</v>
      </c>
      <c r="BL178" s="21" t="s">
        <v>161</v>
      </c>
      <c r="BM178" s="219" t="s">
        <v>247</v>
      </c>
    </row>
    <row r="179" spans="1:47" s="2" customFormat="1" ht="12">
      <c r="A179" s="42"/>
      <c r="B179" s="43"/>
      <c r="C179" s="44"/>
      <c r="D179" s="221" t="s">
        <v>162</v>
      </c>
      <c r="E179" s="44"/>
      <c r="F179" s="222" t="s">
        <v>248</v>
      </c>
      <c r="G179" s="44"/>
      <c r="H179" s="44"/>
      <c r="I179" s="223"/>
      <c r="J179" s="44"/>
      <c r="K179" s="44"/>
      <c r="L179" s="48"/>
      <c r="M179" s="224"/>
      <c r="N179" s="225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162</v>
      </c>
      <c r="AU179" s="21" t="s">
        <v>82</v>
      </c>
    </row>
    <row r="180" spans="1:47" s="2" customFormat="1" ht="12">
      <c r="A180" s="42"/>
      <c r="B180" s="43"/>
      <c r="C180" s="44"/>
      <c r="D180" s="226" t="s">
        <v>164</v>
      </c>
      <c r="E180" s="44"/>
      <c r="F180" s="227" t="s">
        <v>249</v>
      </c>
      <c r="G180" s="44"/>
      <c r="H180" s="44"/>
      <c r="I180" s="223"/>
      <c r="J180" s="44"/>
      <c r="K180" s="44"/>
      <c r="L180" s="48"/>
      <c r="M180" s="224"/>
      <c r="N180" s="225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164</v>
      </c>
      <c r="AU180" s="21" t="s">
        <v>82</v>
      </c>
    </row>
    <row r="181" spans="1:51" s="13" customFormat="1" ht="12">
      <c r="A181" s="13"/>
      <c r="B181" s="228"/>
      <c r="C181" s="229"/>
      <c r="D181" s="221" t="s">
        <v>166</v>
      </c>
      <c r="E181" s="230" t="s">
        <v>19</v>
      </c>
      <c r="F181" s="231" t="s">
        <v>250</v>
      </c>
      <c r="G181" s="229"/>
      <c r="H181" s="232">
        <v>0.541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166</v>
      </c>
      <c r="AU181" s="238" t="s">
        <v>82</v>
      </c>
      <c r="AV181" s="13" t="s">
        <v>82</v>
      </c>
      <c r="AW181" s="13" t="s">
        <v>33</v>
      </c>
      <c r="AX181" s="13" t="s">
        <v>72</v>
      </c>
      <c r="AY181" s="238" t="s">
        <v>153</v>
      </c>
    </row>
    <row r="182" spans="1:51" s="14" customFormat="1" ht="12">
      <c r="A182" s="14"/>
      <c r="B182" s="239"/>
      <c r="C182" s="240"/>
      <c r="D182" s="221" t="s">
        <v>166</v>
      </c>
      <c r="E182" s="241" t="s">
        <v>19</v>
      </c>
      <c r="F182" s="242" t="s">
        <v>168</v>
      </c>
      <c r="G182" s="240"/>
      <c r="H182" s="243">
        <v>0.541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9" t="s">
        <v>166</v>
      </c>
      <c r="AU182" s="249" t="s">
        <v>82</v>
      </c>
      <c r="AV182" s="14" t="s">
        <v>161</v>
      </c>
      <c r="AW182" s="14" t="s">
        <v>33</v>
      </c>
      <c r="AX182" s="14" t="s">
        <v>80</v>
      </c>
      <c r="AY182" s="249" t="s">
        <v>153</v>
      </c>
    </row>
    <row r="183" spans="1:65" s="2" customFormat="1" ht="24.15" customHeight="1">
      <c r="A183" s="42"/>
      <c r="B183" s="43"/>
      <c r="C183" s="208" t="s">
        <v>251</v>
      </c>
      <c r="D183" s="208" t="s">
        <v>156</v>
      </c>
      <c r="E183" s="209" t="s">
        <v>252</v>
      </c>
      <c r="F183" s="210" t="s">
        <v>253</v>
      </c>
      <c r="G183" s="211" t="s">
        <v>159</v>
      </c>
      <c r="H183" s="212">
        <v>2.66</v>
      </c>
      <c r="I183" s="213"/>
      <c r="J183" s="214">
        <f>ROUND(I183*H183,2)</f>
        <v>0</v>
      </c>
      <c r="K183" s="210" t="s">
        <v>160</v>
      </c>
      <c r="L183" s="48"/>
      <c r="M183" s="215" t="s">
        <v>19</v>
      </c>
      <c r="N183" s="216" t="s">
        <v>43</v>
      </c>
      <c r="O183" s="88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19" t="s">
        <v>161</v>
      </c>
      <c r="AT183" s="219" t="s">
        <v>156</v>
      </c>
      <c r="AU183" s="219" t="s">
        <v>82</v>
      </c>
      <c r="AY183" s="21" t="s">
        <v>153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21" t="s">
        <v>80</v>
      </c>
      <c r="BK183" s="220">
        <f>ROUND(I183*H183,2)</f>
        <v>0</v>
      </c>
      <c r="BL183" s="21" t="s">
        <v>161</v>
      </c>
      <c r="BM183" s="219" t="s">
        <v>254</v>
      </c>
    </row>
    <row r="184" spans="1:47" s="2" customFormat="1" ht="12">
      <c r="A184" s="42"/>
      <c r="B184" s="43"/>
      <c r="C184" s="44"/>
      <c r="D184" s="221" t="s">
        <v>162</v>
      </c>
      <c r="E184" s="44"/>
      <c r="F184" s="222" t="s">
        <v>255</v>
      </c>
      <c r="G184" s="44"/>
      <c r="H184" s="44"/>
      <c r="I184" s="223"/>
      <c r="J184" s="44"/>
      <c r="K184" s="44"/>
      <c r="L184" s="48"/>
      <c r="M184" s="224"/>
      <c r="N184" s="225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1" t="s">
        <v>162</v>
      </c>
      <c r="AU184" s="21" t="s">
        <v>82</v>
      </c>
    </row>
    <row r="185" spans="1:47" s="2" customFormat="1" ht="12">
      <c r="A185" s="42"/>
      <c r="B185" s="43"/>
      <c r="C185" s="44"/>
      <c r="D185" s="226" t="s">
        <v>164</v>
      </c>
      <c r="E185" s="44"/>
      <c r="F185" s="227" t="s">
        <v>256</v>
      </c>
      <c r="G185" s="44"/>
      <c r="H185" s="44"/>
      <c r="I185" s="223"/>
      <c r="J185" s="44"/>
      <c r="K185" s="44"/>
      <c r="L185" s="48"/>
      <c r="M185" s="224"/>
      <c r="N185" s="225"/>
      <c r="O185" s="88"/>
      <c r="P185" s="88"/>
      <c r="Q185" s="88"/>
      <c r="R185" s="88"/>
      <c r="S185" s="88"/>
      <c r="T185" s="89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T185" s="21" t="s">
        <v>164</v>
      </c>
      <c r="AU185" s="21" t="s">
        <v>82</v>
      </c>
    </row>
    <row r="186" spans="1:51" s="13" customFormat="1" ht="12">
      <c r="A186" s="13"/>
      <c r="B186" s="228"/>
      <c r="C186" s="229"/>
      <c r="D186" s="221" t="s">
        <v>166</v>
      </c>
      <c r="E186" s="230" t="s">
        <v>19</v>
      </c>
      <c r="F186" s="231" t="s">
        <v>257</v>
      </c>
      <c r="G186" s="229"/>
      <c r="H186" s="232">
        <v>2.66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8" t="s">
        <v>166</v>
      </c>
      <c r="AU186" s="238" t="s">
        <v>82</v>
      </c>
      <c r="AV186" s="13" t="s">
        <v>82</v>
      </c>
      <c r="AW186" s="13" t="s">
        <v>33</v>
      </c>
      <c r="AX186" s="13" t="s">
        <v>72</v>
      </c>
      <c r="AY186" s="238" t="s">
        <v>153</v>
      </c>
    </row>
    <row r="187" spans="1:51" s="14" customFormat="1" ht="12">
      <c r="A187" s="14"/>
      <c r="B187" s="239"/>
      <c r="C187" s="240"/>
      <c r="D187" s="221" t="s">
        <v>166</v>
      </c>
      <c r="E187" s="241" t="s">
        <v>19</v>
      </c>
      <c r="F187" s="242" t="s">
        <v>168</v>
      </c>
      <c r="G187" s="240"/>
      <c r="H187" s="243">
        <v>2.66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9" t="s">
        <v>166</v>
      </c>
      <c r="AU187" s="249" t="s">
        <v>82</v>
      </c>
      <c r="AV187" s="14" t="s">
        <v>161</v>
      </c>
      <c r="AW187" s="14" t="s">
        <v>33</v>
      </c>
      <c r="AX187" s="14" t="s">
        <v>80</v>
      </c>
      <c r="AY187" s="249" t="s">
        <v>153</v>
      </c>
    </row>
    <row r="188" spans="1:65" s="2" customFormat="1" ht="16.5" customHeight="1">
      <c r="A188" s="42"/>
      <c r="B188" s="43"/>
      <c r="C188" s="208" t="s">
        <v>210</v>
      </c>
      <c r="D188" s="208" t="s">
        <v>156</v>
      </c>
      <c r="E188" s="209" t="s">
        <v>258</v>
      </c>
      <c r="F188" s="210" t="s">
        <v>259</v>
      </c>
      <c r="G188" s="211" t="s">
        <v>197</v>
      </c>
      <c r="H188" s="212">
        <v>13.68</v>
      </c>
      <c r="I188" s="213"/>
      <c r="J188" s="214">
        <f>ROUND(I188*H188,2)</f>
        <v>0</v>
      </c>
      <c r="K188" s="210" t="s">
        <v>160</v>
      </c>
      <c r="L188" s="48"/>
      <c r="M188" s="215" t="s">
        <v>19</v>
      </c>
      <c r="N188" s="216" t="s">
        <v>43</v>
      </c>
      <c r="O188" s="88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19" t="s">
        <v>161</v>
      </c>
      <c r="AT188" s="219" t="s">
        <v>156</v>
      </c>
      <c r="AU188" s="219" t="s">
        <v>82</v>
      </c>
      <c r="AY188" s="21" t="s">
        <v>153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21" t="s">
        <v>80</v>
      </c>
      <c r="BK188" s="220">
        <f>ROUND(I188*H188,2)</f>
        <v>0</v>
      </c>
      <c r="BL188" s="21" t="s">
        <v>161</v>
      </c>
      <c r="BM188" s="219" t="s">
        <v>260</v>
      </c>
    </row>
    <row r="189" spans="1:47" s="2" customFormat="1" ht="12">
      <c r="A189" s="42"/>
      <c r="B189" s="43"/>
      <c r="C189" s="44"/>
      <c r="D189" s="221" t="s">
        <v>162</v>
      </c>
      <c r="E189" s="44"/>
      <c r="F189" s="222" t="s">
        <v>261</v>
      </c>
      <c r="G189" s="44"/>
      <c r="H189" s="44"/>
      <c r="I189" s="223"/>
      <c r="J189" s="44"/>
      <c r="K189" s="44"/>
      <c r="L189" s="48"/>
      <c r="M189" s="224"/>
      <c r="N189" s="225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1" t="s">
        <v>162</v>
      </c>
      <c r="AU189" s="21" t="s">
        <v>82</v>
      </c>
    </row>
    <row r="190" spans="1:47" s="2" customFormat="1" ht="12">
      <c r="A190" s="42"/>
      <c r="B190" s="43"/>
      <c r="C190" s="44"/>
      <c r="D190" s="226" t="s">
        <v>164</v>
      </c>
      <c r="E190" s="44"/>
      <c r="F190" s="227" t="s">
        <v>262</v>
      </c>
      <c r="G190" s="44"/>
      <c r="H190" s="44"/>
      <c r="I190" s="223"/>
      <c r="J190" s="44"/>
      <c r="K190" s="44"/>
      <c r="L190" s="48"/>
      <c r="M190" s="224"/>
      <c r="N190" s="225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164</v>
      </c>
      <c r="AU190" s="21" t="s">
        <v>82</v>
      </c>
    </row>
    <row r="191" spans="1:51" s="13" customFormat="1" ht="12">
      <c r="A191" s="13"/>
      <c r="B191" s="228"/>
      <c r="C191" s="229"/>
      <c r="D191" s="221" t="s">
        <v>166</v>
      </c>
      <c r="E191" s="230" t="s">
        <v>19</v>
      </c>
      <c r="F191" s="231" t="s">
        <v>263</v>
      </c>
      <c r="G191" s="229"/>
      <c r="H191" s="232">
        <v>13.68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166</v>
      </c>
      <c r="AU191" s="238" t="s">
        <v>82</v>
      </c>
      <c r="AV191" s="13" t="s">
        <v>82</v>
      </c>
      <c r="AW191" s="13" t="s">
        <v>33</v>
      </c>
      <c r="AX191" s="13" t="s">
        <v>72</v>
      </c>
      <c r="AY191" s="238" t="s">
        <v>153</v>
      </c>
    </row>
    <row r="192" spans="1:51" s="14" customFormat="1" ht="12">
      <c r="A192" s="14"/>
      <c r="B192" s="239"/>
      <c r="C192" s="240"/>
      <c r="D192" s="221" t="s">
        <v>166</v>
      </c>
      <c r="E192" s="241" t="s">
        <v>19</v>
      </c>
      <c r="F192" s="242" t="s">
        <v>168</v>
      </c>
      <c r="G192" s="240"/>
      <c r="H192" s="243">
        <v>13.68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166</v>
      </c>
      <c r="AU192" s="249" t="s">
        <v>82</v>
      </c>
      <c r="AV192" s="14" t="s">
        <v>161</v>
      </c>
      <c r="AW192" s="14" t="s">
        <v>33</v>
      </c>
      <c r="AX192" s="14" t="s">
        <v>80</v>
      </c>
      <c r="AY192" s="249" t="s">
        <v>153</v>
      </c>
    </row>
    <row r="193" spans="1:65" s="2" customFormat="1" ht="16.5" customHeight="1">
      <c r="A193" s="42"/>
      <c r="B193" s="43"/>
      <c r="C193" s="208" t="s">
        <v>264</v>
      </c>
      <c r="D193" s="208" t="s">
        <v>156</v>
      </c>
      <c r="E193" s="209" t="s">
        <v>265</v>
      </c>
      <c r="F193" s="210" t="s">
        <v>266</v>
      </c>
      <c r="G193" s="211" t="s">
        <v>197</v>
      </c>
      <c r="H193" s="212">
        <v>13.68</v>
      </c>
      <c r="I193" s="213"/>
      <c r="J193" s="214">
        <f>ROUND(I193*H193,2)</f>
        <v>0</v>
      </c>
      <c r="K193" s="210" t="s">
        <v>160</v>
      </c>
      <c r="L193" s="48"/>
      <c r="M193" s="215" t="s">
        <v>19</v>
      </c>
      <c r="N193" s="216" t="s">
        <v>43</v>
      </c>
      <c r="O193" s="88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19" t="s">
        <v>161</v>
      </c>
      <c r="AT193" s="219" t="s">
        <v>156</v>
      </c>
      <c r="AU193" s="219" t="s">
        <v>82</v>
      </c>
      <c r="AY193" s="21" t="s">
        <v>153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21" t="s">
        <v>80</v>
      </c>
      <c r="BK193" s="220">
        <f>ROUND(I193*H193,2)</f>
        <v>0</v>
      </c>
      <c r="BL193" s="21" t="s">
        <v>161</v>
      </c>
      <c r="BM193" s="219" t="s">
        <v>267</v>
      </c>
    </row>
    <row r="194" spans="1:47" s="2" customFormat="1" ht="12">
      <c r="A194" s="42"/>
      <c r="B194" s="43"/>
      <c r="C194" s="44"/>
      <c r="D194" s="221" t="s">
        <v>162</v>
      </c>
      <c r="E194" s="44"/>
      <c r="F194" s="222" t="s">
        <v>268</v>
      </c>
      <c r="G194" s="44"/>
      <c r="H194" s="44"/>
      <c r="I194" s="223"/>
      <c r="J194" s="44"/>
      <c r="K194" s="44"/>
      <c r="L194" s="48"/>
      <c r="M194" s="224"/>
      <c r="N194" s="225"/>
      <c r="O194" s="88"/>
      <c r="P194" s="88"/>
      <c r="Q194" s="88"/>
      <c r="R194" s="88"/>
      <c r="S194" s="88"/>
      <c r="T194" s="89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T194" s="21" t="s">
        <v>162</v>
      </c>
      <c r="AU194" s="21" t="s">
        <v>82</v>
      </c>
    </row>
    <row r="195" spans="1:47" s="2" customFormat="1" ht="12">
      <c r="A195" s="42"/>
      <c r="B195" s="43"/>
      <c r="C195" s="44"/>
      <c r="D195" s="226" t="s">
        <v>164</v>
      </c>
      <c r="E195" s="44"/>
      <c r="F195" s="227" t="s">
        <v>269</v>
      </c>
      <c r="G195" s="44"/>
      <c r="H195" s="44"/>
      <c r="I195" s="223"/>
      <c r="J195" s="44"/>
      <c r="K195" s="44"/>
      <c r="L195" s="48"/>
      <c r="M195" s="224"/>
      <c r="N195" s="225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164</v>
      </c>
      <c r="AU195" s="21" t="s">
        <v>82</v>
      </c>
    </row>
    <row r="196" spans="1:65" s="2" customFormat="1" ht="21.75" customHeight="1">
      <c r="A196" s="42"/>
      <c r="B196" s="43"/>
      <c r="C196" s="208" t="s">
        <v>218</v>
      </c>
      <c r="D196" s="208" t="s">
        <v>156</v>
      </c>
      <c r="E196" s="209" t="s">
        <v>270</v>
      </c>
      <c r="F196" s="210" t="s">
        <v>271</v>
      </c>
      <c r="G196" s="211" t="s">
        <v>183</v>
      </c>
      <c r="H196" s="212">
        <v>0.532</v>
      </c>
      <c r="I196" s="213"/>
      <c r="J196" s="214">
        <f>ROUND(I196*H196,2)</f>
        <v>0</v>
      </c>
      <c r="K196" s="210" t="s">
        <v>160</v>
      </c>
      <c r="L196" s="48"/>
      <c r="M196" s="215" t="s">
        <v>19</v>
      </c>
      <c r="N196" s="216" t="s">
        <v>43</v>
      </c>
      <c r="O196" s="88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19" t="s">
        <v>161</v>
      </c>
      <c r="AT196" s="219" t="s">
        <v>156</v>
      </c>
      <c r="AU196" s="219" t="s">
        <v>82</v>
      </c>
      <c r="AY196" s="21" t="s">
        <v>153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21" t="s">
        <v>80</v>
      </c>
      <c r="BK196" s="220">
        <f>ROUND(I196*H196,2)</f>
        <v>0</v>
      </c>
      <c r="BL196" s="21" t="s">
        <v>161</v>
      </c>
      <c r="BM196" s="219" t="s">
        <v>272</v>
      </c>
    </row>
    <row r="197" spans="1:47" s="2" customFormat="1" ht="12">
      <c r="A197" s="42"/>
      <c r="B197" s="43"/>
      <c r="C197" s="44"/>
      <c r="D197" s="221" t="s">
        <v>162</v>
      </c>
      <c r="E197" s="44"/>
      <c r="F197" s="222" t="s">
        <v>273</v>
      </c>
      <c r="G197" s="44"/>
      <c r="H197" s="44"/>
      <c r="I197" s="223"/>
      <c r="J197" s="44"/>
      <c r="K197" s="44"/>
      <c r="L197" s="48"/>
      <c r="M197" s="224"/>
      <c r="N197" s="225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82</v>
      </c>
    </row>
    <row r="198" spans="1:47" s="2" customFormat="1" ht="12">
      <c r="A198" s="42"/>
      <c r="B198" s="43"/>
      <c r="C198" s="44"/>
      <c r="D198" s="226" t="s">
        <v>164</v>
      </c>
      <c r="E198" s="44"/>
      <c r="F198" s="227" t="s">
        <v>274</v>
      </c>
      <c r="G198" s="44"/>
      <c r="H198" s="44"/>
      <c r="I198" s="223"/>
      <c r="J198" s="44"/>
      <c r="K198" s="44"/>
      <c r="L198" s="48"/>
      <c r="M198" s="224"/>
      <c r="N198" s="225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164</v>
      </c>
      <c r="AU198" s="21" t="s">
        <v>82</v>
      </c>
    </row>
    <row r="199" spans="1:51" s="13" customFormat="1" ht="12">
      <c r="A199" s="13"/>
      <c r="B199" s="228"/>
      <c r="C199" s="229"/>
      <c r="D199" s="221" t="s">
        <v>166</v>
      </c>
      <c r="E199" s="230" t="s">
        <v>19</v>
      </c>
      <c r="F199" s="231" t="s">
        <v>275</v>
      </c>
      <c r="G199" s="229"/>
      <c r="H199" s="232">
        <v>0.532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8" t="s">
        <v>166</v>
      </c>
      <c r="AU199" s="238" t="s">
        <v>82</v>
      </c>
      <c r="AV199" s="13" t="s">
        <v>82</v>
      </c>
      <c r="AW199" s="13" t="s">
        <v>33</v>
      </c>
      <c r="AX199" s="13" t="s">
        <v>72</v>
      </c>
      <c r="AY199" s="238" t="s">
        <v>153</v>
      </c>
    </row>
    <row r="200" spans="1:51" s="14" customFormat="1" ht="12">
      <c r="A200" s="14"/>
      <c r="B200" s="239"/>
      <c r="C200" s="240"/>
      <c r="D200" s="221" t="s">
        <v>166</v>
      </c>
      <c r="E200" s="241" t="s">
        <v>19</v>
      </c>
      <c r="F200" s="242" t="s">
        <v>168</v>
      </c>
      <c r="G200" s="240"/>
      <c r="H200" s="243">
        <v>0.532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9" t="s">
        <v>166</v>
      </c>
      <c r="AU200" s="249" t="s">
        <v>82</v>
      </c>
      <c r="AV200" s="14" t="s">
        <v>161</v>
      </c>
      <c r="AW200" s="14" t="s">
        <v>33</v>
      </c>
      <c r="AX200" s="14" t="s">
        <v>80</v>
      </c>
      <c r="AY200" s="249" t="s">
        <v>153</v>
      </c>
    </row>
    <row r="201" spans="1:63" s="12" customFormat="1" ht="22.8" customHeight="1">
      <c r="A201" s="12"/>
      <c r="B201" s="192"/>
      <c r="C201" s="193"/>
      <c r="D201" s="194" t="s">
        <v>71</v>
      </c>
      <c r="E201" s="206" t="s">
        <v>175</v>
      </c>
      <c r="F201" s="206" t="s">
        <v>276</v>
      </c>
      <c r="G201" s="193"/>
      <c r="H201" s="193"/>
      <c r="I201" s="196"/>
      <c r="J201" s="207">
        <f>BK201</f>
        <v>0</v>
      </c>
      <c r="K201" s="193"/>
      <c r="L201" s="198"/>
      <c r="M201" s="199"/>
      <c r="N201" s="200"/>
      <c r="O201" s="200"/>
      <c r="P201" s="201">
        <f>SUM(P202:P296)</f>
        <v>0</v>
      </c>
      <c r="Q201" s="200"/>
      <c r="R201" s="201">
        <f>SUM(R202:R296)</f>
        <v>0</v>
      </c>
      <c r="S201" s="200"/>
      <c r="T201" s="202">
        <f>SUM(T202:T296)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3" t="s">
        <v>80</v>
      </c>
      <c r="AT201" s="204" t="s">
        <v>71</v>
      </c>
      <c r="AU201" s="204" t="s">
        <v>80</v>
      </c>
      <c r="AY201" s="203" t="s">
        <v>153</v>
      </c>
      <c r="BK201" s="205">
        <f>SUM(BK202:BK296)</f>
        <v>0</v>
      </c>
    </row>
    <row r="202" spans="1:65" s="2" customFormat="1" ht="24.15" customHeight="1">
      <c r="A202" s="42"/>
      <c r="B202" s="43"/>
      <c r="C202" s="208" t="s">
        <v>277</v>
      </c>
      <c r="D202" s="208" t="s">
        <v>156</v>
      </c>
      <c r="E202" s="209" t="s">
        <v>278</v>
      </c>
      <c r="F202" s="210" t="s">
        <v>279</v>
      </c>
      <c r="G202" s="211" t="s">
        <v>183</v>
      </c>
      <c r="H202" s="212">
        <v>0.105</v>
      </c>
      <c r="I202" s="213"/>
      <c r="J202" s="214">
        <f>ROUND(I202*H202,2)</f>
        <v>0</v>
      </c>
      <c r="K202" s="210" t="s">
        <v>160</v>
      </c>
      <c r="L202" s="48"/>
      <c r="M202" s="215" t="s">
        <v>19</v>
      </c>
      <c r="N202" s="216" t="s">
        <v>43</v>
      </c>
      <c r="O202" s="88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19" t="s">
        <v>161</v>
      </c>
      <c r="AT202" s="219" t="s">
        <v>156</v>
      </c>
      <c r="AU202" s="219" t="s">
        <v>82</v>
      </c>
      <c r="AY202" s="21" t="s">
        <v>153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21" t="s">
        <v>80</v>
      </c>
      <c r="BK202" s="220">
        <f>ROUND(I202*H202,2)</f>
        <v>0</v>
      </c>
      <c r="BL202" s="21" t="s">
        <v>161</v>
      </c>
      <c r="BM202" s="219" t="s">
        <v>280</v>
      </c>
    </row>
    <row r="203" spans="1:47" s="2" customFormat="1" ht="12">
      <c r="A203" s="42"/>
      <c r="B203" s="43"/>
      <c r="C203" s="44"/>
      <c r="D203" s="221" t="s">
        <v>162</v>
      </c>
      <c r="E203" s="44"/>
      <c r="F203" s="222" t="s">
        <v>281</v>
      </c>
      <c r="G203" s="44"/>
      <c r="H203" s="44"/>
      <c r="I203" s="223"/>
      <c r="J203" s="44"/>
      <c r="K203" s="44"/>
      <c r="L203" s="48"/>
      <c r="M203" s="224"/>
      <c r="N203" s="225"/>
      <c r="O203" s="88"/>
      <c r="P203" s="88"/>
      <c r="Q203" s="88"/>
      <c r="R203" s="88"/>
      <c r="S203" s="88"/>
      <c r="T203" s="89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T203" s="21" t="s">
        <v>162</v>
      </c>
      <c r="AU203" s="21" t="s">
        <v>82</v>
      </c>
    </row>
    <row r="204" spans="1:47" s="2" customFormat="1" ht="12">
      <c r="A204" s="42"/>
      <c r="B204" s="43"/>
      <c r="C204" s="44"/>
      <c r="D204" s="226" t="s">
        <v>164</v>
      </c>
      <c r="E204" s="44"/>
      <c r="F204" s="227" t="s">
        <v>282</v>
      </c>
      <c r="G204" s="44"/>
      <c r="H204" s="44"/>
      <c r="I204" s="223"/>
      <c r="J204" s="44"/>
      <c r="K204" s="44"/>
      <c r="L204" s="48"/>
      <c r="M204" s="224"/>
      <c r="N204" s="225"/>
      <c r="O204" s="88"/>
      <c r="P204" s="88"/>
      <c r="Q204" s="88"/>
      <c r="R204" s="88"/>
      <c r="S204" s="88"/>
      <c r="T204" s="89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T204" s="21" t="s">
        <v>164</v>
      </c>
      <c r="AU204" s="21" t="s">
        <v>82</v>
      </c>
    </row>
    <row r="205" spans="1:51" s="16" customFormat="1" ht="12">
      <c r="A205" s="16"/>
      <c r="B205" s="272"/>
      <c r="C205" s="273"/>
      <c r="D205" s="221" t="s">
        <v>166</v>
      </c>
      <c r="E205" s="274" t="s">
        <v>19</v>
      </c>
      <c r="F205" s="275" t="s">
        <v>283</v>
      </c>
      <c r="G205" s="273"/>
      <c r="H205" s="274" t="s">
        <v>19</v>
      </c>
      <c r="I205" s="276"/>
      <c r="J205" s="273"/>
      <c r="K205" s="273"/>
      <c r="L205" s="277"/>
      <c r="M205" s="278"/>
      <c r="N205" s="279"/>
      <c r="O205" s="279"/>
      <c r="P205" s="279"/>
      <c r="Q205" s="279"/>
      <c r="R205" s="279"/>
      <c r="S205" s="279"/>
      <c r="T205" s="280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81" t="s">
        <v>166</v>
      </c>
      <c r="AU205" s="281" t="s">
        <v>82</v>
      </c>
      <c r="AV205" s="16" t="s">
        <v>80</v>
      </c>
      <c r="AW205" s="16" t="s">
        <v>33</v>
      </c>
      <c r="AX205" s="16" t="s">
        <v>72</v>
      </c>
      <c r="AY205" s="281" t="s">
        <v>153</v>
      </c>
    </row>
    <row r="206" spans="1:51" s="13" customFormat="1" ht="12">
      <c r="A206" s="13"/>
      <c r="B206" s="228"/>
      <c r="C206" s="229"/>
      <c r="D206" s="221" t="s">
        <v>166</v>
      </c>
      <c r="E206" s="230" t="s">
        <v>19</v>
      </c>
      <c r="F206" s="231" t="s">
        <v>284</v>
      </c>
      <c r="G206" s="229"/>
      <c r="H206" s="232">
        <v>0.029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8" t="s">
        <v>166</v>
      </c>
      <c r="AU206" s="238" t="s">
        <v>82</v>
      </c>
      <c r="AV206" s="13" t="s">
        <v>82</v>
      </c>
      <c r="AW206" s="13" t="s">
        <v>33</v>
      </c>
      <c r="AX206" s="13" t="s">
        <v>72</v>
      </c>
      <c r="AY206" s="238" t="s">
        <v>153</v>
      </c>
    </row>
    <row r="207" spans="1:51" s="13" customFormat="1" ht="12">
      <c r="A207" s="13"/>
      <c r="B207" s="228"/>
      <c r="C207" s="229"/>
      <c r="D207" s="221" t="s">
        <v>166</v>
      </c>
      <c r="E207" s="230" t="s">
        <v>19</v>
      </c>
      <c r="F207" s="231" t="s">
        <v>285</v>
      </c>
      <c r="G207" s="229"/>
      <c r="H207" s="232">
        <v>0.039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8" t="s">
        <v>166</v>
      </c>
      <c r="AU207" s="238" t="s">
        <v>82</v>
      </c>
      <c r="AV207" s="13" t="s">
        <v>82</v>
      </c>
      <c r="AW207" s="13" t="s">
        <v>33</v>
      </c>
      <c r="AX207" s="13" t="s">
        <v>72</v>
      </c>
      <c r="AY207" s="238" t="s">
        <v>153</v>
      </c>
    </row>
    <row r="208" spans="1:51" s="15" customFormat="1" ht="12">
      <c r="A208" s="15"/>
      <c r="B208" s="250"/>
      <c r="C208" s="251"/>
      <c r="D208" s="221" t="s">
        <v>166</v>
      </c>
      <c r="E208" s="252" t="s">
        <v>19</v>
      </c>
      <c r="F208" s="253" t="s">
        <v>174</v>
      </c>
      <c r="G208" s="251"/>
      <c r="H208" s="254">
        <v>0.068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0" t="s">
        <v>166</v>
      </c>
      <c r="AU208" s="260" t="s">
        <v>82</v>
      </c>
      <c r="AV208" s="15" t="s">
        <v>175</v>
      </c>
      <c r="AW208" s="15" t="s">
        <v>33</v>
      </c>
      <c r="AX208" s="15" t="s">
        <v>72</v>
      </c>
      <c r="AY208" s="260" t="s">
        <v>153</v>
      </c>
    </row>
    <row r="209" spans="1:51" s="13" customFormat="1" ht="12">
      <c r="A209" s="13"/>
      <c r="B209" s="228"/>
      <c r="C209" s="229"/>
      <c r="D209" s="221" t="s">
        <v>166</v>
      </c>
      <c r="E209" s="230" t="s">
        <v>19</v>
      </c>
      <c r="F209" s="231" t="s">
        <v>286</v>
      </c>
      <c r="G209" s="229"/>
      <c r="H209" s="232">
        <v>0.037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8" t="s">
        <v>166</v>
      </c>
      <c r="AU209" s="238" t="s">
        <v>82</v>
      </c>
      <c r="AV209" s="13" t="s">
        <v>82</v>
      </c>
      <c r="AW209" s="13" t="s">
        <v>33</v>
      </c>
      <c r="AX209" s="13" t="s">
        <v>72</v>
      </c>
      <c r="AY209" s="238" t="s">
        <v>153</v>
      </c>
    </row>
    <row r="210" spans="1:51" s="15" customFormat="1" ht="12">
      <c r="A210" s="15"/>
      <c r="B210" s="250"/>
      <c r="C210" s="251"/>
      <c r="D210" s="221" t="s">
        <v>166</v>
      </c>
      <c r="E210" s="252" t="s">
        <v>19</v>
      </c>
      <c r="F210" s="253" t="s">
        <v>174</v>
      </c>
      <c r="G210" s="251"/>
      <c r="H210" s="254">
        <v>0.037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0" t="s">
        <v>166</v>
      </c>
      <c r="AU210" s="260" t="s">
        <v>82</v>
      </c>
      <c r="AV210" s="15" t="s">
        <v>175</v>
      </c>
      <c r="AW210" s="15" t="s">
        <v>33</v>
      </c>
      <c r="AX210" s="15" t="s">
        <v>72</v>
      </c>
      <c r="AY210" s="260" t="s">
        <v>153</v>
      </c>
    </row>
    <row r="211" spans="1:51" s="14" customFormat="1" ht="12">
      <c r="A211" s="14"/>
      <c r="B211" s="239"/>
      <c r="C211" s="240"/>
      <c r="D211" s="221" t="s">
        <v>166</v>
      </c>
      <c r="E211" s="241" t="s">
        <v>19</v>
      </c>
      <c r="F211" s="242" t="s">
        <v>168</v>
      </c>
      <c r="G211" s="240"/>
      <c r="H211" s="243">
        <v>0.10500000000000001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9" t="s">
        <v>166</v>
      </c>
      <c r="AU211" s="249" t="s">
        <v>82</v>
      </c>
      <c r="AV211" s="14" t="s">
        <v>161</v>
      </c>
      <c r="AW211" s="14" t="s">
        <v>33</v>
      </c>
      <c r="AX211" s="14" t="s">
        <v>80</v>
      </c>
      <c r="AY211" s="249" t="s">
        <v>153</v>
      </c>
    </row>
    <row r="212" spans="1:65" s="2" customFormat="1" ht="16.5" customHeight="1">
      <c r="A212" s="42"/>
      <c r="B212" s="43"/>
      <c r="C212" s="208" t="s">
        <v>222</v>
      </c>
      <c r="D212" s="208" t="s">
        <v>156</v>
      </c>
      <c r="E212" s="209" t="s">
        <v>287</v>
      </c>
      <c r="F212" s="210" t="s">
        <v>288</v>
      </c>
      <c r="G212" s="211" t="s">
        <v>159</v>
      </c>
      <c r="H212" s="212">
        <v>0.142</v>
      </c>
      <c r="I212" s="213"/>
      <c r="J212" s="214">
        <f>ROUND(I212*H212,2)</f>
        <v>0</v>
      </c>
      <c r="K212" s="210" t="s">
        <v>160</v>
      </c>
      <c r="L212" s="48"/>
      <c r="M212" s="215" t="s">
        <v>19</v>
      </c>
      <c r="N212" s="216" t="s">
        <v>43</v>
      </c>
      <c r="O212" s="88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19" t="s">
        <v>161</v>
      </c>
      <c r="AT212" s="219" t="s">
        <v>156</v>
      </c>
      <c r="AU212" s="219" t="s">
        <v>82</v>
      </c>
      <c r="AY212" s="21" t="s">
        <v>153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21" t="s">
        <v>80</v>
      </c>
      <c r="BK212" s="220">
        <f>ROUND(I212*H212,2)</f>
        <v>0</v>
      </c>
      <c r="BL212" s="21" t="s">
        <v>161</v>
      </c>
      <c r="BM212" s="219" t="s">
        <v>289</v>
      </c>
    </row>
    <row r="213" spans="1:47" s="2" customFormat="1" ht="12">
      <c r="A213" s="42"/>
      <c r="B213" s="43"/>
      <c r="C213" s="44"/>
      <c r="D213" s="221" t="s">
        <v>162</v>
      </c>
      <c r="E213" s="44"/>
      <c r="F213" s="222" t="s">
        <v>290</v>
      </c>
      <c r="G213" s="44"/>
      <c r="H213" s="44"/>
      <c r="I213" s="223"/>
      <c r="J213" s="44"/>
      <c r="K213" s="44"/>
      <c r="L213" s="48"/>
      <c r="M213" s="224"/>
      <c r="N213" s="225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162</v>
      </c>
      <c r="AU213" s="21" t="s">
        <v>82</v>
      </c>
    </row>
    <row r="214" spans="1:47" s="2" customFormat="1" ht="12">
      <c r="A214" s="42"/>
      <c r="B214" s="43"/>
      <c r="C214" s="44"/>
      <c r="D214" s="226" t="s">
        <v>164</v>
      </c>
      <c r="E214" s="44"/>
      <c r="F214" s="227" t="s">
        <v>291</v>
      </c>
      <c r="G214" s="44"/>
      <c r="H214" s="44"/>
      <c r="I214" s="223"/>
      <c r="J214" s="44"/>
      <c r="K214" s="44"/>
      <c r="L214" s="48"/>
      <c r="M214" s="224"/>
      <c r="N214" s="225"/>
      <c r="O214" s="88"/>
      <c r="P214" s="88"/>
      <c r="Q214" s="88"/>
      <c r="R214" s="88"/>
      <c r="S214" s="88"/>
      <c r="T214" s="89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T214" s="21" t="s">
        <v>164</v>
      </c>
      <c r="AU214" s="21" t="s">
        <v>82</v>
      </c>
    </row>
    <row r="215" spans="1:51" s="16" customFormat="1" ht="12">
      <c r="A215" s="16"/>
      <c r="B215" s="272"/>
      <c r="C215" s="273"/>
      <c r="D215" s="221" t="s">
        <v>166</v>
      </c>
      <c r="E215" s="274" t="s">
        <v>19</v>
      </c>
      <c r="F215" s="275" t="s">
        <v>283</v>
      </c>
      <c r="G215" s="273"/>
      <c r="H215" s="274" t="s">
        <v>19</v>
      </c>
      <c r="I215" s="276"/>
      <c r="J215" s="273"/>
      <c r="K215" s="273"/>
      <c r="L215" s="277"/>
      <c r="M215" s="278"/>
      <c r="N215" s="279"/>
      <c r="O215" s="279"/>
      <c r="P215" s="279"/>
      <c r="Q215" s="279"/>
      <c r="R215" s="279"/>
      <c r="S215" s="279"/>
      <c r="T215" s="280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1" t="s">
        <v>166</v>
      </c>
      <c r="AU215" s="281" t="s">
        <v>82</v>
      </c>
      <c r="AV215" s="16" t="s">
        <v>80</v>
      </c>
      <c r="AW215" s="16" t="s">
        <v>33</v>
      </c>
      <c r="AX215" s="16" t="s">
        <v>72</v>
      </c>
      <c r="AY215" s="281" t="s">
        <v>153</v>
      </c>
    </row>
    <row r="216" spans="1:51" s="13" customFormat="1" ht="12">
      <c r="A216" s="13"/>
      <c r="B216" s="228"/>
      <c r="C216" s="229"/>
      <c r="D216" s="221" t="s">
        <v>166</v>
      </c>
      <c r="E216" s="230" t="s">
        <v>19</v>
      </c>
      <c r="F216" s="231" t="s">
        <v>292</v>
      </c>
      <c r="G216" s="229"/>
      <c r="H216" s="232">
        <v>0.039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166</v>
      </c>
      <c r="AU216" s="238" t="s">
        <v>82</v>
      </c>
      <c r="AV216" s="13" t="s">
        <v>82</v>
      </c>
      <c r="AW216" s="13" t="s">
        <v>33</v>
      </c>
      <c r="AX216" s="13" t="s">
        <v>72</v>
      </c>
      <c r="AY216" s="238" t="s">
        <v>153</v>
      </c>
    </row>
    <row r="217" spans="1:51" s="13" customFormat="1" ht="12">
      <c r="A217" s="13"/>
      <c r="B217" s="228"/>
      <c r="C217" s="229"/>
      <c r="D217" s="221" t="s">
        <v>166</v>
      </c>
      <c r="E217" s="230" t="s">
        <v>19</v>
      </c>
      <c r="F217" s="231" t="s">
        <v>293</v>
      </c>
      <c r="G217" s="229"/>
      <c r="H217" s="232">
        <v>0.052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8" t="s">
        <v>166</v>
      </c>
      <c r="AU217" s="238" t="s">
        <v>82</v>
      </c>
      <c r="AV217" s="13" t="s">
        <v>82</v>
      </c>
      <c r="AW217" s="13" t="s">
        <v>33</v>
      </c>
      <c r="AX217" s="13" t="s">
        <v>72</v>
      </c>
      <c r="AY217" s="238" t="s">
        <v>153</v>
      </c>
    </row>
    <row r="218" spans="1:51" s="15" customFormat="1" ht="12">
      <c r="A218" s="15"/>
      <c r="B218" s="250"/>
      <c r="C218" s="251"/>
      <c r="D218" s="221" t="s">
        <v>166</v>
      </c>
      <c r="E218" s="252" t="s">
        <v>19</v>
      </c>
      <c r="F218" s="253" t="s">
        <v>174</v>
      </c>
      <c r="G218" s="251"/>
      <c r="H218" s="254">
        <v>0.091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0" t="s">
        <v>166</v>
      </c>
      <c r="AU218" s="260" t="s">
        <v>82</v>
      </c>
      <c r="AV218" s="15" t="s">
        <v>175</v>
      </c>
      <c r="AW218" s="15" t="s">
        <v>33</v>
      </c>
      <c r="AX218" s="15" t="s">
        <v>72</v>
      </c>
      <c r="AY218" s="260" t="s">
        <v>153</v>
      </c>
    </row>
    <row r="219" spans="1:51" s="13" customFormat="1" ht="12">
      <c r="A219" s="13"/>
      <c r="B219" s="228"/>
      <c r="C219" s="229"/>
      <c r="D219" s="221" t="s">
        <v>166</v>
      </c>
      <c r="E219" s="230" t="s">
        <v>19</v>
      </c>
      <c r="F219" s="231" t="s">
        <v>294</v>
      </c>
      <c r="G219" s="229"/>
      <c r="H219" s="232">
        <v>0.051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166</v>
      </c>
      <c r="AU219" s="238" t="s">
        <v>82</v>
      </c>
      <c r="AV219" s="13" t="s">
        <v>82</v>
      </c>
      <c r="AW219" s="13" t="s">
        <v>33</v>
      </c>
      <c r="AX219" s="13" t="s">
        <v>72</v>
      </c>
      <c r="AY219" s="238" t="s">
        <v>153</v>
      </c>
    </row>
    <row r="220" spans="1:51" s="15" customFormat="1" ht="12">
      <c r="A220" s="15"/>
      <c r="B220" s="250"/>
      <c r="C220" s="251"/>
      <c r="D220" s="221" t="s">
        <v>166</v>
      </c>
      <c r="E220" s="252" t="s">
        <v>19</v>
      </c>
      <c r="F220" s="253" t="s">
        <v>174</v>
      </c>
      <c r="G220" s="251"/>
      <c r="H220" s="254">
        <v>0.051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0" t="s">
        <v>166</v>
      </c>
      <c r="AU220" s="260" t="s">
        <v>82</v>
      </c>
      <c r="AV220" s="15" t="s">
        <v>175</v>
      </c>
      <c r="AW220" s="15" t="s">
        <v>33</v>
      </c>
      <c r="AX220" s="15" t="s">
        <v>72</v>
      </c>
      <c r="AY220" s="260" t="s">
        <v>153</v>
      </c>
    </row>
    <row r="221" spans="1:51" s="14" customFormat="1" ht="12">
      <c r="A221" s="14"/>
      <c r="B221" s="239"/>
      <c r="C221" s="240"/>
      <c r="D221" s="221" t="s">
        <v>166</v>
      </c>
      <c r="E221" s="241" t="s">
        <v>19</v>
      </c>
      <c r="F221" s="242" t="s">
        <v>168</v>
      </c>
      <c r="G221" s="240"/>
      <c r="H221" s="243">
        <v>0.142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9" t="s">
        <v>166</v>
      </c>
      <c r="AU221" s="249" t="s">
        <v>82</v>
      </c>
      <c r="AV221" s="14" t="s">
        <v>161</v>
      </c>
      <c r="AW221" s="14" t="s">
        <v>33</v>
      </c>
      <c r="AX221" s="14" t="s">
        <v>80</v>
      </c>
      <c r="AY221" s="249" t="s">
        <v>153</v>
      </c>
    </row>
    <row r="222" spans="1:65" s="2" customFormat="1" ht="24.15" customHeight="1">
      <c r="A222" s="42"/>
      <c r="B222" s="43"/>
      <c r="C222" s="208" t="s">
        <v>7</v>
      </c>
      <c r="D222" s="208" t="s">
        <v>156</v>
      </c>
      <c r="E222" s="209" t="s">
        <v>295</v>
      </c>
      <c r="F222" s="210" t="s">
        <v>296</v>
      </c>
      <c r="G222" s="211" t="s">
        <v>197</v>
      </c>
      <c r="H222" s="212">
        <v>1.012</v>
      </c>
      <c r="I222" s="213"/>
      <c r="J222" s="214">
        <f>ROUND(I222*H222,2)</f>
        <v>0</v>
      </c>
      <c r="K222" s="210" t="s">
        <v>160</v>
      </c>
      <c r="L222" s="48"/>
      <c r="M222" s="215" t="s">
        <v>19</v>
      </c>
      <c r="N222" s="216" t="s">
        <v>43</v>
      </c>
      <c r="O222" s="88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19" t="s">
        <v>161</v>
      </c>
      <c r="AT222" s="219" t="s">
        <v>156</v>
      </c>
      <c r="AU222" s="219" t="s">
        <v>82</v>
      </c>
      <c r="AY222" s="21" t="s">
        <v>153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21" t="s">
        <v>80</v>
      </c>
      <c r="BK222" s="220">
        <f>ROUND(I222*H222,2)</f>
        <v>0</v>
      </c>
      <c r="BL222" s="21" t="s">
        <v>161</v>
      </c>
      <c r="BM222" s="219" t="s">
        <v>297</v>
      </c>
    </row>
    <row r="223" spans="1:47" s="2" customFormat="1" ht="12">
      <c r="A223" s="42"/>
      <c r="B223" s="43"/>
      <c r="C223" s="44"/>
      <c r="D223" s="221" t="s">
        <v>162</v>
      </c>
      <c r="E223" s="44"/>
      <c r="F223" s="222" t="s">
        <v>298</v>
      </c>
      <c r="G223" s="44"/>
      <c r="H223" s="44"/>
      <c r="I223" s="223"/>
      <c r="J223" s="44"/>
      <c r="K223" s="44"/>
      <c r="L223" s="48"/>
      <c r="M223" s="224"/>
      <c r="N223" s="225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162</v>
      </c>
      <c r="AU223" s="21" t="s">
        <v>82</v>
      </c>
    </row>
    <row r="224" spans="1:47" s="2" customFormat="1" ht="12">
      <c r="A224" s="42"/>
      <c r="B224" s="43"/>
      <c r="C224" s="44"/>
      <c r="D224" s="226" t="s">
        <v>164</v>
      </c>
      <c r="E224" s="44"/>
      <c r="F224" s="227" t="s">
        <v>299</v>
      </c>
      <c r="G224" s="44"/>
      <c r="H224" s="44"/>
      <c r="I224" s="223"/>
      <c r="J224" s="44"/>
      <c r="K224" s="44"/>
      <c r="L224" s="48"/>
      <c r="M224" s="224"/>
      <c r="N224" s="225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1" t="s">
        <v>164</v>
      </c>
      <c r="AU224" s="21" t="s">
        <v>82</v>
      </c>
    </row>
    <row r="225" spans="1:51" s="13" customFormat="1" ht="12">
      <c r="A225" s="13"/>
      <c r="B225" s="228"/>
      <c r="C225" s="229"/>
      <c r="D225" s="221" t="s">
        <v>166</v>
      </c>
      <c r="E225" s="230" t="s">
        <v>19</v>
      </c>
      <c r="F225" s="231" t="s">
        <v>300</v>
      </c>
      <c r="G225" s="229"/>
      <c r="H225" s="232">
        <v>1.012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166</v>
      </c>
      <c r="AU225" s="238" t="s">
        <v>82</v>
      </c>
      <c r="AV225" s="13" t="s">
        <v>82</v>
      </c>
      <c r="AW225" s="13" t="s">
        <v>33</v>
      </c>
      <c r="AX225" s="13" t="s">
        <v>72</v>
      </c>
      <c r="AY225" s="238" t="s">
        <v>153</v>
      </c>
    </row>
    <row r="226" spans="1:51" s="14" customFormat="1" ht="12">
      <c r="A226" s="14"/>
      <c r="B226" s="239"/>
      <c r="C226" s="240"/>
      <c r="D226" s="221" t="s">
        <v>166</v>
      </c>
      <c r="E226" s="241" t="s">
        <v>19</v>
      </c>
      <c r="F226" s="242" t="s">
        <v>168</v>
      </c>
      <c r="G226" s="240"/>
      <c r="H226" s="243">
        <v>1.012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9" t="s">
        <v>166</v>
      </c>
      <c r="AU226" s="249" t="s">
        <v>82</v>
      </c>
      <c r="AV226" s="14" t="s">
        <v>161</v>
      </c>
      <c r="AW226" s="14" t="s">
        <v>33</v>
      </c>
      <c r="AX226" s="14" t="s">
        <v>80</v>
      </c>
      <c r="AY226" s="249" t="s">
        <v>153</v>
      </c>
    </row>
    <row r="227" spans="1:65" s="2" customFormat="1" ht="24.15" customHeight="1">
      <c r="A227" s="42"/>
      <c r="B227" s="43"/>
      <c r="C227" s="208" t="s">
        <v>231</v>
      </c>
      <c r="D227" s="208" t="s">
        <v>156</v>
      </c>
      <c r="E227" s="209" t="s">
        <v>301</v>
      </c>
      <c r="F227" s="210" t="s">
        <v>302</v>
      </c>
      <c r="G227" s="211" t="s">
        <v>197</v>
      </c>
      <c r="H227" s="212">
        <v>3.676</v>
      </c>
      <c r="I227" s="213"/>
      <c r="J227" s="214">
        <f>ROUND(I227*H227,2)</f>
        <v>0</v>
      </c>
      <c r="K227" s="210" t="s">
        <v>160</v>
      </c>
      <c r="L227" s="48"/>
      <c r="M227" s="215" t="s">
        <v>19</v>
      </c>
      <c r="N227" s="216" t="s">
        <v>43</v>
      </c>
      <c r="O227" s="88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R227" s="219" t="s">
        <v>161</v>
      </c>
      <c r="AT227" s="219" t="s">
        <v>156</v>
      </c>
      <c r="AU227" s="219" t="s">
        <v>82</v>
      </c>
      <c r="AY227" s="21" t="s">
        <v>153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21" t="s">
        <v>80</v>
      </c>
      <c r="BK227" s="220">
        <f>ROUND(I227*H227,2)</f>
        <v>0</v>
      </c>
      <c r="BL227" s="21" t="s">
        <v>161</v>
      </c>
      <c r="BM227" s="219" t="s">
        <v>303</v>
      </c>
    </row>
    <row r="228" spans="1:47" s="2" customFormat="1" ht="12">
      <c r="A228" s="42"/>
      <c r="B228" s="43"/>
      <c r="C228" s="44"/>
      <c r="D228" s="221" t="s">
        <v>162</v>
      </c>
      <c r="E228" s="44"/>
      <c r="F228" s="222" t="s">
        <v>304</v>
      </c>
      <c r="G228" s="44"/>
      <c r="H228" s="44"/>
      <c r="I228" s="223"/>
      <c r="J228" s="44"/>
      <c r="K228" s="44"/>
      <c r="L228" s="48"/>
      <c r="M228" s="224"/>
      <c r="N228" s="225"/>
      <c r="O228" s="88"/>
      <c r="P228" s="88"/>
      <c r="Q228" s="88"/>
      <c r="R228" s="88"/>
      <c r="S228" s="88"/>
      <c r="T228" s="89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T228" s="21" t="s">
        <v>162</v>
      </c>
      <c r="AU228" s="21" t="s">
        <v>82</v>
      </c>
    </row>
    <row r="229" spans="1:47" s="2" customFormat="1" ht="12">
      <c r="A229" s="42"/>
      <c r="B229" s="43"/>
      <c r="C229" s="44"/>
      <c r="D229" s="226" t="s">
        <v>164</v>
      </c>
      <c r="E229" s="44"/>
      <c r="F229" s="227" t="s">
        <v>305</v>
      </c>
      <c r="G229" s="44"/>
      <c r="H229" s="44"/>
      <c r="I229" s="223"/>
      <c r="J229" s="44"/>
      <c r="K229" s="44"/>
      <c r="L229" s="48"/>
      <c r="M229" s="224"/>
      <c r="N229" s="225"/>
      <c r="O229" s="88"/>
      <c r="P229" s="88"/>
      <c r="Q229" s="88"/>
      <c r="R229" s="88"/>
      <c r="S229" s="88"/>
      <c r="T229" s="89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T229" s="21" t="s">
        <v>164</v>
      </c>
      <c r="AU229" s="21" t="s">
        <v>82</v>
      </c>
    </row>
    <row r="230" spans="1:51" s="16" customFormat="1" ht="12">
      <c r="A230" s="16"/>
      <c r="B230" s="272"/>
      <c r="C230" s="273"/>
      <c r="D230" s="221" t="s">
        <v>166</v>
      </c>
      <c r="E230" s="274" t="s">
        <v>19</v>
      </c>
      <c r="F230" s="275" t="s">
        <v>283</v>
      </c>
      <c r="G230" s="273"/>
      <c r="H230" s="274" t="s">
        <v>19</v>
      </c>
      <c r="I230" s="276"/>
      <c r="J230" s="273"/>
      <c r="K230" s="273"/>
      <c r="L230" s="277"/>
      <c r="M230" s="278"/>
      <c r="N230" s="279"/>
      <c r="O230" s="279"/>
      <c r="P230" s="279"/>
      <c r="Q230" s="279"/>
      <c r="R230" s="279"/>
      <c r="S230" s="279"/>
      <c r="T230" s="280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81" t="s">
        <v>166</v>
      </c>
      <c r="AU230" s="281" t="s">
        <v>82</v>
      </c>
      <c r="AV230" s="16" t="s">
        <v>80</v>
      </c>
      <c r="AW230" s="16" t="s">
        <v>33</v>
      </c>
      <c r="AX230" s="16" t="s">
        <v>72</v>
      </c>
      <c r="AY230" s="281" t="s">
        <v>153</v>
      </c>
    </row>
    <row r="231" spans="1:51" s="13" customFormat="1" ht="12">
      <c r="A231" s="13"/>
      <c r="B231" s="228"/>
      <c r="C231" s="229"/>
      <c r="D231" s="221" t="s">
        <v>166</v>
      </c>
      <c r="E231" s="230" t="s">
        <v>19</v>
      </c>
      <c r="F231" s="231" t="s">
        <v>306</v>
      </c>
      <c r="G231" s="229"/>
      <c r="H231" s="232">
        <v>1.17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166</v>
      </c>
      <c r="AU231" s="238" t="s">
        <v>82</v>
      </c>
      <c r="AV231" s="13" t="s">
        <v>82</v>
      </c>
      <c r="AW231" s="13" t="s">
        <v>33</v>
      </c>
      <c r="AX231" s="13" t="s">
        <v>72</v>
      </c>
      <c r="AY231" s="238" t="s">
        <v>153</v>
      </c>
    </row>
    <row r="232" spans="1:51" s="13" customFormat="1" ht="12">
      <c r="A232" s="13"/>
      <c r="B232" s="228"/>
      <c r="C232" s="229"/>
      <c r="D232" s="221" t="s">
        <v>166</v>
      </c>
      <c r="E232" s="230" t="s">
        <v>19</v>
      </c>
      <c r="F232" s="231" t="s">
        <v>307</v>
      </c>
      <c r="G232" s="229"/>
      <c r="H232" s="232">
        <v>1.56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166</v>
      </c>
      <c r="AU232" s="238" t="s">
        <v>82</v>
      </c>
      <c r="AV232" s="13" t="s">
        <v>82</v>
      </c>
      <c r="AW232" s="13" t="s">
        <v>33</v>
      </c>
      <c r="AX232" s="13" t="s">
        <v>72</v>
      </c>
      <c r="AY232" s="238" t="s">
        <v>153</v>
      </c>
    </row>
    <row r="233" spans="1:51" s="15" customFormat="1" ht="12">
      <c r="A233" s="15"/>
      <c r="B233" s="250"/>
      <c r="C233" s="251"/>
      <c r="D233" s="221" t="s">
        <v>166</v>
      </c>
      <c r="E233" s="252" t="s">
        <v>19</v>
      </c>
      <c r="F233" s="253" t="s">
        <v>174</v>
      </c>
      <c r="G233" s="251"/>
      <c r="H233" s="254">
        <v>2.73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0" t="s">
        <v>166</v>
      </c>
      <c r="AU233" s="260" t="s">
        <v>82</v>
      </c>
      <c r="AV233" s="15" t="s">
        <v>175</v>
      </c>
      <c r="AW233" s="15" t="s">
        <v>33</v>
      </c>
      <c r="AX233" s="15" t="s">
        <v>72</v>
      </c>
      <c r="AY233" s="260" t="s">
        <v>153</v>
      </c>
    </row>
    <row r="234" spans="1:51" s="13" customFormat="1" ht="12">
      <c r="A234" s="13"/>
      <c r="B234" s="228"/>
      <c r="C234" s="229"/>
      <c r="D234" s="221" t="s">
        <v>166</v>
      </c>
      <c r="E234" s="230" t="s">
        <v>19</v>
      </c>
      <c r="F234" s="231" t="s">
        <v>308</v>
      </c>
      <c r="G234" s="229"/>
      <c r="H234" s="232">
        <v>0.946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166</v>
      </c>
      <c r="AU234" s="238" t="s">
        <v>82</v>
      </c>
      <c r="AV234" s="13" t="s">
        <v>82</v>
      </c>
      <c r="AW234" s="13" t="s">
        <v>33</v>
      </c>
      <c r="AX234" s="13" t="s">
        <v>72</v>
      </c>
      <c r="AY234" s="238" t="s">
        <v>153</v>
      </c>
    </row>
    <row r="235" spans="1:51" s="15" customFormat="1" ht="12">
      <c r="A235" s="15"/>
      <c r="B235" s="250"/>
      <c r="C235" s="251"/>
      <c r="D235" s="221" t="s">
        <v>166</v>
      </c>
      <c r="E235" s="252" t="s">
        <v>19</v>
      </c>
      <c r="F235" s="253" t="s">
        <v>174</v>
      </c>
      <c r="G235" s="251"/>
      <c r="H235" s="254">
        <v>0.946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0" t="s">
        <v>166</v>
      </c>
      <c r="AU235" s="260" t="s">
        <v>82</v>
      </c>
      <c r="AV235" s="15" t="s">
        <v>175</v>
      </c>
      <c r="AW235" s="15" t="s">
        <v>33</v>
      </c>
      <c r="AX235" s="15" t="s">
        <v>72</v>
      </c>
      <c r="AY235" s="260" t="s">
        <v>153</v>
      </c>
    </row>
    <row r="236" spans="1:51" s="14" customFormat="1" ht="12">
      <c r="A236" s="14"/>
      <c r="B236" s="239"/>
      <c r="C236" s="240"/>
      <c r="D236" s="221" t="s">
        <v>166</v>
      </c>
      <c r="E236" s="241" t="s">
        <v>19</v>
      </c>
      <c r="F236" s="242" t="s">
        <v>168</v>
      </c>
      <c r="G236" s="240"/>
      <c r="H236" s="243">
        <v>3.676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9" t="s">
        <v>166</v>
      </c>
      <c r="AU236" s="249" t="s">
        <v>82</v>
      </c>
      <c r="AV236" s="14" t="s">
        <v>161</v>
      </c>
      <c r="AW236" s="14" t="s">
        <v>33</v>
      </c>
      <c r="AX236" s="14" t="s">
        <v>80</v>
      </c>
      <c r="AY236" s="249" t="s">
        <v>153</v>
      </c>
    </row>
    <row r="237" spans="1:65" s="2" customFormat="1" ht="33" customHeight="1">
      <c r="A237" s="42"/>
      <c r="B237" s="43"/>
      <c r="C237" s="208" t="s">
        <v>309</v>
      </c>
      <c r="D237" s="208" t="s">
        <v>156</v>
      </c>
      <c r="E237" s="209" t="s">
        <v>310</v>
      </c>
      <c r="F237" s="210" t="s">
        <v>311</v>
      </c>
      <c r="G237" s="211" t="s">
        <v>197</v>
      </c>
      <c r="H237" s="212">
        <v>2.34</v>
      </c>
      <c r="I237" s="213"/>
      <c r="J237" s="214">
        <f>ROUND(I237*H237,2)</f>
        <v>0</v>
      </c>
      <c r="K237" s="210" t="s">
        <v>160</v>
      </c>
      <c r="L237" s="48"/>
      <c r="M237" s="215" t="s">
        <v>19</v>
      </c>
      <c r="N237" s="216" t="s">
        <v>43</v>
      </c>
      <c r="O237" s="88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R237" s="219" t="s">
        <v>161</v>
      </c>
      <c r="AT237" s="219" t="s">
        <v>156</v>
      </c>
      <c r="AU237" s="219" t="s">
        <v>82</v>
      </c>
      <c r="AY237" s="21" t="s">
        <v>153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21" t="s">
        <v>80</v>
      </c>
      <c r="BK237" s="220">
        <f>ROUND(I237*H237,2)</f>
        <v>0</v>
      </c>
      <c r="BL237" s="21" t="s">
        <v>161</v>
      </c>
      <c r="BM237" s="219" t="s">
        <v>312</v>
      </c>
    </row>
    <row r="238" spans="1:47" s="2" customFormat="1" ht="12">
      <c r="A238" s="42"/>
      <c r="B238" s="43"/>
      <c r="C238" s="44"/>
      <c r="D238" s="221" t="s">
        <v>162</v>
      </c>
      <c r="E238" s="44"/>
      <c r="F238" s="222" t="s">
        <v>313</v>
      </c>
      <c r="G238" s="44"/>
      <c r="H238" s="44"/>
      <c r="I238" s="223"/>
      <c r="J238" s="44"/>
      <c r="K238" s="44"/>
      <c r="L238" s="48"/>
      <c r="M238" s="224"/>
      <c r="N238" s="225"/>
      <c r="O238" s="88"/>
      <c r="P238" s="88"/>
      <c r="Q238" s="88"/>
      <c r="R238" s="88"/>
      <c r="S238" s="88"/>
      <c r="T238" s="89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T238" s="21" t="s">
        <v>162</v>
      </c>
      <c r="AU238" s="21" t="s">
        <v>82</v>
      </c>
    </row>
    <row r="239" spans="1:47" s="2" customFormat="1" ht="12">
      <c r="A239" s="42"/>
      <c r="B239" s="43"/>
      <c r="C239" s="44"/>
      <c r="D239" s="226" t="s">
        <v>164</v>
      </c>
      <c r="E239" s="44"/>
      <c r="F239" s="227" t="s">
        <v>314</v>
      </c>
      <c r="G239" s="44"/>
      <c r="H239" s="44"/>
      <c r="I239" s="223"/>
      <c r="J239" s="44"/>
      <c r="K239" s="44"/>
      <c r="L239" s="48"/>
      <c r="M239" s="224"/>
      <c r="N239" s="225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164</v>
      </c>
      <c r="AU239" s="21" t="s">
        <v>82</v>
      </c>
    </row>
    <row r="240" spans="1:51" s="13" customFormat="1" ht="12">
      <c r="A240" s="13"/>
      <c r="B240" s="228"/>
      <c r="C240" s="229"/>
      <c r="D240" s="221" t="s">
        <v>166</v>
      </c>
      <c r="E240" s="230" t="s">
        <v>19</v>
      </c>
      <c r="F240" s="231" t="s">
        <v>315</v>
      </c>
      <c r="G240" s="229"/>
      <c r="H240" s="232">
        <v>1.26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8" t="s">
        <v>166</v>
      </c>
      <c r="AU240" s="238" t="s">
        <v>82</v>
      </c>
      <c r="AV240" s="13" t="s">
        <v>82</v>
      </c>
      <c r="AW240" s="13" t="s">
        <v>33</v>
      </c>
      <c r="AX240" s="13" t="s">
        <v>72</v>
      </c>
      <c r="AY240" s="238" t="s">
        <v>153</v>
      </c>
    </row>
    <row r="241" spans="1:51" s="13" customFormat="1" ht="12">
      <c r="A241" s="13"/>
      <c r="B241" s="228"/>
      <c r="C241" s="229"/>
      <c r="D241" s="221" t="s">
        <v>166</v>
      </c>
      <c r="E241" s="230" t="s">
        <v>19</v>
      </c>
      <c r="F241" s="231" t="s">
        <v>316</v>
      </c>
      <c r="G241" s="229"/>
      <c r="H241" s="232">
        <v>1.08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166</v>
      </c>
      <c r="AU241" s="238" t="s">
        <v>82</v>
      </c>
      <c r="AV241" s="13" t="s">
        <v>82</v>
      </c>
      <c r="AW241" s="13" t="s">
        <v>33</v>
      </c>
      <c r="AX241" s="13" t="s">
        <v>72</v>
      </c>
      <c r="AY241" s="238" t="s">
        <v>153</v>
      </c>
    </row>
    <row r="242" spans="1:51" s="15" customFormat="1" ht="12">
      <c r="A242" s="15"/>
      <c r="B242" s="250"/>
      <c r="C242" s="251"/>
      <c r="D242" s="221" t="s">
        <v>166</v>
      </c>
      <c r="E242" s="252" t="s">
        <v>19</v>
      </c>
      <c r="F242" s="253" t="s">
        <v>174</v>
      </c>
      <c r="G242" s="251"/>
      <c r="H242" s="254">
        <v>2.34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0" t="s">
        <v>166</v>
      </c>
      <c r="AU242" s="260" t="s">
        <v>82</v>
      </c>
      <c r="AV242" s="15" t="s">
        <v>175</v>
      </c>
      <c r="AW242" s="15" t="s">
        <v>33</v>
      </c>
      <c r="AX242" s="15" t="s">
        <v>72</v>
      </c>
      <c r="AY242" s="260" t="s">
        <v>153</v>
      </c>
    </row>
    <row r="243" spans="1:51" s="14" customFormat="1" ht="12">
      <c r="A243" s="14"/>
      <c r="B243" s="239"/>
      <c r="C243" s="240"/>
      <c r="D243" s="221" t="s">
        <v>166</v>
      </c>
      <c r="E243" s="241" t="s">
        <v>19</v>
      </c>
      <c r="F243" s="242" t="s">
        <v>168</v>
      </c>
      <c r="G243" s="240"/>
      <c r="H243" s="243">
        <v>2.34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9" t="s">
        <v>166</v>
      </c>
      <c r="AU243" s="249" t="s">
        <v>82</v>
      </c>
      <c r="AV243" s="14" t="s">
        <v>161</v>
      </c>
      <c r="AW243" s="14" t="s">
        <v>33</v>
      </c>
      <c r="AX243" s="14" t="s">
        <v>80</v>
      </c>
      <c r="AY243" s="249" t="s">
        <v>153</v>
      </c>
    </row>
    <row r="244" spans="1:65" s="2" customFormat="1" ht="33" customHeight="1">
      <c r="A244" s="42"/>
      <c r="B244" s="43"/>
      <c r="C244" s="208" t="s">
        <v>236</v>
      </c>
      <c r="D244" s="208" t="s">
        <v>156</v>
      </c>
      <c r="E244" s="209" t="s">
        <v>317</v>
      </c>
      <c r="F244" s="210" t="s">
        <v>318</v>
      </c>
      <c r="G244" s="211" t="s">
        <v>197</v>
      </c>
      <c r="H244" s="212">
        <v>11.88</v>
      </c>
      <c r="I244" s="213"/>
      <c r="J244" s="214">
        <f>ROUND(I244*H244,2)</f>
        <v>0</v>
      </c>
      <c r="K244" s="210" t="s">
        <v>160</v>
      </c>
      <c r="L244" s="48"/>
      <c r="M244" s="215" t="s">
        <v>19</v>
      </c>
      <c r="N244" s="216" t="s">
        <v>43</v>
      </c>
      <c r="O244" s="88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19" t="s">
        <v>161</v>
      </c>
      <c r="AT244" s="219" t="s">
        <v>156</v>
      </c>
      <c r="AU244" s="219" t="s">
        <v>82</v>
      </c>
      <c r="AY244" s="21" t="s">
        <v>153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21" t="s">
        <v>80</v>
      </c>
      <c r="BK244" s="220">
        <f>ROUND(I244*H244,2)</f>
        <v>0</v>
      </c>
      <c r="BL244" s="21" t="s">
        <v>161</v>
      </c>
      <c r="BM244" s="219" t="s">
        <v>319</v>
      </c>
    </row>
    <row r="245" spans="1:47" s="2" customFormat="1" ht="12">
      <c r="A245" s="42"/>
      <c r="B245" s="43"/>
      <c r="C245" s="44"/>
      <c r="D245" s="221" t="s">
        <v>162</v>
      </c>
      <c r="E245" s="44"/>
      <c r="F245" s="222" t="s">
        <v>320</v>
      </c>
      <c r="G245" s="44"/>
      <c r="H245" s="44"/>
      <c r="I245" s="223"/>
      <c r="J245" s="44"/>
      <c r="K245" s="44"/>
      <c r="L245" s="48"/>
      <c r="M245" s="224"/>
      <c r="N245" s="225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1" t="s">
        <v>162</v>
      </c>
      <c r="AU245" s="21" t="s">
        <v>82</v>
      </c>
    </row>
    <row r="246" spans="1:47" s="2" customFormat="1" ht="12">
      <c r="A246" s="42"/>
      <c r="B246" s="43"/>
      <c r="C246" s="44"/>
      <c r="D246" s="226" t="s">
        <v>164</v>
      </c>
      <c r="E246" s="44"/>
      <c r="F246" s="227" t="s">
        <v>321</v>
      </c>
      <c r="G246" s="44"/>
      <c r="H246" s="44"/>
      <c r="I246" s="223"/>
      <c r="J246" s="44"/>
      <c r="K246" s="44"/>
      <c r="L246" s="48"/>
      <c r="M246" s="224"/>
      <c r="N246" s="225"/>
      <c r="O246" s="88"/>
      <c r="P246" s="88"/>
      <c r="Q246" s="88"/>
      <c r="R246" s="88"/>
      <c r="S246" s="88"/>
      <c r="T246" s="89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T246" s="21" t="s">
        <v>164</v>
      </c>
      <c r="AU246" s="21" t="s">
        <v>82</v>
      </c>
    </row>
    <row r="247" spans="1:51" s="13" customFormat="1" ht="12">
      <c r="A247" s="13"/>
      <c r="B247" s="228"/>
      <c r="C247" s="229"/>
      <c r="D247" s="221" t="s">
        <v>166</v>
      </c>
      <c r="E247" s="230" t="s">
        <v>19</v>
      </c>
      <c r="F247" s="231" t="s">
        <v>322</v>
      </c>
      <c r="G247" s="229"/>
      <c r="H247" s="232">
        <v>3.6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166</v>
      </c>
      <c r="AU247" s="238" t="s">
        <v>82</v>
      </c>
      <c r="AV247" s="13" t="s">
        <v>82</v>
      </c>
      <c r="AW247" s="13" t="s">
        <v>33</v>
      </c>
      <c r="AX247" s="13" t="s">
        <v>72</v>
      </c>
      <c r="AY247" s="238" t="s">
        <v>153</v>
      </c>
    </row>
    <row r="248" spans="1:51" s="13" customFormat="1" ht="12">
      <c r="A248" s="13"/>
      <c r="B248" s="228"/>
      <c r="C248" s="229"/>
      <c r="D248" s="221" t="s">
        <v>166</v>
      </c>
      <c r="E248" s="230" t="s">
        <v>19</v>
      </c>
      <c r="F248" s="231" t="s">
        <v>323</v>
      </c>
      <c r="G248" s="229"/>
      <c r="H248" s="232">
        <v>8.28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166</v>
      </c>
      <c r="AU248" s="238" t="s">
        <v>82</v>
      </c>
      <c r="AV248" s="13" t="s">
        <v>82</v>
      </c>
      <c r="AW248" s="13" t="s">
        <v>33</v>
      </c>
      <c r="AX248" s="13" t="s">
        <v>72</v>
      </c>
      <c r="AY248" s="238" t="s">
        <v>153</v>
      </c>
    </row>
    <row r="249" spans="1:51" s="15" customFormat="1" ht="12">
      <c r="A249" s="15"/>
      <c r="B249" s="250"/>
      <c r="C249" s="251"/>
      <c r="D249" s="221" t="s">
        <v>166</v>
      </c>
      <c r="E249" s="252" t="s">
        <v>19</v>
      </c>
      <c r="F249" s="253" t="s">
        <v>174</v>
      </c>
      <c r="G249" s="251"/>
      <c r="H249" s="254">
        <v>11.879999999999999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0" t="s">
        <v>166</v>
      </c>
      <c r="AU249" s="260" t="s">
        <v>82</v>
      </c>
      <c r="AV249" s="15" t="s">
        <v>175</v>
      </c>
      <c r="AW249" s="15" t="s">
        <v>33</v>
      </c>
      <c r="AX249" s="15" t="s">
        <v>72</v>
      </c>
      <c r="AY249" s="260" t="s">
        <v>153</v>
      </c>
    </row>
    <row r="250" spans="1:51" s="14" customFormat="1" ht="12">
      <c r="A250" s="14"/>
      <c r="B250" s="239"/>
      <c r="C250" s="240"/>
      <c r="D250" s="221" t="s">
        <v>166</v>
      </c>
      <c r="E250" s="241" t="s">
        <v>19</v>
      </c>
      <c r="F250" s="242" t="s">
        <v>168</v>
      </c>
      <c r="G250" s="240"/>
      <c r="H250" s="243">
        <v>11.879999999999999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9" t="s">
        <v>166</v>
      </c>
      <c r="AU250" s="249" t="s">
        <v>82</v>
      </c>
      <c r="AV250" s="14" t="s">
        <v>161</v>
      </c>
      <c r="AW250" s="14" t="s">
        <v>33</v>
      </c>
      <c r="AX250" s="14" t="s">
        <v>80</v>
      </c>
      <c r="AY250" s="249" t="s">
        <v>153</v>
      </c>
    </row>
    <row r="251" spans="1:65" s="2" customFormat="1" ht="24.15" customHeight="1">
      <c r="A251" s="42"/>
      <c r="B251" s="43"/>
      <c r="C251" s="208" t="s">
        <v>324</v>
      </c>
      <c r="D251" s="208" t="s">
        <v>156</v>
      </c>
      <c r="E251" s="209" t="s">
        <v>325</v>
      </c>
      <c r="F251" s="210" t="s">
        <v>326</v>
      </c>
      <c r="G251" s="211" t="s">
        <v>197</v>
      </c>
      <c r="H251" s="212">
        <v>7.2</v>
      </c>
      <c r="I251" s="213"/>
      <c r="J251" s="214">
        <f>ROUND(I251*H251,2)</f>
        <v>0</v>
      </c>
      <c r="K251" s="210" t="s">
        <v>160</v>
      </c>
      <c r="L251" s="48"/>
      <c r="M251" s="215" t="s">
        <v>19</v>
      </c>
      <c r="N251" s="216" t="s">
        <v>43</v>
      </c>
      <c r="O251" s="88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19" t="s">
        <v>161</v>
      </c>
      <c r="AT251" s="219" t="s">
        <v>156</v>
      </c>
      <c r="AU251" s="219" t="s">
        <v>82</v>
      </c>
      <c r="AY251" s="21" t="s">
        <v>153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21" t="s">
        <v>80</v>
      </c>
      <c r="BK251" s="220">
        <f>ROUND(I251*H251,2)</f>
        <v>0</v>
      </c>
      <c r="BL251" s="21" t="s">
        <v>161</v>
      </c>
      <c r="BM251" s="219" t="s">
        <v>327</v>
      </c>
    </row>
    <row r="252" spans="1:47" s="2" customFormat="1" ht="12">
      <c r="A252" s="42"/>
      <c r="B252" s="43"/>
      <c r="C252" s="44"/>
      <c r="D252" s="221" t="s">
        <v>162</v>
      </c>
      <c r="E252" s="44"/>
      <c r="F252" s="222" t="s">
        <v>328</v>
      </c>
      <c r="G252" s="44"/>
      <c r="H252" s="44"/>
      <c r="I252" s="223"/>
      <c r="J252" s="44"/>
      <c r="K252" s="44"/>
      <c r="L252" s="48"/>
      <c r="M252" s="224"/>
      <c r="N252" s="225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162</v>
      </c>
      <c r="AU252" s="21" t="s">
        <v>82</v>
      </c>
    </row>
    <row r="253" spans="1:47" s="2" customFormat="1" ht="12">
      <c r="A253" s="42"/>
      <c r="B253" s="43"/>
      <c r="C253" s="44"/>
      <c r="D253" s="226" t="s">
        <v>164</v>
      </c>
      <c r="E253" s="44"/>
      <c r="F253" s="227" t="s">
        <v>329</v>
      </c>
      <c r="G253" s="44"/>
      <c r="H253" s="44"/>
      <c r="I253" s="223"/>
      <c r="J253" s="44"/>
      <c r="K253" s="44"/>
      <c r="L253" s="48"/>
      <c r="M253" s="224"/>
      <c r="N253" s="225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1" t="s">
        <v>164</v>
      </c>
      <c r="AU253" s="21" t="s">
        <v>82</v>
      </c>
    </row>
    <row r="254" spans="1:51" s="13" customFormat="1" ht="12">
      <c r="A254" s="13"/>
      <c r="B254" s="228"/>
      <c r="C254" s="229"/>
      <c r="D254" s="221" t="s">
        <v>166</v>
      </c>
      <c r="E254" s="230" t="s">
        <v>19</v>
      </c>
      <c r="F254" s="231" t="s">
        <v>330</v>
      </c>
      <c r="G254" s="229"/>
      <c r="H254" s="232">
        <v>7.2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166</v>
      </c>
      <c r="AU254" s="238" t="s">
        <v>82</v>
      </c>
      <c r="AV254" s="13" t="s">
        <v>82</v>
      </c>
      <c r="AW254" s="13" t="s">
        <v>33</v>
      </c>
      <c r="AX254" s="13" t="s">
        <v>72</v>
      </c>
      <c r="AY254" s="238" t="s">
        <v>153</v>
      </c>
    </row>
    <row r="255" spans="1:51" s="14" customFormat="1" ht="12">
      <c r="A255" s="14"/>
      <c r="B255" s="239"/>
      <c r="C255" s="240"/>
      <c r="D255" s="221" t="s">
        <v>166</v>
      </c>
      <c r="E255" s="241" t="s">
        <v>19</v>
      </c>
      <c r="F255" s="242" t="s">
        <v>168</v>
      </c>
      <c r="G255" s="240"/>
      <c r="H255" s="243">
        <v>7.2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9" t="s">
        <v>166</v>
      </c>
      <c r="AU255" s="249" t="s">
        <v>82</v>
      </c>
      <c r="AV255" s="14" t="s">
        <v>161</v>
      </c>
      <c r="AW255" s="14" t="s">
        <v>33</v>
      </c>
      <c r="AX255" s="14" t="s">
        <v>80</v>
      </c>
      <c r="AY255" s="249" t="s">
        <v>153</v>
      </c>
    </row>
    <row r="256" spans="1:65" s="2" customFormat="1" ht="24.15" customHeight="1">
      <c r="A256" s="42"/>
      <c r="B256" s="43"/>
      <c r="C256" s="208" t="s">
        <v>242</v>
      </c>
      <c r="D256" s="208" t="s">
        <v>156</v>
      </c>
      <c r="E256" s="209" t="s">
        <v>331</v>
      </c>
      <c r="F256" s="210" t="s">
        <v>332</v>
      </c>
      <c r="G256" s="211" t="s">
        <v>197</v>
      </c>
      <c r="H256" s="212">
        <v>35.7</v>
      </c>
      <c r="I256" s="213"/>
      <c r="J256" s="214">
        <f>ROUND(I256*H256,2)</f>
        <v>0</v>
      </c>
      <c r="K256" s="210" t="s">
        <v>160</v>
      </c>
      <c r="L256" s="48"/>
      <c r="M256" s="215" t="s">
        <v>19</v>
      </c>
      <c r="N256" s="216" t="s">
        <v>43</v>
      </c>
      <c r="O256" s="88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19" t="s">
        <v>161</v>
      </c>
      <c r="AT256" s="219" t="s">
        <v>156</v>
      </c>
      <c r="AU256" s="219" t="s">
        <v>82</v>
      </c>
      <c r="AY256" s="21" t="s">
        <v>153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21" t="s">
        <v>80</v>
      </c>
      <c r="BK256" s="220">
        <f>ROUND(I256*H256,2)</f>
        <v>0</v>
      </c>
      <c r="BL256" s="21" t="s">
        <v>161</v>
      </c>
      <c r="BM256" s="219" t="s">
        <v>333</v>
      </c>
    </row>
    <row r="257" spans="1:47" s="2" customFormat="1" ht="12">
      <c r="A257" s="42"/>
      <c r="B257" s="43"/>
      <c r="C257" s="44"/>
      <c r="D257" s="221" t="s">
        <v>162</v>
      </c>
      <c r="E257" s="44"/>
      <c r="F257" s="222" t="s">
        <v>334</v>
      </c>
      <c r="G257" s="44"/>
      <c r="H257" s="44"/>
      <c r="I257" s="223"/>
      <c r="J257" s="44"/>
      <c r="K257" s="44"/>
      <c r="L257" s="48"/>
      <c r="M257" s="224"/>
      <c r="N257" s="225"/>
      <c r="O257" s="88"/>
      <c r="P257" s="88"/>
      <c r="Q257" s="88"/>
      <c r="R257" s="88"/>
      <c r="S257" s="88"/>
      <c r="T257" s="89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T257" s="21" t="s">
        <v>162</v>
      </c>
      <c r="AU257" s="21" t="s">
        <v>82</v>
      </c>
    </row>
    <row r="258" spans="1:47" s="2" customFormat="1" ht="12">
      <c r="A258" s="42"/>
      <c r="B258" s="43"/>
      <c r="C258" s="44"/>
      <c r="D258" s="226" t="s">
        <v>164</v>
      </c>
      <c r="E258" s="44"/>
      <c r="F258" s="227" t="s">
        <v>335</v>
      </c>
      <c r="G258" s="44"/>
      <c r="H258" s="44"/>
      <c r="I258" s="223"/>
      <c r="J258" s="44"/>
      <c r="K258" s="44"/>
      <c r="L258" s="48"/>
      <c r="M258" s="224"/>
      <c r="N258" s="225"/>
      <c r="O258" s="88"/>
      <c r="P258" s="88"/>
      <c r="Q258" s="88"/>
      <c r="R258" s="88"/>
      <c r="S258" s="88"/>
      <c r="T258" s="89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T258" s="21" t="s">
        <v>164</v>
      </c>
      <c r="AU258" s="21" t="s">
        <v>82</v>
      </c>
    </row>
    <row r="259" spans="1:51" s="13" customFormat="1" ht="12">
      <c r="A259" s="13"/>
      <c r="B259" s="228"/>
      <c r="C259" s="229"/>
      <c r="D259" s="221" t="s">
        <v>166</v>
      </c>
      <c r="E259" s="230" t="s">
        <v>19</v>
      </c>
      <c r="F259" s="231" t="s">
        <v>336</v>
      </c>
      <c r="G259" s="229"/>
      <c r="H259" s="232">
        <v>9.63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8" t="s">
        <v>166</v>
      </c>
      <c r="AU259" s="238" t="s">
        <v>82</v>
      </c>
      <c r="AV259" s="13" t="s">
        <v>82</v>
      </c>
      <c r="AW259" s="13" t="s">
        <v>33</v>
      </c>
      <c r="AX259" s="13" t="s">
        <v>72</v>
      </c>
      <c r="AY259" s="238" t="s">
        <v>153</v>
      </c>
    </row>
    <row r="260" spans="1:51" s="13" customFormat="1" ht="12">
      <c r="A260" s="13"/>
      <c r="B260" s="228"/>
      <c r="C260" s="229"/>
      <c r="D260" s="221" t="s">
        <v>166</v>
      </c>
      <c r="E260" s="230" t="s">
        <v>19</v>
      </c>
      <c r="F260" s="231" t="s">
        <v>337</v>
      </c>
      <c r="G260" s="229"/>
      <c r="H260" s="232">
        <v>2.16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8" t="s">
        <v>166</v>
      </c>
      <c r="AU260" s="238" t="s">
        <v>82</v>
      </c>
      <c r="AV260" s="13" t="s">
        <v>82</v>
      </c>
      <c r="AW260" s="13" t="s">
        <v>33</v>
      </c>
      <c r="AX260" s="13" t="s">
        <v>72</v>
      </c>
      <c r="AY260" s="238" t="s">
        <v>153</v>
      </c>
    </row>
    <row r="261" spans="1:51" s="13" customFormat="1" ht="12">
      <c r="A261" s="13"/>
      <c r="B261" s="228"/>
      <c r="C261" s="229"/>
      <c r="D261" s="221" t="s">
        <v>166</v>
      </c>
      <c r="E261" s="230" t="s">
        <v>19</v>
      </c>
      <c r="F261" s="231" t="s">
        <v>338</v>
      </c>
      <c r="G261" s="229"/>
      <c r="H261" s="232">
        <v>3.15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166</v>
      </c>
      <c r="AU261" s="238" t="s">
        <v>82</v>
      </c>
      <c r="AV261" s="13" t="s">
        <v>82</v>
      </c>
      <c r="AW261" s="13" t="s">
        <v>33</v>
      </c>
      <c r="AX261" s="13" t="s">
        <v>72</v>
      </c>
      <c r="AY261" s="238" t="s">
        <v>153</v>
      </c>
    </row>
    <row r="262" spans="1:51" s="15" customFormat="1" ht="12">
      <c r="A262" s="15"/>
      <c r="B262" s="250"/>
      <c r="C262" s="251"/>
      <c r="D262" s="221" t="s">
        <v>166</v>
      </c>
      <c r="E262" s="252" t="s">
        <v>19</v>
      </c>
      <c r="F262" s="253" t="s">
        <v>339</v>
      </c>
      <c r="G262" s="251"/>
      <c r="H262" s="254">
        <v>14.940000000000001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0" t="s">
        <v>166</v>
      </c>
      <c r="AU262" s="260" t="s">
        <v>82</v>
      </c>
      <c r="AV262" s="15" t="s">
        <v>175</v>
      </c>
      <c r="AW262" s="15" t="s">
        <v>33</v>
      </c>
      <c r="AX262" s="15" t="s">
        <v>72</v>
      </c>
      <c r="AY262" s="260" t="s">
        <v>153</v>
      </c>
    </row>
    <row r="263" spans="1:51" s="13" customFormat="1" ht="12">
      <c r="A263" s="13"/>
      <c r="B263" s="228"/>
      <c r="C263" s="229"/>
      <c r="D263" s="221" t="s">
        <v>166</v>
      </c>
      <c r="E263" s="230" t="s">
        <v>19</v>
      </c>
      <c r="F263" s="231" t="s">
        <v>340</v>
      </c>
      <c r="G263" s="229"/>
      <c r="H263" s="232">
        <v>3.45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8" t="s">
        <v>166</v>
      </c>
      <c r="AU263" s="238" t="s">
        <v>82</v>
      </c>
      <c r="AV263" s="13" t="s">
        <v>82</v>
      </c>
      <c r="AW263" s="13" t="s">
        <v>33</v>
      </c>
      <c r="AX263" s="13" t="s">
        <v>72</v>
      </c>
      <c r="AY263" s="238" t="s">
        <v>153</v>
      </c>
    </row>
    <row r="264" spans="1:51" s="13" customFormat="1" ht="12">
      <c r="A264" s="13"/>
      <c r="B264" s="228"/>
      <c r="C264" s="229"/>
      <c r="D264" s="221" t="s">
        <v>166</v>
      </c>
      <c r="E264" s="230" t="s">
        <v>19</v>
      </c>
      <c r="F264" s="231" t="s">
        <v>341</v>
      </c>
      <c r="G264" s="229"/>
      <c r="H264" s="232">
        <v>2.16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166</v>
      </c>
      <c r="AU264" s="238" t="s">
        <v>82</v>
      </c>
      <c r="AV264" s="13" t="s">
        <v>82</v>
      </c>
      <c r="AW264" s="13" t="s">
        <v>33</v>
      </c>
      <c r="AX264" s="13" t="s">
        <v>72</v>
      </c>
      <c r="AY264" s="238" t="s">
        <v>153</v>
      </c>
    </row>
    <row r="265" spans="1:51" s="13" customFormat="1" ht="12">
      <c r="A265" s="13"/>
      <c r="B265" s="228"/>
      <c r="C265" s="229"/>
      <c r="D265" s="221" t="s">
        <v>166</v>
      </c>
      <c r="E265" s="230" t="s">
        <v>19</v>
      </c>
      <c r="F265" s="231" t="s">
        <v>342</v>
      </c>
      <c r="G265" s="229"/>
      <c r="H265" s="232">
        <v>15.15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166</v>
      </c>
      <c r="AU265" s="238" t="s">
        <v>82</v>
      </c>
      <c r="AV265" s="13" t="s">
        <v>82</v>
      </c>
      <c r="AW265" s="13" t="s">
        <v>33</v>
      </c>
      <c r="AX265" s="13" t="s">
        <v>72</v>
      </c>
      <c r="AY265" s="238" t="s">
        <v>153</v>
      </c>
    </row>
    <row r="266" spans="1:51" s="15" customFormat="1" ht="12">
      <c r="A266" s="15"/>
      <c r="B266" s="250"/>
      <c r="C266" s="251"/>
      <c r="D266" s="221" t="s">
        <v>166</v>
      </c>
      <c r="E266" s="252" t="s">
        <v>19</v>
      </c>
      <c r="F266" s="253" t="s">
        <v>174</v>
      </c>
      <c r="G266" s="251"/>
      <c r="H266" s="254">
        <v>20.76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0" t="s">
        <v>166</v>
      </c>
      <c r="AU266" s="260" t="s">
        <v>82</v>
      </c>
      <c r="AV266" s="15" t="s">
        <v>175</v>
      </c>
      <c r="AW266" s="15" t="s">
        <v>33</v>
      </c>
      <c r="AX266" s="15" t="s">
        <v>72</v>
      </c>
      <c r="AY266" s="260" t="s">
        <v>153</v>
      </c>
    </row>
    <row r="267" spans="1:51" s="14" customFormat="1" ht="12">
      <c r="A267" s="14"/>
      <c r="B267" s="239"/>
      <c r="C267" s="240"/>
      <c r="D267" s="221" t="s">
        <v>166</v>
      </c>
      <c r="E267" s="241" t="s">
        <v>19</v>
      </c>
      <c r="F267" s="242" t="s">
        <v>168</v>
      </c>
      <c r="G267" s="240"/>
      <c r="H267" s="243">
        <v>35.7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9" t="s">
        <v>166</v>
      </c>
      <c r="AU267" s="249" t="s">
        <v>82</v>
      </c>
      <c r="AV267" s="14" t="s">
        <v>161</v>
      </c>
      <c r="AW267" s="14" t="s">
        <v>33</v>
      </c>
      <c r="AX267" s="14" t="s">
        <v>80</v>
      </c>
      <c r="AY267" s="249" t="s">
        <v>153</v>
      </c>
    </row>
    <row r="268" spans="1:65" s="2" customFormat="1" ht="24.15" customHeight="1">
      <c r="A268" s="42"/>
      <c r="B268" s="43"/>
      <c r="C268" s="208" t="s">
        <v>343</v>
      </c>
      <c r="D268" s="208" t="s">
        <v>156</v>
      </c>
      <c r="E268" s="209" t="s">
        <v>344</v>
      </c>
      <c r="F268" s="210" t="s">
        <v>345</v>
      </c>
      <c r="G268" s="211" t="s">
        <v>346</v>
      </c>
      <c r="H268" s="212">
        <v>59.5</v>
      </c>
      <c r="I268" s="213"/>
      <c r="J268" s="214">
        <f>ROUND(I268*H268,2)</f>
        <v>0</v>
      </c>
      <c r="K268" s="210" t="s">
        <v>160</v>
      </c>
      <c r="L268" s="48"/>
      <c r="M268" s="215" t="s">
        <v>19</v>
      </c>
      <c r="N268" s="216" t="s">
        <v>43</v>
      </c>
      <c r="O268" s="88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19" t="s">
        <v>161</v>
      </c>
      <c r="AT268" s="219" t="s">
        <v>156</v>
      </c>
      <c r="AU268" s="219" t="s">
        <v>82</v>
      </c>
      <c r="AY268" s="21" t="s">
        <v>153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21" t="s">
        <v>80</v>
      </c>
      <c r="BK268" s="220">
        <f>ROUND(I268*H268,2)</f>
        <v>0</v>
      </c>
      <c r="BL268" s="21" t="s">
        <v>161</v>
      </c>
      <c r="BM268" s="219" t="s">
        <v>347</v>
      </c>
    </row>
    <row r="269" spans="1:47" s="2" customFormat="1" ht="12">
      <c r="A269" s="42"/>
      <c r="B269" s="43"/>
      <c r="C269" s="44"/>
      <c r="D269" s="221" t="s">
        <v>162</v>
      </c>
      <c r="E269" s="44"/>
      <c r="F269" s="222" t="s">
        <v>348</v>
      </c>
      <c r="G269" s="44"/>
      <c r="H269" s="44"/>
      <c r="I269" s="223"/>
      <c r="J269" s="44"/>
      <c r="K269" s="44"/>
      <c r="L269" s="48"/>
      <c r="M269" s="224"/>
      <c r="N269" s="225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162</v>
      </c>
      <c r="AU269" s="21" t="s">
        <v>82</v>
      </c>
    </row>
    <row r="270" spans="1:47" s="2" customFormat="1" ht="12">
      <c r="A270" s="42"/>
      <c r="B270" s="43"/>
      <c r="C270" s="44"/>
      <c r="D270" s="226" t="s">
        <v>164</v>
      </c>
      <c r="E270" s="44"/>
      <c r="F270" s="227" t="s">
        <v>349</v>
      </c>
      <c r="G270" s="44"/>
      <c r="H270" s="44"/>
      <c r="I270" s="223"/>
      <c r="J270" s="44"/>
      <c r="K270" s="44"/>
      <c r="L270" s="48"/>
      <c r="M270" s="224"/>
      <c r="N270" s="225"/>
      <c r="O270" s="88"/>
      <c r="P270" s="88"/>
      <c r="Q270" s="88"/>
      <c r="R270" s="88"/>
      <c r="S270" s="88"/>
      <c r="T270" s="89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T270" s="21" t="s">
        <v>164</v>
      </c>
      <c r="AU270" s="21" t="s">
        <v>82</v>
      </c>
    </row>
    <row r="271" spans="1:51" s="13" customFormat="1" ht="12">
      <c r="A271" s="13"/>
      <c r="B271" s="228"/>
      <c r="C271" s="229"/>
      <c r="D271" s="221" t="s">
        <v>166</v>
      </c>
      <c r="E271" s="230" t="s">
        <v>19</v>
      </c>
      <c r="F271" s="231" t="s">
        <v>350</v>
      </c>
      <c r="G271" s="229"/>
      <c r="H271" s="232">
        <v>35.7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8" t="s">
        <v>166</v>
      </c>
      <c r="AU271" s="238" t="s">
        <v>82</v>
      </c>
      <c r="AV271" s="13" t="s">
        <v>82</v>
      </c>
      <c r="AW271" s="13" t="s">
        <v>33</v>
      </c>
      <c r="AX271" s="13" t="s">
        <v>72</v>
      </c>
      <c r="AY271" s="238" t="s">
        <v>153</v>
      </c>
    </row>
    <row r="272" spans="1:51" s="13" customFormat="1" ht="12">
      <c r="A272" s="13"/>
      <c r="B272" s="228"/>
      <c r="C272" s="229"/>
      <c r="D272" s="221" t="s">
        <v>166</v>
      </c>
      <c r="E272" s="230" t="s">
        <v>19</v>
      </c>
      <c r="F272" s="231" t="s">
        <v>351</v>
      </c>
      <c r="G272" s="229"/>
      <c r="H272" s="232">
        <v>23.8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166</v>
      </c>
      <c r="AU272" s="238" t="s">
        <v>82</v>
      </c>
      <c r="AV272" s="13" t="s">
        <v>82</v>
      </c>
      <c r="AW272" s="13" t="s">
        <v>33</v>
      </c>
      <c r="AX272" s="13" t="s">
        <v>72</v>
      </c>
      <c r="AY272" s="238" t="s">
        <v>153</v>
      </c>
    </row>
    <row r="273" spans="1:51" s="15" customFormat="1" ht="12">
      <c r="A273" s="15"/>
      <c r="B273" s="250"/>
      <c r="C273" s="251"/>
      <c r="D273" s="221" t="s">
        <v>166</v>
      </c>
      <c r="E273" s="252" t="s">
        <v>19</v>
      </c>
      <c r="F273" s="253" t="s">
        <v>174</v>
      </c>
      <c r="G273" s="251"/>
      <c r="H273" s="254">
        <v>59.5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0" t="s">
        <v>166</v>
      </c>
      <c r="AU273" s="260" t="s">
        <v>82</v>
      </c>
      <c r="AV273" s="15" t="s">
        <v>175</v>
      </c>
      <c r="AW273" s="15" t="s">
        <v>33</v>
      </c>
      <c r="AX273" s="15" t="s">
        <v>72</v>
      </c>
      <c r="AY273" s="260" t="s">
        <v>153</v>
      </c>
    </row>
    <row r="274" spans="1:51" s="14" customFormat="1" ht="12">
      <c r="A274" s="14"/>
      <c r="B274" s="239"/>
      <c r="C274" s="240"/>
      <c r="D274" s="221" t="s">
        <v>166</v>
      </c>
      <c r="E274" s="241" t="s">
        <v>19</v>
      </c>
      <c r="F274" s="242" t="s">
        <v>168</v>
      </c>
      <c r="G274" s="240"/>
      <c r="H274" s="243">
        <v>59.5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9" t="s">
        <v>166</v>
      </c>
      <c r="AU274" s="249" t="s">
        <v>82</v>
      </c>
      <c r="AV274" s="14" t="s">
        <v>161</v>
      </c>
      <c r="AW274" s="14" t="s">
        <v>33</v>
      </c>
      <c r="AX274" s="14" t="s">
        <v>80</v>
      </c>
      <c r="AY274" s="249" t="s">
        <v>153</v>
      </c>
    </row>
    <row r="275" spans="1:65" s="2" customFormat="1" ht="24.15" customHeight="1">
      <c r="A275" s="42"/>
      <c r="B275" s="43"/>
      <c r="C275" s="208" t="s">
        <v>247</v>
      </c>
      <c r="D275" s="208" t="s">
        <v>156</v>
      </c>
      <c r="E275" s="209" t="s">
        <v>352</v>
      </c>
      <c r="F275" s="210" t="s">
        <v>353</v>
      </c>
      <c r="G275" s="211" t="s">
        <v>346</v>
      </c>
      <c r="H275" s="212">
        <v>14.22</v>
      </c>
      <c r="I275" s="213"/>
      <c r="J275" s="214">
        <f>ROUND(I275*H275,2)</f>
        <v>0</v>
      </c>
      <c r="K275" s="210" t="s">
        <v>160</v>
      </c>
      <c r="L275" s="48"/>
      <c r="M275" s="215" t="s">
        <v>19</v>
      </c>
      <c r="N275" s="216" t="s">
        <v>43</v>
      </c>
      <c r="O275" s="88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R275" s="219" t="s">
        <v>161</v>
      </c>
      <c r="AT275" s="219" t="s">
        <v>156</v>
      </c>
      <c r="AU275" s="219" t="s">
        <v>82</v>
      </c>
      <c r="AY275" s="21" t="s">
        <v>153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21" t="s">
        <v>80</v>
      </c>
      <c r="BK275" s="220">
        <f>ROUND(I275*H275,2)</f>
        <v>0</v>
      </c>
      <c r="BL275" s="21" t="s">
        <v>161</v>
      </c>
      <c r="BM275" s="219" t="s">
        <v>354</v>
      </c>
    </row>
    <row r="276" spans="1:47" s="2" customFormat="1" ht="12">
      <c r="A276" s="42"/>
      <c r="B276" s="43"/>
      <c r="C276" s="44"/>
      <c r="D276" s="221" t="s">
        <v>162</v>
      </c>
      <c r="E276" s="44"/>
      <c r="F276" s="222" t="s">
        <v>355</v>
      </c>
      <c r="G276" s="44"/>
      <c r="H276" s="44"/>
      <c r="I276" s="223"/>
      <c r="J276" s="44"/>
      <c r="K276" s="44"/>
      <c r="L276" s="48"/>
      <c r="M276" s="224"/>
      <c r="N276" s="225"/>
      <c r="O276" s="88"/>
      <c r="P276" s="88"/>
      <c r="Q276" s="88"/>
      <c r="R276" s="88"/>
      <c r="S276" s="88"/>
      <c r="T276" s="89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T276" s="21" t="s">
        <v>162</v>
      </c>
      <c r="AU276" s="21" t="s">
        <v>82</v>
      </c>
    </row>
    <row r="277" spans="1:47" s="2" customFormat="1" ht="12">
      <c r="A277" s="42"/>
      <c r="B277" s="43"/>
      <c r="C277" s="44"/>
      <c r="D277" s="226" t="s">
        <v>164</v>
      </c>
      <c r="E277" s="44"/>
      <c r="F277" s="227" t="s">
        <v>356</v>
      </c>
      <c r="G277" s="44"/>
      <c r="H277" s="44"/>
      <c r="I277" s="223"/>
      <c r="J277" s="44"/>
      <c r="K277" s="44"/>
      <c r="L277" s="48"/>
      <c r="M277" s="224"/>
      <c r="N277" s="225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164</v>
      </c>
      <c r="AU277" s="21" t="s">
        <v>82</v>
      </c>
    </row>
    <row r="278" spans="1:51" s="16" customFormat="1" ht="12">
      <c r="A278" s="16"/>
      <c r="B278" s="272"/>
      <c r="C278" s="273"/>
      <c r="D278" s="221" t="s">
        <v>166</v>
      </c>
      <c r="E278" s="274" t="s">
        <v>19</v>
      </c>
      <c r="F278" s="275" t="s">
        <v>357</v>
      </c>
      <c r="G278" s="273"/>
      <c r="H278" s="274" t="s">
        <v>19</v>
      </c>
      <c r="I278" s="276"/>
      <c r="J278" s="273"/>
      <c r="K278" s="273"/>
      <c r="L278" s="277"/>
      <c r="M278" s="278"/>
      <c r="N278" s="279"/>
      <c r="O278" s="279"/>
      <c r="P278" s="279"/>
      <c r="Q278" s="279"/>
      <c r="R278" s="279"/>
      <c r="S278" s="279"/>
      <c r="T278" s="280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81" t="s">
        <v>166</v>
      </c>
      <c r="AU278" s="281" t="s">
        <v>82</v>
      </c>
      <c r="AV278" s="16" t="s">
        <v>80</v>
      </c>
      <c r="AW278" s="16" t="s">
        <v>33</v>
      </c>
      <c r="AX278" s="16" t="s">
        <v>72</v>
      </c>
      <c r="AY278" s="281" t="s">
        <v>153</v>
      </c>
    </row>
    <row r="279" spans="1:51" s="13" customFormat="1" ht="12">
      <c r="A279" s="13"/>
      <c r="B279" s="228"/>
      <c r="C279" s="229"/>
      <c r="D279" s="221" t="s">
        <v>166</v>
      </c>
      <c r="E279" s="230" t="s">
        <v>19</v>
      </c>
      <c r="F279" s="231" t="s">
        <v>358</v>
      </c>
      <c r="G279" s="229"/>
      <c r="H279" s="232">
        <v>3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8" t="s">
        <v>166</v>
      </c>
      <c r="AU279" s="238" t="s">
        <v>82</v>
      </c>
      <c r="AV279" s="13" t="s">
        <v>82</v>
      </c>
      <c r="AW279" s="13" t="s">
        <v>33</v>
      </c>
      <c r="AX279" s="13" t="s">
        <v>72</v>
      </c>
      <c r="AY279" s="238" t="s">
        <v>153</v>
      </c>
    </row>
    <row r="280" spans="1:51" s="13" customFormat="1" ht="12">
      <c r="A280" s="13"/>
      <c r="B280" s="228"/>
      <c r="C280" s="229"/>
      <c r="D280" s="221" t="s">
        <v>166</v>
      </c>
      <c r="E280" s="230" t="s">
        <v>19</v>
      </c>
      <c r="F280" s="231" t="s">
        <v>359</v>
      </c>
      <c r="G280" s="229"/>
      <c r="H280" s="232">
        <v>3.21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8" t="s">
        <v>166</v>
      </c>
      <c r="AU280" s="238" t="s">
        <v>82</v>
      </c>
      <c r="AV280" s="13" t="s">
        <v>82</v>
      </c>
      <c r="AW280" s="13" t="s">
        <v>33</v>
      </c>
      <c r="AX280" s="13" t="s">
        <v>72</v>
      </c>
      <c r="AY280" s="238" t="s">
        <v>153</v>
      </c>
    </row>
    <row r="281" spans="1:51" s="13" customFormat="1" ht="12">
      <c r="A281" s="13"/>
      <c r="B281" s="228"/>
      <c r="C281" s="229"/>
      <c r="D281" s="221" t="s">
        <v>166</v>
      </c>
      <c r="E281" s="230" t="s">
        <v>19</v>
      </c>
      <c r="F281" s="231" t="s">
        <v>360</v>
      </c>
      <c r="G281" s="229"/>
      <c r="H281" s="232">
        <v>1.13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8" t="s">
        <v>166</v>
      </c>
      <c r="AU281" s="238" t="s">
        <v>82</v>
      </c>
      <c r="AV281" s="13" t="s">
        <v>82</v>
      </c>
      <c r="AW281" s="13" t="s">
        <v>33</v>
      </c>
      <c r="AX281" s="13" t="s">
        <v>72</v>
      </c>
      <c r="AY281" s="238" t="s">
        <v>153</v>
      </c>
    </row>
    <row r="282" spans="1:51" s="15" customFormat="1" ht="12">
      <c r="A282" s="15"/>
      <c r="B282" s="250"/>
      <c r="C282" s="251"/>
      <c r="D282" s="221" t="s">
        <v>166</v>
      </c>
      <c r="E282" s="252" t="s">
        <v>19</v>
      </c>
      <c r="F282" s="253" t="s">
        <v>339</v>
      </c>
      <c r="G282" s="251"/>
      <c r="H282" s="254">
        <v>7.34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0" t="s">
        <v>166</v>
      </c>
      <c r="AU282" s="260" t="s">
        <v>82</v>
      </c>
      <c r="AV282" s="15" t="s">
        <v>175</v>
      </c>
      <c r="AW282" s="15" t="s">
        <v>33</v>
      </c>
      <c r="AX282" s="15" t="s">
        <v>72</v>
      </c>
      <c r="AY282" s="260" t="s">
        <v>153</v>
      </c>
    </row>
    <row r="283" spans="1:51" s="13" customFormat="1" ht="12">
      <c r="A283" s="13"/>
      <c r="B283" s="228"/>
      <c r="C283" s="229"/>
      <c r="D283" s="221" t="s">
        <v>166</v>
      </c>
      <c r="E283" s="230" t="s">
        <v>19</v>
      </c>
      <c r="F283" s="231" t="s">
        <v>361</v>
      </c>
      <c r="G283" s="229"/>
      <c r="H283" s="232">
        <v>1.15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8" t="s">
        <v>166</v>
      </c>
      <c r="AU283" s="238" t="s">
        <v>82</v>
      </c>
      <c r="AV283" s="13" t="s">
        <v>82</v>
      </c>
      <c r="AW283" s="13" t="s">
        <v>33</v>
      </c>
      <c r="AX283" s="13" t="s">
        <v>72</v>
      </c>
      <c r="AY283" s="238" t="s">
        <v>153</v>
      </c>
    </row>
    <row r="284" spans="1:51" s="13" customFormat="1" ht="12">
      <c r="A284" s="13"/>
      <c r="B284" s="228"/>
      <c r="C284" s="229"/>
      <c r="D284" s="221" t="s">
        <v>166</v>
      </c>
      <c r="E284" s="230" t="s">
        <v>19</v>
      </c>
      <c r="F284" s="231" t="s">
        <v>362</v>
      </c>
      <c r="G284" s="229"/>
      <c r="H284" s="232">
        <v>5.73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8" t="s">
        <v>166</v>
      </c>
      <c r="AU284" s="238" t="s">
        <v>82</v>
      </c>
      <c r="AV284" s="13" t="s">
        <v>82</v>
      </c>
      <c r="AW284" s="13" t="s">
        <v>33</v>
      </c>
      <c r="AX284" s="13" t="s">
        <v>72</v>
      </c>
      <c r="AY284" s="238" t="s">
        <v>153</v>
      </c>
    </row>
    <row r="285" spans="1:51" s="15" customFormat="1" ht="12">
      <c r="A285" s="15"/>
      <c r="B285" s="250"/>
      <c r="C285" s="251"/>
      <c r="D285" s="221" t="s">
        <v>166</v>
      </c>
      <c r="E285" s="252" t="s">
        <v>19</v>
      </c>
      <c r="F285" s="253" t="s">
        <v>174</v>
      </c>
      <c r="G285" s="251"/>
      <c r="H285" s="254">
        <v>6.880000000000001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0" t="s">
        <v>166</v>
      </c>
      <c r="AU285" s="260" t="s">
        <v>82</v>
      </c>
      <c r="AV285" s="15" t="s">
        <v>175</v>
      </c>
      <c r="AW285" s="15" t="s">
        <v>33</v>
      </c>
      <c r="AX285" s="15" t="s">
        <v>72</v>
      </c>
      <c r="AY285" s="260" t="s">
        <v>153</v>
      </c>
    </row>
    <row r="286" spans="1:51" s="14" customFormat="1" ht="12">
      <c r="A286" s="14"/>
      <c r="B286" s="239"/>
      <c r="C286" s="240"/>
      <c r="D286" s="221" t="s">
        <v>166</v>
      </c>
      <c r="E286" s="241" t="s">
        <v>19</v>
      </c>
      <c r="F286" s="242" t="s">
        <v>168</v>
      </c>
      <c r="G286" s="240"/>
      <c r="H286" s="243">
        <v>14.22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9" t="s">
        <v>166</v>
      </c>
      <c r="AU286" s="249" t="s">
        <v>82</v>
      </c>
      <c r="AV286" s="14" t="s">
        <v>161</v>
      </c>
      <c r="AW286" s="14" t="s">
        <v>33</v>
      </c>
      <c r="AX286" s="14" t="s">
        <v>80</v>
      </c>
      <c r="AY286" s="249" t="s">
        <v>153</v>
      </c>
    </row>
    <row r="287" spans="1:65" s="2" customFormat="1" ht="24.15" customHeight="1">
      <c r="A287" s="42"/>
      <c r="B287" s="43"/>
      <c r="C287" s="208" t="s">
        <v>363</v>
      </c>
      <c r="D287" s="208" t="s">
        <v>156</v>
      </c>
      <c r="E287" s="209" t="s">
        <v>364</v>
      </c>
      <c r="F287" s="210" t="s">
        <v>365</v>
      </c>
      <c r="G287" s="211" t="s">
        <v>366</v>
      </c>
      <c r="H287" s="212">
        <v>50</v>
      </c>
      <c r="I287" s="213"/>
      <c r="J287" s="214">
        <f>ROUND(I287*H287,2)</f>
        <v>0</v>
      </c>
      <c r="K287" s="210" t="s">
        <v>160</v>
      </c>
      <c r="L287" s="48"/>
      <c r="M287" s="215" t="s">
        <v>19</v>
      </c>
      <c r="N287" s="216" t="s">
        <v>43</v>
      </c>
      <c r="O287" s="88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19" t="s">
        <v>161</v>
      </c>
      <c r="AT287" s="219" t="s">
        <v>156</v>
      </c>
      <c r="AU287" s="219" t="s">
        <v>82</v>
      </c>
      <c r="AY287" s="21" t="s">
        <v>153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21" t="s">
        <v>80</v>
      </c>
      <c r="BK287" s="220">
        <f>ROUND(I287*H287,2)</f>
        <v>0</v>
      </c>
      <c r="BL287" s="21" t="s">
        <v>161</v>
      </c>
      <c r="BM287" s="219" t="s">
        <v>367</v>
      </c>
    </row>
    <row r="288" spans="1:47" s="2" customFormat="1" ht="12">
      <c r="A288" s="42"/>
      <c r="B288" s="43"/>
      <c r="C288" s="44"/>
      <c r="D288" s="221" t="s">
        <v>162</v>
      </c>
      <c r="E288" s="44"/>
      <c r="F288" s="222" t="s">
        <v>368</v>
      </c>
      <c r="G288" s="44"/>
      <c r="H288" s="44"/>
      <c r="I288" s="223"/>
      <c r="J288" s="44"/>
      <c r="K288" s="44"/>
      <c r="L288" s="48"/>
      <c r="M288" s="224"/>
      <c r="N288" s="225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1" t="s">
        <v>162</v>
      </c>
      <c r="AU288" s="21" t="s">
        <v>82</v>
      </c>
    </row>
    <row r="289" spans="1:47" s="2" customFormat="1" ht="12">
      <c r="A289" s="42"/>
      <c r="B289" s="43"/>
      <c r="C289" s="44"/>
      <c r="D289" s="226" t="s">
        <v>164</v>
      </c>
      <c r="E289" s="44"/>
      <c r="F289" s="227" t="s">
        <v>369</v>
      </c>
      <c r="G289" s="44"/>
      <c r="H289" s="44"/>
      <c r="I289" s="223"/>
      <c r="J289" s="44"/>
      <c r="K289" s="44"/>
      <c r="L289" s="48"/>
      <c r="M289" s="224"/>
      <c r="N289" s="225"/>
      <c r="O289" s="88"/>
      <c r="P289" s="88"/>
      <c r="Q289" s="88"/>
      <c r="R289" s="88"/>
      <c r="S289" s="88"/>
      <c r="T289" s="89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T289" s="21" t="s">
        <v>164</v>
      </c>
      <c r="AU289" s="21" t="s">
        <v>82</v>
      </c>
    </row>
    <row r="290" spans="1:51" s="13" customFormat="1" ht="12">
      <c r="A290" s="13"/>
      <c r="B290" s="228"/>
      <c r="C290" s="229"/>
      <c r="D290" s="221" t="s">
        <v>166</v>
      </c>
      <c r="E290" s="230" t="s">
        <v>19</v>
      </c>
      <c r="F290" s="231" t="s">
        <v>370</v>
      </c>
      <c r="G290" s="229"/>
      <c r="H290" s="232">
        <v>50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166</v>
      </c>
      <c r="AU290" s="238" t="s">
        <v>82</v>
      </c>
      <c r="AV290" s="13" t="s">
        <v>82</v>
      </c>
      <c r="AW290" s="13" t="s">
        <v>33</v>
      </c>
      <c r="AX290" s="13" t="s">
        <v>72</v>
      </c>
      <c r="AY290" s="238" t="s">
        <v>153</v>
      </c>
    </row>
    <row r="291" spans="1:51" s="14" customFormat="1" ht="12">
      <c r="A291" s="14"/>
      <c r="B291" s="239"/>
      <c r="C291" s="240"/>
      <c r="D291" s="221" t="s">
        <v>166</v>
      </c>
      <c r="E291" s="241" t="s">
        <v>19</v>
      </c>
      <c r="F291" s="242" t="s">
        <v>168</v>
      </c>
      <c r="G291" s="240"/>
      <c r="H291" s="243">
        <v>50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9" t="s">
        <v>166</v>
      </c>
      <c r="AU291" s="249" t="s">
        <v>82</v>
      </c>
      <c r="AV291" s="14" t="s">
        <v>161</v>
      </c>
      <c r="AW291" s="14" t="s">
        <v>33</v>
      </c>
      <c r="AX291" s="14" t="s">
        <v>80</v>
      </c>
      <c r="AY291" s="249" t="s">
        <v>153</v>
      </c>
    </row>
    <row r="292" spans="1:65" s="2" customFormat="1" ht="16.5" customHeight="1">
      <c r="A292" s="42"/>
      <c r="B292" s="43"/>
      <c r="C292" s="261" t="s">
        <v>254</v>
      </c>
      <c r="D292" s="261" t="s">
        <v>214</v>
      </c>
      <c r="E292" s="262" t="s">
        <v>371</v>
      </c>
      <c r="F292" s="263" t="s">
        <v>372</v>
      </c>
      <c r="G292" s="264" t="s">
        <v>366</v>
      </c>
      <c r="H292" s="265">
        <v>15</v>
      </c>
      <c r="I292" s="266"/>
      <c r="J292" s="267">
        <f>ROUND(I292*H292,2)</f>
        <v>0</v>
      </c>
      <c r="K292" s="263" t="s">
        <v>160</v>
      </c>
      <c r="L292" s="268"/>
      <c r="M292" s="269" t="s">
        <v>19</v>
      </c>
      <c r="N292" s="270" t="s">
        <v>43</v>
      </c>
      <c r="O292" s="88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19" t="s">
        <v>184</v>
      </c>
      <c r="AT292" s="219" t="s">
        <v>214</v>
      </c>
      <c r="AU292" s="219" t="s">
        <v>82</v>
      </c>
      <c r="AY292" s="21" t="s">
        <v>153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21" t="s">
        <v>80</v>
      </c>
      <c r="BK292" s="220">
        <f>ROUND(I292*H292,2)</f>
        <v>0</v>
      </c>
      <c r="BL292" s="21" t="s">
        <v>161</v>
      </c>
      <c r="BM292" s="219" t="s">
        <v>373</v>
      </c>
    </row>
    <row r="293" spans="1:47" s="2" customFormat="1" ht="12">
      <c r="A293" s="42"/>
      <c r="B293" s="43"/>
      <c r="C293" s="44"/>
      <c r="D293" s="221" t="s">
        <v>162</v>
      </c>
      <c r="E293" s="44"/>
      <c r="F293" s="222" t="s">
        <v>372</v>
      </c>
      <c r="G293" s="44"/>
      <c r="H293" s="44"/>
      <c r="I293" s="223"/>
      <c r="J293" s="44"/>
      <c r="K293" s="44"/>
      <c r="L293" s="48"/>
      <c r="M293" s="224"/>
      <c r="N293" s="225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162</v>
      </c>
      <c r="AU293" s="21" t="s">
        <v>82</v>
      </c>
    </row>
    <row r="294" spans="1:47" s="2" customFormat="1" ht="12">
      <c r="A294" s="42"/>
      <c r="B294" s="43"/>
      <c r="C294" s="44"/>
      <c r="D294" s="221" t="s">
        <v>225</v>
      </c>
      <c r="E294" s="44"/>
      <c r="F294" s="271" t="s">
        <v>374</v>
      </c>
      <c r="G294" s="44"/>
      <c r="H294" s="44"/>
      <c r="I294" s="223"/>
      <c r="J294" s="44"/>
      <c r="K294" s="44"/>
      <c r="L294" s="48"/>
      <c r="M294" s="224"/>
      <c r="N294" s="225"/>
      <c r="O294" s="88"/>
      <c r="P294" s="88"/>
      <c r="Q294" s="88"/>
      <c r="R294" s="88"/>
      <c r="S294" s="88"/>
      <c r="T294" s="89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T294" s="21" t="s">
        <v>225</v>
      </c>
      <c r="AU294" s="21" t="s">
        <v>82</v>
      </c>
    </row>
    <row r="295" spans="1:51" s="13" customFormat="1" ht="12">
      <c r="A295" s="13"/>
      <c r="B295" s="228"/>
      <c r="C295" s="229"/>
      <c r="D295" s="221" t="s">
        <v>166</v>
      </c>
      <c r="E295" s="230" t="s">
        <v>19</v>
      </c>
      <c r="F295" s="231" t="s">
        <v>375</v>
      </c>
      <c r="G295" s="229"/>
      <c r="H295" s="232">
        <v>15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166</v>
      </c>
      <c r="AU295" s="238" t="s">
        <v>82</v>
      </c>
      <c r="AV295" s="13" t="s">
        <v>82</v>
      </c>
      <c r="AW295" s="13" t="s">
        <v>33</v>
      </c>
      <c r="AX295" s="13" t="s">
        <v>72</v>
      </c>
      <c r="AY295" s="238" t="s">
        <v>153</v>
      </c>
    </row>
    <row r="296" spans="1:51" s="14" customFormat="1" ht="12">
      <c r="A296" s="14"/>
      <c r="B296" s="239"/>
      <c r="C296" s="240"/>
      <c r="D296" s="221" t="s">
        <v>166</v>
      </c>
      <c r="E296" s="241" t="s">
        <v>19</v>
      </c>
      <c r="F296" s="242" t="s">
        <v>168</v>
      </c>
      <c r="G296" s="240"/>
      <c r="H296" s="243">
        <v>15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166</v>
      </c>
      <c r="AU296" s="249" t="s">
        <v>82</v>
      </c>
      <c r="AV296" s="14" t="s">
        <v>161</v>
      </c>
      <c r="AW296" s="14" t="s">
        <v>33</v>
      </c>
      <c r="AX296" s="14" t="s">
        <v>80</v>
      </c>
      <c r="AY296" s="249" t="s">
        <v>153</v>
      </c>
    </row>
    <row r="297" spans="1:63" s="12" customFormat="1" ht="22.8" customHeight="1">
      <c r="A297" s="12"/>
      <c r="B297" s="192"/>
      <c r="C297" s="193"/>
      <c r="D297" s="194" t="s">
        <v>71</v>
      </c>
      <c r="E297" s="206" t="s">
        <v>161</v>
      </c>
      <c r="F297" s="206" t="s">
        <v>376</v>
      </c>
      <c r="G297" s="193"/>
      <c r="H297" s="193"/>
      <c r="I297" s="196"/>
      <c r="J297" s="207">
        <f>BK297</f>
        <v>0</v>
      </c>
      <c r="K297" s="193"/>
      <c r="L297" s="198"/>
      <c r="M297" s="199"/>
      <c r="N297" s="200"/>
      <c r="O297" s="200"/>
      <c r="P297" s="201">
        <f>P298</f>
        <v>0</v>
      </c>
      <c r="Q297" s="200"/>
      <c r="R297" s="201">
        <f>R298</f>
        <v>0</v>
      </c>
      <c r="S297" s="200"/>
      <c r="T297" s="202">
        <f>T298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3" t="s">
        <v>80</v>
      </c>
      <c r="AT297" s="204" t="s">
        <v>71</v>
      </c>
      <c r="AU297" s="204" t="s">
        <v>80</v>
      </c>
      <c r="AY297" s="203" t="s">
        <v>153</v>
      </c>
      <c r="BK297" s="205">
        <f>BK298</f>
        <v>0</v>
      </c>
    </row>
    <row r="298" spans="1:63" s="12" customFormat="1" ht="20.85" customHeight="1">
      <c r="A298" s="12"/>
      <c r="B298" s="192"/>
      <c r="C298" s="193"/>
      <c r="D298" s="194" t="s">
        <v>71</v>
      </c>
      <c r="E298" s="206" t="s">
        <v>377</v>
      </c>
      <c r="F298" s="206" t="s">
        <v>378</v>
      </c>
      <c r="G298" s="193"/>
      <c r="H298" s="193"/>
      <c r="I298" s="196"/>
      <c r="J298" s="207">
        <f>BK298</f>
        <v>0</v>
      </c>
      <c r="K298" s="193"/>
      <c r="L298" s="198"/>
      <c r="M298" s="199"/>
      <c r="N298" s="200"/>
      <c r="O298" s="200"/>
      <c r="P298" s="201">
        <f>SUM(P299:P332)</f>
        <v>0</v>
      </c>
      <c r="Q298" s="200"/>
      <c r="R298" s="201">
        <f>SUM(R299:R332)</f>
        <v>0</v>
      </c>
      <c r="S298" s="200"/>
      <c r="T298" s="202">
        <f>SUM(T299:T332)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3" t="s">
        <v>80</v>
      </c>
      <c r="AT298" s="204" t="s">
        <v>71</v>
      </c>
      <c r="AU298" s="204" t="s">
        <v>82</v>
      </c>
      <c r="AY298" s="203" t="s">
        <v>153</v>
      </c>
      <c r="BK298" s="205">
        <f>SUM(BK299:BK332)</f>
        <v>0</v>
      </c>
    </row>
    <row r="299" spans="1:65" s="2" customFormat="1" ht="16.5" customHeight="1">
      <c r="A299" s="42"/>
      <c r="B299" s="43"/>
      <c r="C299" s="208" t="s">
        <v>379</v>
      </c>
      <c r="D299" s="208" t="s">
        <v>156</v>
      </c>
      <c r="E299" s="209" t="s">
        <v>380</v>
      </c>
      <c r="F299" s="210" t="s">
        <v>381</v>
      </c>
      <c r="G299" s="211" t="s">
        <v>159</v>
      </c>
      <c r="H299" s="212">
        <v>1.089</v>
      </c>
      <c r="I299" s="213"/>
      <c r="J299" s="214">
        <f>ROUND(I299*H299,2)</f>
        <v>0</v>
      </c>
      <c r="K299" s="210" t="s">
        <v>160</v>
      </c>
      <c r="L299" s="48"/>
      <c r="M299" s="215" t="s">
        <v>19</v>
      </c>
      <c r="N299" s="216" t="s">
        <v>43</v>
      </c>
      <c r="O299" s="88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R299" s="219" t="s">
        <v>161</v>
      </c>
      <c r="AT299" s="219" t="s">
        <v>156</v>
      </c>
      <c r="AU299" s="219" t="s">
        <v>175</v>
      </c>
      <c r="AY299" s="21" t="s">
        <v>153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21" t="s">
        <v>80</v>
      </c>
      <c r="BK299" s="220">
        <f>ROUND(I299*H299,2)</f>
        <v>0</v>
      </c>
      <c r="BL299" s="21" t="s">
        <v>161</v>
      </c>
      <c r="BM299" s="219" t="s">
        <v>382</v>
      </c>
    </row>
    <row r="300" spans="1:47" s="2" customFormat="1" ht="12">
      <c r="A300" s="42"/>
      <c r="B300" s="43"/>
      <c r="C300" s="44"/>
      <c r="D300" s="221" t="s">
        <v>162</v>
      </c>
      <c r="E300" s="44"/>
      <c r="F300" s="222" t="s">
        <v>383</v>
      </c>
      <c r="G300" s="44"/>
      <c r="H300" s="44"/>
      <c r="I300" s="223"/>
      <c r="J300" s="44"/>
      <c r="K300" s="44"/>
      <c r="L300" s="48"/>
      <c r="M300" s="224"/>
      <c r="N300" s="225"/>
      <c r="O300" s="88"/>
      <c r="P300" s="88"/>
      <c r="Q300" s="88"/>
      <c r="R300" s="88"/>
      <c r="S300" s="88"/>
      <c r="T300" s="89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T300" s="21" t="s">
        <v>162</v>
      </c>
      <c r="AU300" s="21" t="s">
        <v>175</v>
      </c>
    </row>
    <row r="301" spans="1:47" s="2" customFormat="1" ht="12">
      <c r="A301" s="42"/>
      <c r="B301" s="43"/>
      <c r="C301" s="44"/>
      <c r="D301" s="226" t="s">
        <v>164</v>
      </c>
      <c r="E301" s="44"/>
      <c r="F301" s="227" t="s">
        <v>384</v>
      </c>
      <c r="G301" s="44"/>
      <c r="H301" s="44"/>
      <c r="I301" s="223"/>
      <c r="J301" s="44"/>
      <c r="K301" s="44"/>
      <c r="L301" s="48"/>
      <c r="M301" s="224"/>
      <c r="N301" s="225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1" t="s">
        <v>164</v>
      </c>
      <c r="AU301" s="21" t="s">
        <v>175</v>
      </c>
    </row>
    <row r="302" spans="1:51" s="13" customFormat="1" ht="12">
      <c r="A302" s="13"/>
      <c r="B302" s="228"/>
      <c r="C302" s="229"/>
      <c r="D302" s="221" t="s">
        <v>166</v>
      </c>
      <c r="E302" s="230" t="s">
        <v>19</v>
      </c>
      <c r="F302" s="231" t="s">
        <v>385</v>
      </c>
      <c r="G302" s="229"/>
      <c r="H302" s="232">
        <v>1.089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8" t="s">
        <v>166</v>
      </c>
      <c r="AU302" s="238" t="s">
        <v>175</v>
      </c>
      <c r="AV302" s="13" t="s">
        <v>82</v>
      </c>
      <c r="AW302" s="13" t="s">
        <v>33</v>
      </c>
      <c r="AX302" s="13" t="s">
        <v>72</v>
      </c>
      <c r="AY302" s="238" t="s">
        <v>153</v>
      </c>
    </row>
    <row r="303" spans="1:51" s="14" customFormat="1" ht="12">
      <c r="A303" s="14"/>
      <c r="B303" s="239"/>
      <c r="C303" s="240"/>
      <c r="D303" s="221" t="s">
        <v>166</v>
      </c>
      <c r="E303" s="241" t="s">
        <v>19</v>
      </c>
      <c r="F303" s="242" t="s">
        <v>168</v>
      </c>
      <c r="G303" s="240"/>
      <c r="H303" s="243">
        <v>1.089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9" t="s">
        <v>166</v>
      </c>
      <c r="AU303" s="249" t="s">
        <v>175</v>
      </c>
      <c r="AV303" s="14" t="s">
        <v>161</v>
      </c>
      <c r="AW303" s="14" t="s">
        <v>33</v>
      </c>
      <c r="AX303" s="14" t="s">
        <v>80</v>
      </c>
      <c r="AY303" s="249" t="s">
        <v>153</v>
      </c>
    </row>
    <row r="304" spans="1:65" s="2" customFormat="1" ht="24.15" customHeight="1">
      <c r="A304" s="42"/>
      <c r="B304" s="43"/>
      <c r="C304" s="208" t="s">
        <v>260</v>
      </c>
      <c r="D304" s="208" t="s">
        <v>156</v>
      </c>
      <c r="E304" s="209" t="s">
        <v>386</v>
      </c>
      <c r="F304" s="210" t="s">
        <v>387</v>
      </c>
      <c r="G304" s="211" t="s">
        <v>197</v>
      </c>
      <c r="H304" s="212">
        <v>5.515</v>
      </c>
      <c r="I304" s="213"/>
      <c r="J304" s="214">
        <f>ROUND(I304*H304,2)</f>
        <v>0</v>
      </c>
      <c r="K304" s="210" t="s">
        <v>160</v>
      </c>
      <c r="L304" s="48"/>
      <c r="M304" s="215" t="s">
        <v>19</v>
      </c>
      <c r="N304" s="216" t="s">
        <v>43</v>
      </c>
      <c r="O304" s="88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R304" s="219" t="s">
        <v>161</v>
      </c>
      <c r="AT304" s="219" t="s">
        <v>156</v>
      </c>
      <c r="AU304" s="219" t="s">
        <v>175</v>
      </c>
      <c r="AY304" s="21" t="s">
        <v>153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21" t="s">
        <v>80</v>
      </c>
      <c r="BK304" s="220">
        <f>ROUND(I304*H304,2)</f>
        <v>0</v>
      </c>
      <c r="BL304" s="21" t="s">
        <v>161</v>
      </c>
      <c r="BM304" s="219" t="s">
        <v>388</v>
      </c>
    </row>
    <row r="305" spans="1:47" s="2" customFormat="1" ht="12">
      <c r="A305" s="42"/>
      <c r="B305" s="43"/>
      <c r="C305" s="44"/>
      <c r="D305" s="221" t="s">
        <v>162</v>
      </c>
      <c r="E305" s="44"/>
      <c r="F305" s="222" t="s">
        <v>389</v>
      </c>
      <c r="G305" s="44"/>
      <c r="H305" s="44"/>
      <c r="I305" s="223"/>
      <c r="J305" s="44"/>
      <c r="K305" s="44"/>
      <c r="L305" s="48"/>
      <c r="M305" s="224"/>
      <c r="N305" s="225"/>
      <c r="O305" s="88"/>
      <c r="P305" s="88"/>
      <c r="Q305" s="88"/>
      <c r="R305" s="88"/>
      <c r="S305" s="88"/>
      <c r="T305" s="89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T305" s="21" t="s">
        <v>162</v>
      </c>
      <c r="AU305" s="21" t="s">
        <v>175</v>
      </c>
    </row>
    <row r="306" spans="1:47" s="2" customFormat="1" ht="12">
      <c r="A306" s="42"/>
      <c r="B306" s="43"/>
      <c r="C306" s="44"/>
      <c r="D306" s="226" t="s">
        <v>164</v>
      </c>
      <c r="E306" s="44"/>
      <c r="F306" s="227" t="s">
        <v>390</v>
      </c>
      <c r="G306" s="44"/>
      <c r="H306" s="44"/>
      <c r="I306" s="223"/>
      <c r="J306" s="44"/>
      <c r="K306" s="44"/>
      <c r="L306" s="48"/>
      <c r="M306" s="224"/>
      <c r="N306" s="225"/>
      <c r="O306" s="88"/>
      <c r="P306" s="88"/>
      <c r="Q306" s="88"/>
      <c r="R306" s="88"/>
      <c r="S306" s="88"/>
      <c r="T306" s="89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T306" s="21" t="s">
        <v>164</v>
      </c>
      <c r="AU306" s="21" t="s">
        <v>175</v>
      </c>
    </row>
    <row r="307" spans="1:51" s="13" customFormat="1" ht="12">
      <c r="A307" s="13"/>
      <c r="B307" s="228"/>
      <c r="C307" s="229"/>
      <c r="D307" s="221" t="s">
        <v>166</v>
      </c>
      <c r="E307" s="230" t="s">
        <v>19</v>
      </c>
      <c r="F307" s="231" t="s">
        <v>391</v>
      </c>
      <c r="G307" s="229"/>
      <c r="H307" s="232">
        <v>5.515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8" t="s">
        <v>166</v>
      </c>
      <c r="AU307" s="238" t="s">
        <v>175</v>
      </c>
      <c r="AV307" s="13" t="s">
        <v>82</v>
      </c>
      <c r="AW307" s="13" t="s">
        <v>33</v>
      </c>
      <c r="AX307" s="13" t="s">
        <v>72</v>
      </c>
      <c r="AY307" s="238" t="s">
        <v>153</v>
      </c>
    </row>
    <row r="308" spans="1:51" s="14" customFormat="1" ht="12">
      <c r="A308" s="14"/>
      <c r="B308" s="239"/>
      <c r="C308" s="240"/>
      <c r="D308" s="221" t="s">
        <v>166</v>
      </c>
      <c r="E308" s="241" t="s">
        <v>19</v>
      </c>
      <c r="F308" s="242" t="s">
        <v>168</v>
      </c>
      <c r="G308" s="240"/>
      <c r="H308" s="243">
        <v>5.515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9" t="s">
        <v>166</v>
      </c>
      <c r="AU308" s="249" t="s">
        <v>175</v>
      </c>
      <c r="AV308" s="14" t="s">
        <v>161</v>
      </c>
      <c r="AW308" s="14" t="s">
        <v>33</v>
      </c>
      <c r="AX308" s="14" t="s">
        <v>80</v>
      </c>
      <c r="AY308" s="249" t="s">
        <v>153</v>
      </c>
    </row>
    <row r="309" spans="1:65" s="2" customFormat="1" ht="24.15" customHeight="1">
      <c r="A309" s="42"/>
      <c r="B309" s="43"/>
      <c r="C309" s="208" t="s">
        <v>392</v>
      </c>
      <c r="D309" s="208" t="s">
        <v>156</v>
      </c>
      <c r="E309" s="209" t="s">
        <v>393</v>
      </c>
      <c r="F309" s="210" t="s">
        <v>394</v>
      </c>
      <c r="G309" s="211" t="s">
        <v>197</v>
      </c>
      <c r="H309" s="212">
        <v>5.515</v>
      </c>
      <c r="I309" s="213"/>
      <c r="J309" s="214">
        <f>ROUND(I309*H309,2)</f>
        <v>0</v>
      </c>
      <c r="K309" s="210" t="s">
        <v>160</v>
      </c>
      <c r="L309" s="48"/>
      <c r="M309" s="215" t="s">
        <v>19</v>
      </c>
      <c r="N309" s="216" t="s">
        <v>43</v>
      </c>
      <c r="O309" s="88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19" t="s">
        <v>161</v>
      </c>
      <c r="AT309" s="219" t="s">
        <v>156</v>
      </c>
      <c r="AU309" s="219" t="s">
        <v>175</v>
      </c>
      <c r="AY309" s="21" t="s">
        <v>153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21" t="s">
        <v>80</v>
      </c>
      <c r="BK309" s="220">
        <f>ROUND(I309*H309,2)</f>
        <v>0</v>
      </c>
      <c r="BL309" s="21" t="s">
        <v>161</v>
      </c>
      <c r="BM309" s="219" t="s">
        <v>395</v>
      </c>
    </row>
    <row r="310" spans="1:47" s="2" customFormat="1" ht="12">
      <c r="A310" s="42"/>
      <c r="B310" s="43"/>
      <c r="C310" s="44"/>
      <c r="D310" s="221" t="s">
        <v>162</v>
      </c>
      <c r="E310" s="44"/>
      <c r="F310" s="222" t="s">
        <v>396</v>
      </c>
      <c r="G310" s="44"/>
      <c r="H310" s="44"/>
      <c r="I310" s="223"/>
      <c r="J310" s="44"/>
      <c r="K310" s="44"/>
      <c r="L310" s="48"/>
      <c r="M310" s="224"/>
      <c r="N310" s="225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162</v>
      </c>
      <c r="AU310" s="21" t="s">
        <v>175</v>
      </c>
    </row>
    <row r="311" spans="1:47" s="2" customFormat="1" ht="12">
      <c r="A311" s="42"/>
      <c r="B311" s="43"/>
      <c r="C311" s="44"/>
      <c r="D311" s="226" t="s">
        <v>164</v>
      </c>
      <c r="E311" s="44"/>
      <c r="F311" s="227" t="s">
        <v>397</v>
      </c>
      <c r="G311" s="44"/>
      <c r="H311" s="44"/>
      <c r="I311" s="223"/>
      <c r="J311" s="44"/>
      <c r="K311" s="44"/>
      <c r="L311" s="48"/>
      <c r="M311" s="224"/>
      <c r="N311" s="225"/>
      <c r="O311" s="88"/>
      <c r="P311" s="88"/>
      <c r="Q311" s="88"/>
      <c r="R311" s="88"/>
      <c r="S311" s="88"/>
      <c r="T311" s="89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T311" s="21" t="s">
        <v>164</v>
      </c>
      <c r="AU311" s="21" t="s">
        <v>175</v>
      </c>
    </row>
    <row r="312" spans="1:65" s="2" customFormat="1" ht="24.15" customHeight="1">
      <c r="A312" s="42"/>
      <c r="B312" s="43"/>
      <c r="C312" s="208" t="s">
        <v>267</v>
      </c>
      <c r="D312" s="208" t="s">
        <v>156</v>
      </c>
      <c r="E312" s="209" t="s">
        <v>398</v>
      </c>
      <c r="F312" s="210" t="s">
        <v>399</v>
      </c>
      <c r="G312" s="211" t="s">
        <v>197</v>
      </c>
      <c r="H312" s="212">
        <v>4.84</v>
      </c>
      <c r="I312" s="213"/>
      <c r="J312" s="214">
        <f>ROUND(I312*H312,2)</f>
        <v>0</v>
      </c>
      <c r="K312" s="210" t="s">
        <v>160</v>
      </c>
      <c r="L312" s="48"/>
      <c r="M312" s="215" t="s">
        <v>19</v>
      </c>
      <c r="N312" s="216" t="s">
        <v>43</v>
      </c>
      <c r="O312" s="88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R312" s="219" t="s">
        <v>161</v>
      </c>
      <c r="AT312" s="219" t="s">
        <v>156</v>
      </c>
      <c r="AU312" s="219" t="s">
        <v>175</v>
      </c>
      <c r="AY312" s="21" t="s">
        <v>153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21" t="s">
        <v>80</v>
      </c>
      <c r="BK312" s="220">
        <f>ROUND(I312*H312,2)</f>
        <v>0</v>
      </c>
      <c r="BL312" s="21" t="s">
        <v>161</v>
      </c>
      <c r="BM312" s="219" t="s">
        <v>400</v>
      </c>
    </row>
    <row r="313" spans="1:47" s="2" customFormat="1" ht="12">
      <c r="A313" s="42"/>
      <c r="B313" s="43"/>
      <c r="C313" s="44"/>
      <c r="D313" s="221" t="s">
        <v>162</v>
      </c>
      <c r="E313" s="44"/>
      <c r="F313" s="222" t="s">
        <v>401</v>
      </c>
      <c r="G313" s="44"/>
      <c r="H313" s="44"/>
      <c r="I313" s="223"/>
      <c r="J313" s="44"/>
      <c r="K313" s="44"/>
      <c r="L313" s="48"/>
      <c r="M313" s="224"/>
      <c r="N313" s="225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1" t="s">
        <v>162</v>
      </c>
      <c r="AU313" s="21" t="s">
        <v>175</v>
      </c>
    </row>
    <row r="314" spans="1:47" s="2" customFormat="1" ht="12">
      <c r="A314" s="42"/>
      <c r="B314" s="43"/>
      <c r="C314" s="44"/>
      <c r="D314" s="226" t="s">
        <v>164</v>
      </c>
      <c r="E314" s="44"/>
      <c r="F314" s="227" t="s">
        <v>402</v>
      </c>
      <c r="G314" s="44"/>
      <c r="H314" s="44"/>
      <c r="I314" s="223"/>
      <c r="J314" s="44"/>
      <c r="K314" s="44"/>
      <c r="L314" s="48"/>
      <c r="M314" s="224"/>
      <c r="N314" s="225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164</v>
      </c>
      <c r="AU314" s="21" t="s">
        <v>175</v>
      </c>
    </row>
    <row r="315" spans="1:51" s="13" customFormat="1" ht="12">
      <c r="A315" s="13"/>
      <c r="B315" s="228"/>
      <c r="C315" s="229"/>
      <c r="D315" s="221" t="s">
        <v>166</v>
      </c>
      <c r="E315" s="230" t="s">
        <v>19</v>
      </c>
      <c r="F315" s="231" t="s">
        <v>403</v>
      </c>
      <c r="G315" s="229"/>
      <c r="H315" s="232">
        <v>4.84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8" t="s">
        <v>166</v>
      </c>
      <c r="AU315" s="238" t="s">
        <v>175</v>
      </c>
      <c r="AV315" s="13" t="s">
        <v>82</v>
      </c>
      <c r="AW315" s="13" t="s">
        <v>33</v>
      </c>
      <c r="AX315" s="13" t="s">
        <v>72</v>
      </c>
      <c r="AY315" s="238" t="s">
        <v>153</v>
      </c>
    </row>
    <row r="316" spans="1:51" s="14" customFormat="1" ht="12">
      <c r="A316" s="14"/>
      <c r="B316" s="239"/>
      <c r="C316" s="240"/>
      <c r="D316" s="221" t="s">
        <v>166</v>
      </c>
      <c r="E316" s="241" t="s">
        <v>19</v>
      </c>
      <c r="F316" s="242" t="s">
        <v>168</v>
      </c>
      <c r="G316" s="240"/>
      <c r="H316" s="243">
        <v>4.84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9" t="s">
        <v>166</v>
      </c>
      <c r="AU316" s="249" t="s">
        <v>175</v>
      </c>
      <c r="AV316" s="14" t="s">
        <v>161</v>
      </c>
      <c r="AW316" s="14" t="s">
        <v>33</v>
      </c>
      <c r="AX316" s="14" t="s">
        <v>80</v>
      </c>
      <c r="AY316" s="249" t="s">
        <v>153</v>
      </c>
    </row>
    <row r="317" spans="1:65" s="2" customFormat="1" ht="24.15" customHeight="1">
      <c r="A317" s="42"/>
      <c r="B317" s="43"/>
      <c r="C317" s="208" t="s">
        <v>404</v>
      </c>
      <c r="D317" s="208" t="s">
        <v>156</v>
      </c>
      <c r="E317" s="209" t="s">
        <v>405</v>
      </c>
      <c r="F317" s="210" t="s">
        <v>406</v>
      </c>
      <c r="G317" s="211" t="s">
        <v>197</v>
      </c>
      <c r="H317" s="212">
        <v>4.84</v>
      </c>
      <c r="I317" s="213"/>
      <c r="J317" s="214">
        <f>ROUND(I317*H317,2)</f>
        <v>0</v>
      </c>
      <c r="K317" s="210" t="s">
        <v>160</v>
      </c>
      <c r="L317" s="48"/>
      <c r="M317" s="215" t="s">
        <v>19</v>
      </c>
      <c r="N317" s="216" t="s">
        <v>43</v>
      </c>
      <c r="O317" s="88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R317" s="219" t="s">
        <v>161</v>
      </c>
      <c r="AT317" s="219" t="s">
        <v>156</v>
      </c>
      <c r="AU317" s="219" t="s">
        <v>175</v>
      </c>
      <c r="AY317" s="21" t="s">
        <v>153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21" t="s">
        <v>80</v>
      </c>
      <c r="BK317" s="220">
        <f>ROUND(I317*H317,2)</f>
        <v>0</v>
      </c>
      <c r="BL317" s="21" t="s">
        <v>161</v>
      </c>
      <c r="BM317" s="219" t="s">
        <v>407</v>
      </c>
    </row>
    <row r="318" spans="1:47" s="2" customFormat="1" ht="12">
      <c r="A318" s="42"/>
      <c r="B318" s="43"/>
      <c r="C318" s="44"/>
      <c r="D318" s="221" t="s">
        <v>162</v>
      </c>
      <c r="E318" s="44"/>
      <c r="F318" s="222" t="s">
        <v>408</v>
      </c>
      <c r="G318" s="44"/>
      <c r="H318" s="44"/>
      <c r="I318" s="223"/>
      <c r="J318" s="44"/>
      <c r="K318" s="44"/>
      <c r="L318" s="48"/>
      <c r="M318" s="224"/>
      <c r="N318" s="225"/>
      <c r="O318" s="88"/>
      <c r="P318" s="88"/>
      <c r="Q318" s="88"/>
      <c r="R318" s="88"/>
      <c r="S318" s="88"/>
      <c r="T318" s="89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T318" s="21" t="s">
        <v>162</v>
      </c>
      <c r="AU318" s="21" t="s">
        <v>175</v>
      </c>
    </row>
    <row r="319" spans="1:47" s="2" customFormat="1" ht="12">
      <c r="A319" s="42"/>
      <c r="B319" s="43"/>
      <c r="C319" s="44"/>
      <c r="D319" s="226" t="s">
        <v>164</v>
      </c>
      <c r="E319" s="44"/>
      <c r="F319" s="227" t="s">
        <v>409</v>
      </c>
      <c r="G319" s="44"/>
      <c r="H319" s="44"/>
      <c r="I319" s="223"/>
      <c r="J319" s="44"/>
      <c r="K319" s="44"/>
      <c r="L319" s="48"/>
      <c r="M319" s="224"/>
      <c r="N319" s="225"/>
      <c r="O319" s="88"/>
      <c r="P319" s="88"/>
      <c r="Q319" s="88"/>
      <c r="R319" s="88"/>
      <c r="S319" s="88"/>
      <c r="T319" s="89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T319" s="21" t="s">
        <v>164</v>
      </c>
      <c r="AU319" s="21" t="s">
        <v>175</v>
      </c>
    </row>
    <row r="320" spans="1:65" s="2" customFormat="1" ht="16.5" customHeight="1">
      <c r="A320" s="42"/>
      <c r="B320" s="43"/>
      <c r="C320" s="208" t="s">
        <v>272</v>
      </c>
      <c r="D320" s="208" t="s">
        <v>156</v>
      </c>
      <c r="E320" s="209" t="s">
        <v>410</v>
      </c>
      <c r="F320" s="210" t="s">
        <v>411</v>
      </c>
      <c r="G320" s="211" t="s">
        <v>183</v>
      </c>
      <c r="H320" s="212">
        <v>0.136</v>
      </c>
      <c r="I320" s="213"/>
      <c r="J320" s="214">
        <f>ROUND(I320*H320,2)</f>
        <v>0</v>
      </c>
      <c r="K320" s="210" t="s">
        <v>160</v>
      </c>
      <c r="L320" s="48"/>
      <c r="M320" s="215" t="s">
        <v>19</v>
      </c>
      <c r="N320" s="216" t="s">
        <v>43</v>
      </c>
      <c r="O320" s="88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R320" s="219" t="s">
        <v>161</v>
      </c>
      <c r="AT320" s="219" t="s">
        <v>156</v>
      </c>
      <c r="AU320" s="219" t="s">
        <v>175</v>
      </c>
      <c r="AY320" s="21" t="s">
        <v>153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21" t="s">
        <v>80</v>
      </c>
      <c r="BK320" s="220">
        <f>ROUND(I320*H320,2)</f>
        <v>0</v>
      </c>
      <c r="BL320" s="21" t="s">
        <v>161</v>
      </c>
      <c r="BM320" s="219" t="s">
        <v>412</v>
      </c>
    </row>
    <row r="321" spans="1:47" s="2" customFormat="1" ht="12">
      <c r="A321" s="42"/>
      <c r="B321" s="43"/>
      <c r="C321" s="44"/>
      <c r="D321" s="221" t="s">
        <v>162</v>
      </c>
      <c r="E321" s="44"/>
      <c r="F321" s="222" t="s">
        <v>413</v>
      </c>
      <c r="G321" s="44"/>
      <c r="H321" s="44"/>
      <c r="I321" s="223"/>
      <c r="J321" s="44"/>
      <c r="K321" s="44"/>
      <c r="L321" s="48"/>
      <c r="M321" s="224"/>
      <c r="N321" s="225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1" t="s">
        <v>162</v>
      </c>
      <c r="AU321" s="21" t="s">
        <v>175</v>
      </c>
    </row>
    <row r="322" spans="1:47" s="2" customFormat="1" ht="12">
      <c r="A322" s="42"/>
      <c r="B322" s="43"/>
      <c r="C322" s="44"/>
      <c r="D322" s="226" t="s">
        <v>164</v>
      </c>
      <c r="E322" s="44"/>
      <c r="F322" s="227" t="s">
        <v>414</v>
      </c>
      <c r="G322" s="44"/>
      <c r="H322" s="44"/>
      <c r="I322" s="223"/>
      <c r="J322" s="44"/>
      <c r="K322" s="44"/>
      <c r="L322" s="48"/>
      <c r="M322" s="224"/>
      <c r="N322" s="225"/>
      <c r="O322" s="88"/>
      <c r="P322" s="88"/>
      <c r="Q322" s="88"/>
      <c r="R322" s="88"/>
      <c r="S322" s="88"/>
      <c r="T322" s="89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T322" s="21" t="s">
        <v>164</v>
      </c>
      <c r="AU322" s="21" t="s">
        <v>175</v>
      </c>
    </row>
    <row r="323" spans="1:51" s="13" customFormat="1" ht="12">
      <c r="A323" s="13"/>
      <c r="B323" s="228"/>
      <c r="C323" s="229"/>
      <c r="D323" s="221" t="s">
        <v>166</v>
      </c>
      <c r="E323" s="230" t="s">
        <v>19</v>
      </c>
      <c r="F323" s="231" t="s">
        <v>415</v>
      </c>
      <c r="G323" s="229"/>
      <c r="H323" s="232">
        <v>0.136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8" t="s">
        <v>166</v>
      </c>
      <c r="AU323" s="238" t="s">
        <v>175</v>
      </c>
      <c r="AV323" s="13" t="s">
        <v>82</v>
      </c>
      <c r="AW323" s="13" t="s">
        <v>33</v>
      </c>
      <c r="AX323" s="13" t="s">
        <v>72</v>
      </c>
      <c r="AY323" s="238" t="s">
        <v>153</v>
      </c>
    </row>
    <row r="324" spans="1:51" s="14" customFormat="1" ht="12">
      <c r="A324" s="14"/>
      <c r="B324" s="239"/>
      <c r="C324" s="240"/>
      <c r="D324" s="221" t="s">
        <v>166</v>
      </c>
      <c r="E324" s="241" t="s">
        <v>19</v>
      </c>
      <c r="F324" s="242" t="s">
        <v>168</v>
      </c>
      <c r="G324" s="240"/>
      <c r="H324" s="243">
        <v>0.136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9" t="s">
        <v>166</v>
      </c>
      <c r="AU324" s="249" t="s">
        <v>175</v>
      </c>
      <c r="AV324" s="14" t="s">
        <v>161</v>
      </c>
      <c r="AW324" s="14" t="s">
        <v>33</v>
      </c>
      <c r="AX324" s="14" t="s">
        <v>80</v>
      </c>
      <c r="AY324" s="249" t="s">
        <v>153</v>
      </c>
    </row>
    <row r="325" spans="1:65" s="2" customFormat="1" ht="33" customHeight="1">
      <c r="A325" s="42"/>
      <c r="B325" s="43"/>
      <c r="C325" s="208" t="s">
        <v>416</v>
      </c>
      <c r="D325" s="208" t="s">
        <v>156</v>
      </c>
      <c r="E325" s="209" t="s">
        <v>417</v>
      </c>
      <c r="F325" s="210" t="s">
        <v>418</v>
      </c>
      <c r="G325" s="211" t="s">
        <v>346</v>
      </c>
      <c r="H325" s="212">
        <v>5.7</v>
      </c>
      <c r="I325" s="213"/>
      <c r="J325" s="214">
        <f>ROUND(I325*H325,2)</f>
        <v>0</v>
      </c>
      <c r="K325" s="210" t="s">
        <v>160</v>
      </c>
      <c r="L325" s="48"/>
      <c r="M325" s="215" t="s">
        <v>19</v>
      </c>
      <c r="N325" s="216" t="s">
        <v>43</v>
      </c>
      <c r="O325" s="88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R325" s="219" t="s">
        <v>161</v>
      </c>
      <c r="AT325" s="219" t="s">
        <v>156</v>
      </c>
      <c r="AU325" s="219" t="s">
        <v>175</v>
      </c>
      <c r="AY325" s="21" t="s">
        <v>153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21" t="s">
        <v>80</v>
      </c>
      <c r="BK325" s="220">
        <f>ROUND(I325*H325,2)</f>
        <v>0</v>
      </c>
      <c r="BL325" s="21" t="s">
        <v>161</v>
      </c>
      <c r="BM325" s="219" t="s">
        <v>419</v>
      </c>
    </row>
    <row r="326" spans="1:47" s="2" customFormat="1" ht="12">
      <c r="A326" s="42"/>
      <c r="B326" s="43"/>
      <c r="C326" s="44"/>
      <c r="D326" s="221" t="s">
        <v>162</v>
      </c>
      <c r="E326" s="44"/>
      <c r="F326" s="222" t="s">
        <v>420</v>
      </c>
      <c r="G326" s="44"/>
      <c r="H326" s="44"/>
      <c r="I326" s="223"/>
      <c r="J326" s="44"/>
      <c r="K326" s="44"/>
      <c r="L326" s="48"/>
      <c r="M326" s="224"/>
      <c r="N326" s="225"/>
      <c r="O326" s="88"/>
      <c r="P326" s="88"/>
      <c r="Q326" s="88"/>
      <c r="R326" s="88"/>
      <c r="S326" s="88"/>
      <c r="T326" s="89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T326" s="21" t="s">
        <v>162</v>
      </c>
      <c r="AU326" s="21" t="s">
        <v>175</v>
      </c>
    </row>
    <row r="327" spans="1:47" s="2" customFormat="1" ht="12">
      <c r="A327" s="42"/>
      <c r="B327" s="43"/>
      <c r="C327" s="44"/>
      <c r="D327" s="226" t="s">
        <v>164</v>
      </c>
      <c r="E327" s="44"/>
      <c r="F327" s="227" t="s">
        <v>421</v>
      </c>
      <c r="G327" s="44"/>
      <c r="H327" s="44"/>
      <c r="I327" s="223"/>
      <c r="J327" s="44"/>
      <c r="K327" s="44"/>
      <c r="L327" s="48"/>
      <c r="M327" s="224"/>
      <c r="N327" s="225"/>
      <c r="O327" s="88"/>
      <c r="P327" s="88"/>
      <c r="Q327" s="88"/>
      <c r="R327" s="88"/>
      <c r="S327" s="88"/>
      <c r="T327" s="89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T327" s="21" t="s">
        <v>164</v>
      </c>
      <c r="AU327" s="21" t="s">
        <v>175</v>
      </c>
    </row>
    <row r="328" spans="1:51" s="16" customFormat="1" ht="12">
      <c r="A328" s="16"/>
      <c r="B328" s="272"/>
      <c r="C328" s="273"/>
      <c r="D328" s="221" t="s">
        <v>166</v>
      </c>
      <c r="E328" s="274" t="s">
        <v>19</v>
      </c>
      <c r="F328" s="275" t="s">
        <v>422</v>
      </c>
      <c r="G328" s="273"/>
      <c r="H328" s="274" t="s">
        <v>19</v>
      </c>
      <c r="I328" s="276"/>
      <c r="J328" s="273"/>
      <c r="K328" s="273"/>
      <c r="L328" s="277"/>
      <c r="M328" s="278"/>
      <c r="N328" s="279"/>
      <c r="O328" s="279"/>
      <c r="P328" s="279"/>
      <c r="Q328" s="279"/>
      <c r="R328" s="279"/>
      <c r="S328" s="279"/>
      <c r="T328" s="280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81" t="s">
        <v>166</v>
      </c>
      <c r="AU328" s="281" t="s">
        <v>175</v>
      </c>
      <c r="AV328" s="16" t="s">
        <v>80</v>
      </c>
      <c r="AW328" s="16" t="s">
        <v>33</v>
      </c>
      <c r="AX328" s="16" t="s">
        <v>72</v>
      </c>
      <c r="AY328" s="281" t="s">
        <v>153</v>
      </c>
    </row>
    <row r="329" spans="1:51" s="13" customFormat="1" ht="12">
      <c r="A329" s="13"/>
      <c r="B329" s="228"/>
      <c r="C329" s="229"/>
      <c r="D329" s="221" t="s">
        <v>166</v>
      </c>
      <c r="E329" s="230" t="s">
        <v>19</v>
      </c>
      <c r="F329" s="231" t="s">
        <v>423</v>
      </c>
      <c r="G329" s="229"/>
      <c r="H329" s="232">
        <v>5.7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8" t="s">
        <v>166</v>
      </c>
      <c r="AU329" s="238" t="s">
        <v>175</v>
      </c>
      <c r="AV329" s="13" t="s">
        <v>82</v>
      </c>
      <c r="AW329" s="13" t="s">
        <v>33</v>
      </c>
      <c r="AX329" s="13" t="s">
        <v>72</v>
      </c>
      <c r="AY329" s="238" t="s">
        <v>153</v>
      </c>
    </row>
    <row r="330" spans="1:51" s="14" customFormat="1" ht="12">
      <c r="A330" s="14"/>
      <c r="B330" s="239"/>
      <c r="C330" s="240"/>
      <c r="D330" s="221" t="s">
        <v>166</v>
      </c>
      <c r="E330" s="241" t="s">
        <v>19</v>
      </c>
      <c r="F330" s="242" t="s">
        <v>168</v>
      </c>
      <c r="G330" s="240"/>
      <c r="H330" s="243">
        <v>5.7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9" t="s">
        <v>166</v>
      </c>
      <c r="AU330" s="249" t="s">
        <v>175</v>
      </c>
      <c r="AV330" s="14" t="s">
        <v>161</v>
      </c>
      <c r="AW330" s="14" t="s">
        <v>33</v>
      </c>
      <c r="AX330" s="14" t="s">
        <v>80</v>
      </c>
      <c r="AY330" s="249" t="s">
        <v>153</v>
      </c>
    </row>
    <row r="331" spans="1:65" s="2" customFormat="1" ht="24.15" customHeight="1">
      <c r="A331" s="42"/>
      <c r="B331" s="43"/>
      <c r="C331" s="261" t="s">
        <v>280</v>
      </c>
      <c r="D331" s="261" t="s">
        <v>214</v>
      </c>
      <c r="E331" s="262" t="s">
        <v>424</v>
      </c>
      <c r="F331" s="263" t="s">
        <v>425</v>
      </c>
      <c r="G331" s="264" t="s">
        <v>183</v>
      </c>
      <c r="H331" s="265">
        <v>0.019</v>
      </c>
      <c r="I331" s="266"/>
      <c r="J331" s="267">
        <f>ROUND(I331*H331,2)</f>
        <v>0</v>
      </c>
      <c r="K331" s="263" t="s">
        <v>160</v>
      </c>
      <c r="L331" s="268"/>
      <c r="M331" s="269" t="s">
        <v>19</v>
      </c>
      <c r="N331" s="270" t="s">
        <v>43</v>
      </c>
      <c r="O331" s="88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19" t="s">
        <v>184</v>
      </c>
      <c r="AT331" s="219" t="s">
        <v>214</v>
      </c>
      <c r="AU331" s="219" t="s">
        <v>175</v>
      </c>
      <c r="AY331" s="21" t="s">
        <v>153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21" t="s">
        <v>80</v>
      </c>
      <c r="BK331" s="220">
        <f>ROUND(I331*H331,2)</f>
        <v>0</v>
      </c>
      <c r="BL331" s="21" t="s">
        <v>161</v>
      </c>
      <c r="BM331" s="219" t="s">
        <v>426</v>
      </c>
    </row>
    <row r="332" spans="1:47" s="2" customFormat="1" ht="12">
      <c r="A332" s="42"/>
      <c r="B332" s="43"/>
      <c r="C332" s="44"/>
      <c r="D332" s="221" t="s">
        <v>162</v>
      </c>
      <c r="E332" s="44"/>
      <c r="F332" s="222" t="s">
        <v>425</v>
      </c>
      <c r="G332" s="44"/>
      <c r="H332" s="44"/>
      <c r="I332" s="223"/>
      <c r="J332" s="44"/>
      <c r="K332" s="44"/>
      <c r="L332" s="48"/>
      <c r="M332" s="224"/>
      <c r="N332" s="225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1" t="s">
        <v>162</v>
      </c>
      <c r="AU332" s="21" t="s">
        <v>175</v>
      </c>
    </row>
    <row r="333" spans="1:63" s="12" customFormat="1" ht="22.8" customHeight="1">
      <c r="A333" s="12"/>
      <c r="B333" s="192"/>
      <c r="C333" s="193"/>
      <c r="D333" s="194" t="s">
        <v>71</v>
      </c>
      <c r="E333" s="206" t="s">
        <v>178</v>
      </c>
      <c r="F333" s="206" t="s">
        <v>427</v>
      </c>
      <c r="G333" s="193"/>
      <c r="H333" s="193"/>
      <c r="I333" s="196"/>
      <c r="J333" s="207">
        <f>BK333</f>
        <v>0</v>
      </c>
      <c r="K333" s="193"/>
      <c r="L333" s="198"/>
      <c r="M333" s="199"/>
      <c r="N333" s="200"/>
      <c r="O333" s="200"/>
      <c r="P333" s="201">
        <f>P334+P453+P487</f>
        <v>0</v>
      </c>
      <c r="Q333" s="200"/>
      <c r="R333" s="201">
        <f>R334+R453+R487</f>
        <v>0</v>
      </c>
      <c r="S333" s="200"/>
      <c r="T333" s="202">
        <f>T334+T453+T487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3" t="s">
        <v>80</v>
      </c>
      <c r="AT333" s="204" t="s">
        <v>71</v>
      </c>
      <c r="AU333" s="204" t="s">
        <v>80</v>
      </c>
      <c r="AY333" s="203" t="s">
        <v>153</v>
      </c>
      <c r="BK333" s="205">
        <f>BK334+BK453+BK487</f>
        <v>0</v>
      </c>
    </row>
    <row r="334" spans="1:63" s="12" customFormat="1" ht="20.85" customHeight="1">
      <c r="A334" s="12"/>
      <c r="B334" s="192"/>
      <c r="C334" s="193"/>
      <c r="D334" s="194" t="s">
        <v>71</v>
      </c>
      <c r="E334" s="206" t="s">
        <v>428</v>
      </c>
      <c r="F334" s="206" t="s">
        <v>429</v>
      </c>
      <c r="G334" s="193"/>
      <c r="H334" s="193"/>
      <c r="I334" s="196"/>
      <c r="J334" s="207">
        <f>BK334</f>
        <v>0</v>
      </c>
      <c r="K334" s="193"/>
      <c r="L334" s="198"/>
      <c r="M334" s="199"/>
      <c r="N334" s="200"/>
      <c r="O334" s="200"/>
      <c r="P334" s="201">
        <f>SUM(P335:P452)</f>
        <v>0</v>
      </c>
      <c r="Q334" s="200"/>
      <c r="R334" s="201">
        <f>SUM(R335:R452)</f>
        <v>0</v>
      </c>
      <c r="S334" s="200"/>
      <c r="T334" s="202">
        <f>SUM(T335:T452)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3" t="s">
        <v>80</v>
      </c>
      <c r="AT334" s="204" t="s">
        <v>71</v>
      </c>
      <c r="AU334" s="204" t="s">
        <v>82</v>
      </c>
      <c r="AY334" s="203" t="s">
        <v>153</v>
      </c>
      <c r="BK334" s="205">
        <f>SUM(BK335:BK452)</f>
        <v>0</v>
      </c>
    </row>
    <row r="335" spans="1:65" s="2" customFormat="1" ht="24.15" customHeight="1">
      <c r="A335" s="42"/>
      <c r="B335" s="43"/>
      <c r="C335" s="208" t="s">
        <v>430</v>
      </c>
      <c r="D335" s="208" t="s">
        <v>156</v>
      </c>
      <c r="E335" s="209" t="s">
        <v>431</v>
      </c>
      <c r="F335" s="210" t="s">
        <v>432</v>
      </c>
      <c r="G335" s="211" t="s">
        <v>197</v>
      </c>
      <c r="H335" s="212">
        <v>136.285</v>
      </c>
      <c r="I335" s="213"/>
      <c r="J335" s="214">
        <f>ROUND(I335*H335,2)</f>
        <v>0</v>
      </c>
      <c r="K335" s="210" t="s">
        <v>160</v>
      </c>
      <c r="L335" s="48"/>
      <c r="M335" s="215" t="s">
        <v>19</v>
      </c>
      <c r="N335" s="216" t="s">
        <v>43</v>
      </c>
      <c r="O335" s="88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R335" s="219" t="s">
        <v>161</v>
      </c>
      <c r="AT335" s="219" t="s">
        <v>156</v>
      </c>
      <c r="AU335" s="219" t="s">
        <v>175</v>
      </c>
      <c r="AY335" s="21" t="s">
        <v>153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21" t="s">
        <v>80</v>
      </c>
      <c r="BK335" s="220">
        <f>ROUND(I335*H335,2)</f>
        <v>0</v>
      </c>
      <c r="BL335" s="21" t="s">
        <v>161</v>
      </c>
      <c r="BM335" s="219" t="s">
        <v>433</v>
      </c>
    </row>
    <row r="336" spans="1:47" s="2" customFormat="1" ht="12">
      <c r="A336" s="42"/>
      <c r="B336" s="43"/>
      <c r="C336" s="44"/>
      <c r="D336" s="221" t="s">
        <v>162</v>
      </c>
      <c r="E336" s="44"/>
      <c r="F336" s="222" t="s">
        <v>434</v>
      </c>
      <c r="G336" s="44"/>
      <c r="H336" s="44"/>
      <c r="I336" s="223"/>
      <c r="J336" s="44"/>
      <c r="K336" s="44"/>
      <c r="L336" s="48"/>
      <c r="M336" s="224"/>
      <c r="N336" s="225"/>
      <c r="O336" s="88"/>
      <c r="P336" s="88"/>
      <c r="Q336" s="88"/>
      <c r="R336" s="88"/>
      <c r="S336" s="88"/>
      <c r="T336" s="89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T336" s="21" t="s">
        <v>162</v>
      </c>
      <c r="AU336" s="21" t="s">
        <v>175</v>
      </c>
    </row>
    <row r="337" spans="1:47" s="2" customFormat="1" ht="12">
      <c r="A337" s="42"/>
      <c r="B337" s="43"/>
      <c r="C337" s="44"/>
      <c r="D337" s="226" t="s">
        <v>164</v>
      </c>
      <c r="E337" s="44"/>
      <c r="F337" s="227" t="s">
        <v>435</v>
      </c>
      <c r="G337" s="44"/>
      <c r="H337" s="44"/>
      <c r="I337" s="223"/>
      <c r="J337" s="44"/>
      <c r="K337" s="44"/>
      <c r="L337" s="48"/>
      <c r="M337" s="224"/>
      <c r="N337" s="225"/>
      <c r="O337" s="88"/>
      <c r="P337" s="88"/>
      <c r="Q337" s="88"/>
      <c r="R337" s="88"/>
      <c r="S337" s="88"/>
      <c r="T337" s="89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T337" s="21" t="s">
        <v>164</v>
      </c>
      <c r="AU337" s="21" t="s">
        <v>175</v>
      </c>
    </row>
    <row r="338" spans="1:51" s="16" customFormat="1" ht="12">
      <c r="A338" s="16"/>
      <c r="B338" s="272"/>
      <c r="C338" s="273"/>
      <c r="D338" s="221" t="s">
        <v>166</v>
      </c>
      <c r="E338" s="274" t="s">
        <v>19</v>
      </c>
      <c r="F338" s="275" t="s">
        <v>436</v>
      </c>
      <c r="G338" s="273"/>
      <c r="H338" s="274" t="s">
        <v>19</v>
      </c>
      <c r="I338" s="276"/>
      <c r="J338" s="273"/>
      <c r="K338" s="273"/>
      <c r="L338" s="277"/>
      <c r="M338" s="278"/>
      <c r="N338" s="279"/>
      <c r="O338" s="279"/>
      <c r="P338" s="279"/>
      <c r="Q338" s="279"/>
      <c r="R338" s="279"/>
      <c r="S338" s="279"/>
      <c r="T338" s="280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81" t="s">
        <v>166</v>
      </c>
      <c r="AU338" s="281" t="s">
        <v>175</v>
      </c>
      <c r="AV338" s="16" t="s">
        <v>80</v>
      </c>
      <c r="AW338" s="16" t="s">
        <v>33</v>
      </c>
      <c r="AX338" s="16" t="s">
        <v>72</v>
      </c>
      <c r="AY338" s="281" t="s">
        <v>153</v>
      </c>
    </row>
    <row r="339" spans="1:51" s="13" customFormat="1" ht="12">
      <c r="A339" s="13"/>
      <c r="B339" s="228"/>
      <c r="C339" s="229"/>
      <c r="D339" s="221" t="s">
        <v>166</v>
      </c>
      <c r="E339" s="230" t="s">
        <v>19</v>
      </c>
      <c r="F339" s="231" t="s">
        <v>437</v>
      </c>
      <c r="G339" s="229"/>
      <c r="H339" s="232">
        <v>81.425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166</v>
      </c>
      <c r="AU339" s="238" t="s">
        <v>175</v>
      </c>
      <c r="AV339" s="13" t="s">
        <v>82</v>
      </c>
      <c r="AW339" s="13" t="s">
        <v>33</v>
      </c>
      <c r="AX339" s="13" t="s">
        <v>72</v>
      </c>
      <c r="AY339" s="238" t="s">
        <v>153</v>
      </c>
    </row>
    <row r="340" spans="1:51" s="13" customFormat="1" ht="12">
      <c r="A340" s="13"/>
      <c r="B340" s="228"/>
      <c r="C340" s="229"/>
      <c r="D340" s="221" t="s">
        <v>166</v>
      </c>
      <c r="E340" s="230" t="s">
        <v>19</v>
      </c>
      <c r="F340" s="231" t="s">
        <v>438</v>
      </c>
      <c r="G340" s="229"/>
      <c r="H340" s="232">
        <v>54.86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166</v>
      </c>
      <c r="AU340" s="238" t="s">
        <v>175</v>
      </c>
      <c r="AV340" s="13" t="s">
        <v>82</v>
      </c>
      <c r="AW340" s="13" t="s">
        <v>33</v>
      </c>
      <c r="AX340" s="13" t="s">
        <v>72</v>
      </c>
      <c r="AY340" s="238" t="s">
        <v>153</v>
      </c>
    </row>
    <row r="341" spans="1:51" s="15" customFormat="1" ht="12">
      <c r="A341" s="15"/>
      <c r="B341" s="250"/>
      <c r="C341" s="251"/>
      <c r="D341" s="221" t="s">
        <v>166</v>
      </c>
      <c r="E341" s="252" t="s">
        <v>19</v>
      </c>
      <c r="F341" s="253" t="s">
        <v>174</v>
      </c>
      <c r="G341" s="251"/>
      <c r="H341" s="254">
        <v>136.285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0" t="s">
        <v>166</v>
      </c>
      <c r="AU341" s="260" t="s">
        <v>175</v>
      </c>
      <c r="AV341" s="15" t="s">
        <v>175</v>
      </c>
      <c r="AW341" s="15" t="s">
        <v>33</v>
      </c>
      <c r="AX341" s="15" t="s">
        <v>72</v>
      </c>
      <c r="AY341" s="260" t="s">
        <v>153</v>
      </c>
    </row>
    <row r="342" spans="1:51" s="14" customFormat="1" ht="12">
      <c r="A342" s="14"/>
      <c r="B342" s="239"/>
      <c r="C342" s="240"/>
      <c r="D342" s="221" t="s">
        <v>166</v>
      </c>
      <c r="E342" s="241" t="s">
        <v>19</v>
      </c>
      <c r="F342" s="242" t="s">
        <v>168</v>
      </c>
      <c r="G342" s="240"/>
      <c r="H342" s="243">
        <v>136.285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9" t="s">
        <v>166</v>
      </c>
      <c r="AU342" s="249" t="s">
        <v>175</v>
      </c>
      <c r="AV342" s="14" t="s">
        <v>161</v>
      </c>
      <c r="AW342" s="14" t="s">
        <v>33</v>
      </c>
      <c r="AX342" s="14" t="s">
        <v>80</v>
      </c>
      <c r="AY342" s="249" t="s">
        <v>153</v>
      </c>
    </row>
    <row r="343" spans="1:65" s="2" customFormat="1" ht="16.5" customHeight="1">
      <c r="A343" s="42"/>
      <c r="B343" s="43"/>
      <c r="C343" s="208" t="s">
        <v>289</v>
      </c>
      <c r="D343" s="208" t="s">
        <v>156</v>
      </c>
      <c r="E343" s="209" t="s">
        <v>439</v>
      </c>
      <c r="F343" s="210" t="s">
        <v>440</v>
      </c>
      <c r="G343" s="211" t="s">
        <v>197</v>
      </c>
      <c r="H343" s="212">
        <v>465.84</v>
      </c>
      <c r="I343" s="213"/>
      <c r="J343" s="214">
        <f>ROUND(I343*H343,2)</f>
        <v>0</v>
      </c>
      <c r="K343" s="210" t="s">
        <v>160</v>
      </c>
      <c r="L343" s="48"/>
      <c r="M343" s="215" t="s">
        <v>19</v>
      </c>
      <c r="N343" s="216" t="s">
        <v>43</v>
      </c>
      <c r="O343" s="88"/>
      <c r="P343" s="217">
        <f>O343*H343</f>
        <v>0</v>
      </c>
      <c r="Q343" s="217">
        <v>0</v>
      </c>
      <c r="R343" s="217">
        <f>Q343*H343</f>
        <v>0</v>
      </c>
      <c r="S343" s="217">
        <v>0</v>
      </c>
      <c r="T343" s="218">
        <f>S343*H343</f>
        <v>0</v>
      </c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R343" s="219" t="s">
        <v>161</v>
      </c>
      <c r="AT343" s="219" t="s">
        <v>156</v>
      </c>
      <c r="AU343" s="219" t="s">
        <v>175</v>
      </c>
      <c r="AY343" s="21" t="s">
        <v>153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21" t="s">
        <v>80</v>
      </c>
      <c r="BK343" s="220">
        <f>ROUND(I343*H343,2)</f>
        <v>0</v>
      </c>
      <c r="BL343" s="21" t="s">
        <v>161</v>
      </c>
      <c r="BM343" s="219" t="s">
        <v>441</v>
      </c>
    </row>
    <row r="344" spans="1:47" s="2" customFormat="1" ht="12">
      <c r="A344" s="42"/>
      <c r="B344" s="43"/>
      <c r="C344" s="44"/>
      <c r="D344" s="221" t="s">
        <v>162</v>
      </c>
      <c r="E344" s="44"/>
      <c r="F344" s="222" t="s">
        <v>442</v>
      </c>
      <c r="G344" s="44"/>
      <c r="H344" s="44"/>
      <c r="I344" s="223"/>
      <c r="J344" s="44"/>
      <c r="K344" s="44"/>
      <c r="L344" s="48"/>
      <c r="M344" s="224"/>
      <c r="N344" s="225"/>
      <c r="O344" s="88"/>
      <c r="P344" s="88"/>
      <c r="Q344" s="88"/>
      <c r="R344" s="88"/>
      <c r="S344" s="88"/>
      <c r="T344" s="89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T344" s="21" t="s">
        <v>162</v>
      </c>
      <c r="AU344" s="21" t="s">
        <v>175</v>
      </c>
    </row>
    <row r="345" spans="1:47" s="2" customFormat="1" ht="12">
      <c r="A345" s="42"/>
      <c r="B345" s="43"/>
      <c r="C345" s="44"/>
      <c r="D345" s="226" t="s">
        <v>164</v>
      </c>
      <c r="E345" s="44"/>
      <c r="F345" s="227" t="s">
        <v>443</v>
      </c>
      <c r="G345" s="44"/>
      <c r="H345" s="44"/>
      <c r="I345" s="223"/>
      <c r="J345" s="44"/>
      <c r="K345" s="44"/>
      <c r="L345" s="48"/>
      <c r="M345" s="224"/>
      <c r="N345" s="225"/>
      <c r="O345" s="88"/>
      <c r="P345" s="88"/>
      <c r="Q345" s="88"/>
      <c r="R345" s="88"/>
      <c r="S345" s="88"/>
      <c r="T345" s="89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T345" s="21" t="s">
        <v>164</v>
      </c>
      <c r="AU345" s="21" t="s">
        <v>175</v>
      </c>
    </row>
    <row r="346" spans="1:51" s="13" customFormat="1" ht="12">
      <c r="A346" s="13"/>
      <c r="B346" s="228"/>
      <c r="C346" s="229"/>
      <c r="D346" s="221" t="s">
        <v>166</v>
      </c>
      <c r="E346" s="230" t="s">
        <v>19</v>
      </c>
      <c r="F346" s="231" t="s">
        <v>444</v>
      </c>
      <c r="G346" s="229"/>
      <c r="H346" s="232">
        <v>253.36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8" t="s">
        <v>166</v>
      </c>
      <c r="AU346" s="238" t="s">
        <v>175</v>
      </c>
      <c r="AV346" s="13" t="s">
        <v>82</v>
      </c>
      <c r="AW346" s="13" t="s">
        <v>33</v>
      </c>
      <c r="AX346" s="13" t="s">
        <v>72</v>
      </c>
      <c r="AY346" s="238" t="s">
        <v>153</v>
      </c>
    </row>
    <row r="347" spans="1:51" s="13" customFormat="1" ht="12">
      <c r="A347" s="13"/>
      <c r="B347" s="228"/>
      <c r="C347" s="229"/>
      <c r="D347" s="221" t="s">
        <v>166</v>
      </c>
      <c r="E347" s="230" t="s">
        <v>19</v>
      </c>
      <c r="F347" s="231" t="s">
        <v>445</v>
      </c>
      <c r="G347" s="229"/>
      <c r="H347" s="232">
        <v>212.48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8" t="s">
        <v>166</v>
      </c>
      <c r="AU347" s="238" t="s">
        <v>175</v>
      </c>
      <c r="AV347" s="13" t="s">
        <v>82</v>
      </c>
      <c r="AW347" s="13" t="s">
        <v>33</v>
      </c>
      <c r="AX347" s="13" t="s">
        <v>72</v>
      </c>
      <c r="AY347" s="238" t="s">
        <v>153</v>
      </c>
    </row>
    <row r="348" spans="1:51" s="15" customFormat="1" ht="12">
      <c r="A348" s="15"/>
      <c r="B348" s="250"/>
      <c r="C348" s="251"/>
      <c r="D348" s="221" t="s">
        <v>166</v>
      </c>
      <c r="E348" s="252" t="s">
        <v>19</v>
      </c>
      <c r="F348" s="253" t="s">
        <v>174</v>
      </c>
      <c r="G348" s="251"/>
      <c r="H348" s="254">
        <v>465.84000000000003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0" t="s">
        <v>166</v>
      </c>
      <c r="AU348" s="260" t="s">
        <v>175</v>
      </c>
      <c r="AV348" s="15" t="s">
        <v>175</v>
      </c>
      <c r="AW348" s="15" t="s">
        <v>33</v>
      </c>
      <c r="AX348" s="15" t="s">
        <v>72</v>
      </c>
      <c r="AY348" s="260" t="s">
        <v>153</v>
      </c>
    </row>
    <row r="349" spans="1:51" s="14" customFormat="1" ht="12">
      <c r="A349" s="14"/>
      <c r="B349" s="239"/>
      <c r="C349" s="240"/>
      <c r="D349" s="221" t="s">
        <v>166</v>
      </c>
      <c r="E349" s="241" t="s">
        <v>19</v>
      </c>
      <c r="F349" s="242" t="s">
        <v>168</v>
      </c>
      <c r="G349" s="240"/>
      <c r="H349" s="243">
        <v>465.84000000000003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9" t="s">
        <v>166</v>
      </c>
      <c r="AU349" s="249" t="s">
        <v>175</v>
      </c>
      <c r="AV349" s="14" t="s">
        <v>161</v>
      </c>
      <c r="AW349" s="14" t="s">
        <v>33</v>
      </c>
      <c r="AX349" s="14" t="s">
        <v>80</v>
      </c>
      <c r="AY349" s="249" t="s">
        <v>153</v>
      </c>
    </row>
    <row r="350" spans="1:65" s="2" customFormat="1" ht="21.75" customHeight="1">
      <c r="A350" s="42"/>
      <c r="B350" s="43"/>
      <c r="C350" s="208" t="s">
        <v>377</v>
      </c>
      <c r="D350" s="208" t="s">
        <v>156</v>
      </c>
      <c r="E350" s="209" t="s">
        <v>446</v>
      </c>
      <c r="F350" s="210" t="s">
        <v>447</v>
      </c>
      <c r="G350" s="211" t="s">
        <v>197</v>
      </c>
      <c r="H350" s="212">
        <v>8.88</v>
      </c>
      <c r="I350" s="213"/>
      <c r="J350" s="214">
        <f>ROUND(I350*H350,2)</f>
        <v>0</v>
      </c>
      <c r="K350" s="210" t="s">
        <v>160</v>
      </c>
      <c r="L350" s="48"/>
      <c r="M350" s="215" t="s">
        <v>19</v>
      </c>
      <c r="N350" s="216" t="s">
        <v>43</v>
      </c>
      <c r="O350" s="88"/>
      <c r="P350" s="217">
        <f>O350*H350</f>
        <v>0</v>
      </c>
      <c r="Q350" s="217">
        <v>0</v>
      </c>
      <c r="R350" s="217">
        <f>Q350*H350</f>
        <v>0</v>
      </c>
      <c r="S350" s="217">
        <v>0</v>
      </c>
      <c r="T350" s="218">
        <f>S350*H350</f>
        <v>0</v>
      </c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R350" s="219" t="s">
        <v>161</v>
      </c>
      <c r="AT350" s="219" t="s">
        <v>156</v>
      </c>
      <c r="AU350" s="219" t="s">
        <v>175</v>
      </c>
      <c r="AY350" s="21" t="s">
        <v>153</v>
      </c>
      <c r="BE350" s="220">
        <f>IF(N350="základní",J350,0)</f>
        <v>0</v>
      </c>
      <c r="BF350" s="220">
        <f>IF(N350="snížená",J350,0)</f>
        <v>0</v>
      </c>
      <c r="BG350" s="220">
        <f>IF(N350="zákl. přenesená",J350,0)</f>
        <v>0</v>
      </c>
      <c r="BH350" s="220">
        <f>IF(N350="sníž. přenesená",J350,0)</f>
        <v>0</v>
      </c>
      <c r="BI350" s="220">
        <f>IF(N350="nulová",J350,0)</f>
        <v>0</v>
      </c>
      <c r="BJ350" s="21" t="s">
        <v>80</v>
      </c>
      <c r="BK350" s="220">
        <f>ROUND(I350*H350,2)</f>
        <v>0</v>
      </c>
      <c r="BL350" s="21" t="s">
        <v>161</v>
      </c>
      <c r="BM350" s="219" t="s">
        <v>448</v>
      </c>
    </row>
    <row r="351" spans="1:47" s="2" customFormat="1" ht="12">
      <c r="A351" s="42"/>
      <c r="B351" s="43"/>
      <c r="C351" s="44"/>
      <c r="D351" s="221" t="s">
        <v>162</v>
      </c>
      <c r="E351" s="44"/>
      <c r="F351" s="222" t="s">
        <v>449</v>
      </c>
      <c r="G351" s="44"/>
      <c r="H351" s="44"/>
      <c r="I351" s="223"/>
      <c r="J351" s="44"/>
      <c r="K351" s="44"/>
      <c r="L351" s="48"/>
      <c r="M351" s="224"/>
      <c r="N351" s="225"/>
      <c r="O351" s="88"/>
      <c r="P351" s="88"/>
      <c r="Q351" s="88"/>
      <c r="R351" s="88"/>
      <c r="S351" s="88"/>
      <c r="T351" s="89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T351" s="21" t="s">
        <v>162</v>
      </c>
      <c r="AU351" s="21" t="s">
        <v>175</v>
      </c>
    </row>
    <row r="352" spans="1:47" s="2" customFormat="1" ht="12">
      <c r="A352" s="42"/>
      <c r="B352" s="43"/>
      <c r="C352" s="44"/>
      <c r="D352" s="226" t="s">
        <v>164</v>
      </c>
      <c r="E352" s="44"/>
      <c r="F352" s="227" t="s">
        <v>450</v>
      </c>
      <c r="G352" s="44"/>
      <c r="H352" s="44"/>
      <c r="I352" s="223"/>
      <c r="J352" s="44"/>
      <c r="K352" s="44"/>
      <c r="L352" s="48"/>
      <c r="M352" s="224"/>
      <c r="N352" s="225"/>
      <c r="O352" s="88"/>
      <c r="P352" s="88"/>
      <c r="Q352" s="88"/>
      <c r="R352" s="88"/>
      <c r="S352" s="88"/>
      <c r="T352" s="89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T352" s="21" t="s">
        <v>164</v>
      </c>
      <c r="AU352" s="21" t="s">
        <v>175</v>
      </c>
    </row>
    <row r="353" spans="1:51" s="13" customFormat="1" ht="12">
      <c r="A353" s="13"/>
      <c r="B353" s="228"/>
      <c r="C353" s="229"/>
      <c r="D353" s="221" t="s">
        <v>166</v>
      </c>
      <c r="E353" s="230" t="s">
        <v>19</v>
      </c>
      <c r="F353" s="231" t="s">
        <v>451</v>
      </c>
      <c r="G353" s="229"/>
      <c r="H353" s="232">
        <v>8.88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166</v>
      </c>
      <c r="AU353" s="238" t="s">
        <v>175</v>
      </c>
      <c r="AV353" s="13" t="s">
        <v>82</v>
      </c>
      <c r="AW353" s="13" t="s">
        <v>33</v>
      </c>
      <c r="AX353" s="13" t="s">
        <v>72</v>
      </c>
      <c r="AY353" s="238" t="s">
        <v>153</v>
      </c>
    </row>
    <row r="354" spans="1:51" s="14" customFormat="1" ht="12">
      <c r="A354" s="14"/>
      <c r="B354" s="239"/>
      <c r="C354" s="240"/>
      <c r="D354" s="221" t="s">
        <v>166</v>
      </c>
      <c r="E354" s="241" t="s">
        <v>19</v>
      </c>
      <c r="F354" s="242" t="s">
        <v>168</v>
      </c>
      <c r="G354" s="240"/>
      <c r="H354" s="243">
        <v>8.88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9" t="s">
        <v>166</v>
      </c>
      <c r="AU354" s="249" t="s">
        <v>175</v>
      </c>
      <c r="AV354" s="14" t="s">
        <v>161</v>
      </c>
      <c r="AW354" s="14" t="s">
        <v>33</v>
      </c>
      <c r="AX354" s="14" t="s">
        <v>80</v>
      </c>
      <c r="AY354" s="249" t="s">
        <v>153</v>
      </c>
    </row>
    <row r="355" spans="1:65" s="2" customFormat="1" ht="24.15" customHeight="1">
      <c r="A355" s="42"/>
      <c r="B355" s="43"/>
      <c r="C355" s="208" t="s">
        <v>297</v>
      </c>
      <c r="D355" s="208" t="s">
        <v>156</v>
      </c>
      <c r="E355" s="209" t="s">
        <v>452</v>
      </c>
      <c r="F355" s="210" t="s">
        <v>453</v>
      </c>
      <c r="G355" s="211" t="s">
        <v>197</v>
      </c>
      <c r="H355" s="212">
        <v>8.88</v>
      </c>
      <c r="I355" s="213"/>
      <c r="J355" s="214">
        <f>ROUND(I355*H355,2)</f>
        <v>0</v>
      </c>
      <c r="K355" s="210" t="s">
        <v>160</v>
      </c>
      <c r="L355" s="48"/>
      <c r="M355" s="215" t="s">
        <v>19</v>
      </c>
      <c r="N355" s="216" t="s">
        <v>43</v>
      </c>
      <c r="O355" s="88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19" t="s">
        <v>161</v>
      </c>
      <c r="AT355" s="219" t="s">
        <v>156</v>
      </c>
      <c r="AU355" s="219" t="s">
        <v>175</v>
      </c>
      <c r="AY355" s="21" t="s">
        <v>153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21" t="s">
        <v>80</v>
      </c>
      <c r="BK355" s="220">
        <f>ROUND(I355*H355,2)</f>
        <v>0</v>
      </c>
      <c r="BL355" s="21" t="s">
        <v>161</v>
      </c>
      <c r="BM355" s="219" t="s">
        <v>454</v>
      </c>
    </row>
    <row r="356" spans="1:47" s="2" customFormat="1" ht="12">
      <c r="A356" s="42"/>
      <c r="B356" s="43"/>
      <c r="C356" s="44"/>
      <c r="D356" s="221" t="s">
        <v>162</v>
      </c>
      <c r="E356" s="44"/>
      <c r="F356" s="222" t="s">
        <v>455</v>
      </c>
      <c r="G356" s="44"/>
      <c r="H356" s="44"/>
      <c r="I356" s="223"/>
      <c r="J356" s="44"/>
      <c r="K356" s="44"/>
      <c r="L356" s="48"/>
      <c r="M356" s="224"/>
      <c r="N356" s="225"/>
      <c r="O356" s="88"/>
      <c r="P356" s="88"/>
      <c r="Q356" s="88"/>
      <c r="R356" s="88"/>
      <c r="S356" s="88"/>
      <c r="T356" s="89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T356" s="21" t="s">
        <v>162</v>
      </c>
      <c r="AU356" s="21" t="s">
        <v>175</v>
      </c>
    </row>
    <row r="357" spans="1:47" s="2" customFormat="1" ht="12">
      <c r="A357" s="42"/>
      <c r="B357" s="43"/>
      <c r="C357" s="44"/>
      <c r="D357" s="226" t="s">
        <v>164</v>
      </c>
      <c r="E357" s="44"/>
      <c r="F357" s="227" t="s">
        <v>456</v>
      </c>
      <c r="G357" s="44"/>
      <c r="H357" s="44"/>
      <c r="I357" s="223"/>
      <c r="J357" s="44"/>
      <c r="K357" s="44"/>
      <c r="L357" s="48"/>
      <c r="M357" s="224"/>
      <c r="N357" s="225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1" t="s">
        <v>164</v>
      </c>
      <c r="AU357" s="21" t="s">
        <v>175</v>
      </c>
    </row>
    <row r="358" spans="1:51" s="13" customFormat="1" ht="12">
      <c r="A358" s="13"/>
      <c r="B358" s="228"/>
      <c r="C358" s="229"/>
      <c r="D358" s="221" t="s">
        <v>166</v>
      </c>
      <c r="E358" s="230" t="s">
        <v>19</v>
      </c>
      <c r="F358" s="231" t="s">
        <v>451</v>
      </c>
      <c r="G358" s="229"/>
      <c r="H358" s="232">
        <v>8.88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8" t="s">
        <v>166</v>
      </c>
      <c r="AU358" s="238" t="s">
        <v>175</v>
      </c>
      <c r="AV358" s="13" t="s">
        <v>82</v>
      </c>
      <c r="AW358" s="13" t="s">
        <v>33</v>
      </c>
      <c r="AX358" s="13" t="s">
        <v>72</v>
      </c>
      <c r="AY358" s="238" t="s">
        <v>153</v>
      </c>
    </row>
    <row r="359" spans="1:51" s="14" customFormat="1" ht="12">
      <c r="A359" s="14"/>
      <c r="B359" s="239"/>
      <c r="C359" s="240"/>
      <c r="D359" s="221" t="s">
        <v>166</v>
      </c>
      <c r="E359" s="241" t="s">
        <v>19</v>
      </c>
      <c r="F359" s="242" t="s">
        <v>168</v>
      </c>
      <c r="G359" s="240"/>
      <c r="H359" s="243">
        <v>8.88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9" t="s">
        <v>166</v>
      </c>
      <c r="AU359" s="249" t="s">
        <v>175</v>
      </c>
      <c r="AV359" s="14" t="s">
        <v>161</v>
      </c>
      <c r="AW359" s="14" t="s">
        <v>33</v>
      </c>
      <c r="AX359" s="14" t="s">
        <v>80</v>
      </c>
      <c r="AY359" s="249" t="s">
        <v>153</v>
      </c>
    </row>
    <row r="360" spans="1:65" s="2" customFormat="1" ht="24.15" customHeight="1">
      <c r="A360" s="42"/>
      <c r="B360" s="43"/>
      <c r="C360" s="208" t="s">
        <v>457</v>
      </c>
      <c r="D360" s="208" t="s">
        <v>156</v>
      </c>
      <c r="E360" s="209" t="s">
        <v>458</v>
      </c>
      <c r="F360" s="210" t="s">
        <v>459</v>
      </c>
      <c r="G360" s="211" t="s">
        <v>197</v>
      </c>
      <c r="H360" s="212">
        <v>317.748</v>
      </c>
      <c r="I360" s="213"/>
      <c r="J360" s="214">
        <f>ROUND(I360*H360,2)</f>
        <v>0</v>
      </c>
      <c r="K360" s="210" t="s">
        <v>160</v>
      </c>
      <c r="L360" s="48"/>
      <c r="M360" s="215" t="s">
        <v>19</v>
      </c>
      <c r="N360" s="216" t="s">
        <v>43</v>
      </c>
      <c r="O360" s="88"/>
      <c r="P360" s="217">
        <f>O360*H360</f>
        <v>0</v>
      </c>
      <c r="Q360" s="217">
        <v>0</v>
      </c>
      <c r="R360" s="217">
        <f>Q360*H360</f>
        <v>0</v>
      </c>
      <c r="S360" s="217">
        <v>0</v>
      </c>
      <c r="T360" s="218">
        <f>S360*H360</f>
        <v>0</v>
      </c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R360" s="219" t="s">
        <v>161</v>
      </c>
      <c r="AT360" s="219" t="s">
        <v>156</v>
      </c>
      <c r="AU360" s="219" t="s">
        <v>175</v>
      </c>
      <c r="AY360" s="21" t="s">
        <v>153</v>
      </c>
      <c r="BE360" s="220">
        <f>IF(N360="základní",J360,0)</f>
        <v>0</v>
      </c>
      <c r="BF360" s="220">
        <f>IF(N360="snížená",J360,0)</f>
        <v>0</v>
      </c>
      <c r="BG360" s="220">
        <f>IF(N360="zákl. přenesená",J360,0)</f>
        <v>0</v>
      </c>
      <c r="BH360" s="220">
        <f>IF(N360="sníž. přenesená",J360,0)</f>
        <v>0</v>
      </c>
      <c r="BI360" s="220">
        <f>IF(N360="nulová",J360,0)</f>
        <v>0</v>
      </c>
      <c r="BJ360" s="21" t="s">
        <v>80</v>
      </c>
      <c r="BK360" s="220">
        <f>ROUND(I360*H360,2)</f>
        <v>0</v>
      </c>
      <c r="BL360" s="21" t="s">
        <v>161</v>
      </c>
      <c r="BM360" s="219" t="s">
        <v>460</v>
      </c>
    </row>
    <row r="361" spans="1:47" s="2" customFormat="1" ht="12">
      <c r="A361" s="42"/>
      <c r="B361" s="43"/>
      <c r="C361" s="44"/>
      <c r="D361" s="221" t="s">
        <v>162</v>
      </c>
      <c r="E361" s="44"/>
      <c r="F361" s="222" t="s">
        <v>461</v>
      </c>
      <c r="G361" s="44"/>
      <c r="H361" s="44"/>
      <c r="I361" s="223"/>
      <c r="J361" s="44"/>
      <c r="K361" s="44"/>
      <c r="L361" s="48"/>
      <c r="M361" s="224"/>
      <c r="N361" s="225"/>
      <c r="O361" s="88"/>
      <c r="P361" s="88"/>
      <c r="Q361" s="88"/>
      <c r="R361" s="88"/>
      <c r="S361" s="88"/>
      <c r="T361" s="89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T361" s="21" t="s">
        <v>162</v>
      </c>
      <c r="AU361" s="21" t="s">
        <v>175</v>
      </c>
    </row>
    <row r="362" spans="1:47" s="2" customFormat="1" ht="12">
      <c r="A362" s="42"/>
      <c r="B362" s="43"/>
      <c r="C362" s="44"/>
      <c r="D362" s="226" t="s">
        <v>164</v>
      </c>
      <c r="E362" s="44"/>
      <c r="F362" s="227" t="s">
        <v>462</v>
      </c>
      <c r="G362" s="44"/>
      <c r="H362" s="44"/>
      <c r="I362" s="223"/>
      <c r="J362" s="44"/>
      <c r="K362" s="44"/>
      <c r="L362" s="48"/>
      <c r="M362" s="224"/>
      <c r="N362" s="225"/>
      <c r="O362" s="88"/>
      <c r="P362" s="88"/>
      <c r="Q362" s="88"/>
      <c r="R362" s="88"/>
      <c r="S362" s="88"/>
      <c r="T362" s="89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T362" s="21" t="s">
        <v>164</v>
      </c>
      <c r="AU362" s="21" t="s">
        <v>175</v>
      </c>
    </row>
    <row r="363" spans="1:51" s="13" customFormat="1" ht="12">
      <c r="A363" s="13"/>
      <c r="B363" s="228"/>
      <c r="C363" s="229"/>
      <c r="D363" s="221" t="s">
        <v>166</v>
      </c>
      <c r="E363" s="230" t="s">
        <v>19</v>
      </c>
      <c r="F363" s="231" t="s">
        <v>463</v>
      </c>
      <c r="G363" s="229"/>
      <c r="H363" s="232">
        <v>8.976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8" t="s">
        <v>166</v>
      </c>
      <c r="AU363" s="238" t="s">
        <v>175</v>
      </c>
      <c r="AV363" s="13" t="s">
        <v>82</v>
      </c>
      <c r="AW363" s="13" t="s">
        <v>33</v>
      </c>
      <c r="AX363" s="13" t="s">
        <v>72</v>
      </c>
      <c r="AY363" s="238" t="s">
        <v>153</v>
      </c>
    </row>
    <row r="364" spans="1:51" s="13" customFormat="1" ht="12">
      <c r="A364" s="13"/>
      <c r="B364" s="228"/>
      <c r="C364" s="229"/>
      <c r="D364" s="221" t="s">
        <v>166</v>
      </c>
      <c r="E364" s="230" t="s">
        <v>19</v>
      </c>
      <c r="F364" s="231" t="s">
        <v>464</v>
      </c>
      <c r="G364" s="229"/>
      <c r="H364" s="232">
        <v>23.491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8" t="s">
        <v>166</v>
      </c>
      <c r="AU364" s="238" t="s">
        <v>175</v>
      </c>
      <c r="AV364" s="13" t="s">
        <v>82</v>
      </c>
      <c r="AW364" s="13" t="s">
        <v>33</v>
      </c>
      <c r="AX364" s="13" t="s">
        <v>72</v>
      </c>
      <c r="AY364" s="238" t="s">
        <v>153</v>
      </c>
    </row>
    <row r="365" spans="1:51" s="13" customFormat="1" ht="12">
      <c r="A365" s="13"/>
      <c r="B365" s="228"/>
      <c r="C365" s="229"/>
      <c r="D365" s="221" t="s">
        <v>166</v>
      </c>
      <c r="E365" s="230" t="s">
        <v>19</v>
      </c>
      <c r="F365" s="231" t="s">
        <v>465</v>
      </c>
      <c r="G365" s="229"/>
      <c r="H365" s="232">
        <v>6.125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8" t="s">
        <v>166</v>
      </c>
      <c r="AU365" s="238" t="s">
        <v>175</v>
      </c>
      <c r="AV365" s="13" t="s">
        <v>82</v>
      </c>
      <c r="AW365" s="13" t="s">
        <v>33</v>
      </c>
      <c r="AX365" s="13" t="s">
        <v>72</v>
      </c>
      <c r="AY365" s="238" t="s">
        <v>153</v>
      </c>
    </row>
    <row r="366" spans="1:51" s="13" customFormat="1" ht="12">
      <c r="A366" s="13"/>
      <c r="B366" s="228"/>
      <c r="C366" s="229"/>
      <c r="D366" s="221" t="s">
        <v>166</v>
      </c>
      <c r="E366" s="230" t="s">
        <v>19</v>
      </c>
      <c r="F366" s="231" t="s">
        <v>466</v>
      </c>
      <c r="G366" s="229"/>
      <c r="H366" s="232">
        <v>4.55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8" t="s">
        <v>166</v>
      </c>
      <c r="AU366" s="238" t="s">
        <v>175</v>
      </c>
      <c r="AV366" s="13" t="s">
        <v>82</v>
      </c>
      <c r="AW366" s="13" t="s">
        <v>33</v>
      </c>
      <c r="AX366" s="13" t="s">
        <v>72</v>
      </c>
      <c r="AY366" s="238" t="s">
        <v>153</v>
      </c>
    </row>
    <row r="367" spans="1:51" s="13" customFormat="1" ht="12">
      <c r="A367" s="13"/>
      <c r="B367" s="228"/>
      <c r="C367" s="229"/>
      <c r="D367" s="221" t="s">
        <v>166</v>
      </c>
      <c r="E367" s="230" t="s">
        <v>19</v>
      </c>
      <c r="F367" s="231" t="s">
        <v>467</v>
      </c>
      <c r="G367" s="229"/>
      <c r="H367" s="232">
        <v>57.285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166</v>
      </c>
      <c r="AU367" s="238" t="s">
        <v>175</v>
      </c>
      <c r="AV367" s="13" t="s">
        <v>82</v>
      </c>
      <c r="AW367" s="13" t="s">
        <v>33</v>
      </c>
      <c r="AX367" s="13" t="s">
        <v>72</v>
      </c>
      <c r="AY367" s="238" t="s">
        <v>153</v>
      </c>
    </row>
    <row r="368" spans="1:51" s="13" customFormat="1" ht="12">
      <c r="A368" s="13"/>
      <c r="B368" s="228"/>
      <c r="C368" s="229"/>
      <c r="D368" s="221" t="s">
        <v>166</v>
      </c>
      <c r="E368" s="230" t="s">
        <v>19</v>
      </c>
      <c r="F368" s="231" t="s">
        <v>468</v>
      </c>
      <c r="G368" s="229"/>
      <c r="H368" s="232">
        <v>43.32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8" t="s">
        <v>166</v>
      </c>
      <c r="AU368" s="238" t="s">
        <v>175</v>
      </c>
      <c r="AV368" s="13" t="s">
        <v>82</v>
      </c>
      <c r="AW368" s="13" t="s">
        <v>33</v>
      </c>
      <c r="AX368" s="13" t="s">
        <v>72</v>
      </c>
      <c r="AY368" s="238" t="s">
        <v>153</v>
      </c>
    </row>
    <row r="369" spans="1:51" s="15" customFormat="1" ht="12">
      <c r="A369" s="15"/>
      <c r="B369" s="250"/>
      <c r="C369" s="251"/>
      <c r="D369" s="221" t="s">
        <v>166</v>
      </c>
      <c r="E369" s="252" t="s">
        <v>19</v>
      </c>
      <c r="F369" s="253" t="s">
        <v>339</v>
      </c>
      <c r="G369" s="251"/>
      <c r="H369" s="254">
        <v>143.74699999999999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0" t="s">
        <v>166</v>
      </c>
      <c r="AU369" s="260" t="s">
        <v>175</v>
      </c>
      <c r="AV369" s="15" t="s">
        <v>175</v>
      </c>
      <c r="AW369" s="15" t="s">
        <v>33</v>
      </c>
      <c r="AX369" s="15" t="s">
        <v>72</v>
      </c>
      <c r="AY369" s="260" t="s">
        <v>153</v>
      </c>
    </row>
    <row r="370" spans="1:51" s="13" customFormat="1" ht="12">
      <c r="A370" s="13"/>
      <c r="B370" s="228"/>
      <c r="C370" s="229"/>
      <c r="D370" s="221" t="s">
        <v>166</v>
      </c>
      <c r="E370" s="230" t="s">
        <v>19</v>
      </c>
      <c r="F370" s="231" t="s">
        <v>469</v>
      </c>
      <c r="G370" s="229"/>
      <c r="H370" s="232">
        <v>35.475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8" t="s">
        <v>166</v>
      </c>
      <c r="AU370" s="238" t="s">
        <v>175</v>
      </c>
      <c r="AV370" s="13" t="s">
        <v>82</v>
      </c>
      <c r="AW370" s="13" t="s">
        <v>33</v>
      </c>
      <c r="AX370" s="13" t="s">
        <v>72</v>
      </c>
      <c r="AY370" s="238" t="s">
        <v>153</v>
      </c>
    </row>
    <row r="371" spans="1:51" s="13" customFormat="1" ht="12">
      <c r="A371" s="13"/>
      <c r="B371" s="228"/>
      <c r="C371" s="229"/>
      <c r="D371" s="221" t="s">
        <v>166</v>
      </c>
      <c r="E371" s="230" t="s">
        <v>19</v>
      </c>
      <c r="F371" s="231" t="s">
        <v>470</v>
      </c>
      <c r="G371" s="229"/>
      <c r="H371" s="232">
        <v>19.235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166</v>
      </c>
      <c r="AU371" s="238" t="s">
        <v>175</v>
      </c>
      <c r="AV371" s="13" t="s">
        <v>82</v>
      </c>
      <c r="AW371" s="13" t="s">
        <v>33</v>
      </c>
      <c r="AX371" s="13" t="s">
        <v>72</v>
      </c>
      <c r="AY371" s="238" t="s">
        <v>153</v>
      </c>
    </row>
    <row r="372" spans="1:51" s="13" customFormat="1" ht="12">
      <c r="A372" s="13"/>
      <c r="B372" s="228"/>
      <c r="C372" s="229"/>
      <c r="D372" s="221" t="s">
        <v>166</v>
      </c>
      <c r="E372" s="230" t="s">
        <v>19</v>
      </c>
      <c r="F372" s="231" t="s">
        <v>471</v>
      </c>
      <c r="G372" s="229"/>
      <c r="H372" s="232">
        <v>119.291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166</v>
      </c>
      <c r="AU372" s="238" t="s">
        <v>175</v>
      </c>
      <c r="AV372" s="13" t="s">
        <v>82</v>
      </c>
      <c r="AW372" s="13" t="s">
        <v>33</v>
      </c>
      <c r="AX372" s="13" t="s">
        <v>72</v>
      </c>
      <c r="AY372" s="238" t="s">
        <v>153</v>
      </c>
    </row>
    <row r="373" spans="1:51" s="15" customFormat="1" ht="12">
      <c r="A373" s="15"/>
      <c r="B373" s="250"/>
      <c r="C373" s="251"/>
      <c r="D373" s="221" t="s">
        <v>166</v>
      </c>
      <c r="E373" s="252" t="s">
        <v>19</v>
      </c>
      <c r="F373" s="253" t="s">
        <v>472</v>
      </c>
      <c r="G373" s="251"/>
      <c r="H373" s="254">
        <v>174.001</v>
      </c>
      <c r="I373" s="255"/>
      <c r="J373" s="251"/>
      <c r="K373" s="251"/>
      <c r="L373" s="256"/>
      <c r="M373" s="257"/>
      <c r="N373" s="258"/>
      <c r="O373" s="258"/>
      <c r="P373" s="258"/>
      <c r="Q373" s="258"/>
      <c r="R373" s="258"/>
      <c r="S373" s="258"/>
      <c r="T373" s="25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0" t="s">
        <v>166</v>
      </c>
      <c r="AU373" s="260" t="s">
        <v>175</v>
      </c>
      <c r="AV373" s="15" t="s">
        <v>175</v>
      </c>
      <c r="AW373" s="15" t="s">
        <v>33</v>
      </c>
      <c r="AX373" s="15" t="s">
        <v>72</v>
      </c>
      <c r="AY373" s="260" t="s">
        <v>153</v>
      </c>
    </row>
    <row r="374" spans="1:51" s="14" customFormat="1" ht="12">
      <c r="A374" s="14"/>
      <c r="B374" s="239"/>
      <c r="C374" s="240"/>
      <c r="D374" s="221" t="s">
        <v>166</v>
      </c>
      <c r="E374" s="241" t="s">
        <v>19</v>
      </c>
      <c r="F374" s="242" t="s">
        <v>168</v>
      </c>
      <c r="G374" s="240"/>
      <c r="H374" s="243">
        <v>317.748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9" t="s">
        <v>166</v>
      </c>
      <c r="AU374" s="249" t="s">
        <v>175</v>
      </c>
      <c r="AV374" s="14" t="s">
        <v>161</v>
      </c>
      <c r="AW374" s="14" t="s">
        <v>33</v>
      </c>
      <c r="AX374" s="14" t="s">
        <v>80</v>
      </c>
      <c r="AY374" s="249" t="s">
        <v>153</v>
      </c>
    </row>
    <row r="375" spans="1:65" s="2" customFormat="1" ht="24.15" customHeight="1">
      <c r="A375" s="42"/>
      <c r="B375" s="43"/>
      <c r="C375" s="208" t="s">
        <v>303</v>
      </c>
      <c r="D375" s="208" t="s">
        <v>156</v>
      </c>
      <c r="E375" s="209" t="s">
        <v>473</v>
      </c>
      <c r="F375" s="210" t="s">
        <v>474</v>
      </c>
      <c r="G375" s="211" t="s">
        <v>197</v>
      </c>
      <c r="H375" s="212">
        <v>886.21</v>
      </c>
      <c r="I375" s="213"/>
      <c r="J375" s="214">
        <f>ROUND(I375*H375,2)</f>
        <v>0</v>
      </c>
      <c r="K375" s="210" t="s">
        <v>160</v>
      </c>
      <c r="L375" s="48"/>
      <c r="M375" s="215" t="s">
        <v>19</v>
      </c>
      <c r="N375" s="216" t="s">
        <v>43</v>
      </c>
      <c r="O375" s="88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R375" s="219" t="s">
        <v>161</v>
      </c>
      <c r="AT375" s="219" t="s">
        <v>156</v>
      </c>
      <c r="AU375" s="219" t="s">
        <v>175</v>
      </c>
      <c r="AY375" s="21" t="s">
        <v>153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21" t="s">
        <v>80</v>
      </c>
      <c r="BK375" s="220">
        <f>ROUND(I375*H375,2)</f>
        <v>0</v>
      </c>
      <c r="BL375" s="21" t="s">
        <v>161</v>
      </c>
      <c r="BM375" s="219" t="s">
        <v>475</v>
      </c>
    </row>
    <row r="376" spans="1:47" s="2" customFormat="1" ht="12">
      <c r="A376" s="42"/>
      <c r="B376" s="43"/>
      <c r="C376" s="44"/>
      <c r="D376" s="221" t="s">
        <v>162</v>
      </c>
      <c r="E376" s="44"/>
      <c r="F376" s="222" t="s">
        <v>476</v>
      </c>
      <c r="G376" s="44"/>
      <c r="H376" s="44"/>
      <c r="I376" s="223"/>
      <c r="J376" s="44"/>
      <c r="K376" s="44"/>
      <c r="L376" s="48"/>
      <c r="M376" s="224"/>
      <c r="N376" s="225"/>
      <c r="O376" s="88"/>
      <c r="P376" s="88"/>
      <c r="Q376" s="88"/>
      <c r="R376" s="88"/>
      <c r="S376" s="88"/>
      <c r="T376" s="89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T376" s="21" t="s">
        <v>162</v>
      </c>
      <c r="AU376" s="21" t="s">
        <v>175</v>
      </c>
    </row>
    <row r="377" spans="1:47" s="2" customFormat="1" ht="12">
      <c r="A377" s="42"/>
      <c r="B377" s="43"/>
      <c r="C377" s="44"/>
      <c r="D377" s="226" t="s">
        <v>164</v>
      </c>
      <c r="E377" s="44"/>
      <c r="F377" s="227" t="s">
        <v>477</v>
      </c>
      <c r="G377" s="44"/>
      <c r="H377" s="44"/>
      <c r="I377" s="223"/>
      <c r="J377" s="44"/>
      <c r="K377" s="44"/>
      <c r="L377" s="48"/>
      <c r="M377" s="224"/>
      <c r="N377" s="225"/>
      <c r="O377" s="88"/>
      <c r="P377" s="88"/>
      <c r="Q377" s="88"/>
      <c r="R377" s="88"/>
      <c r="S377" s="88"/>
      <c r="T377" s="89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T377" s="21" t="s">
        <v>164</v>
      </c>
      <c r="AU377" s="21" t="s">
        <v>175</v>
      </c>
    </row>
    <row r="378" spans="1:51" s="13" customFormat="1" ht="12">
      <c r="A378" s="13"/>
      <c r="B378" s="228"/>
      <c r="C378" s="229"/>
      <c r="D378" s="221" t="s">
        <v>166</v>
      </c>
      <c r="E378" s="230" t="s">
        <v>19</v>
      </c>
      <c r="F378" s="231" t="s">
        <v>478</v>
      </c>
      <c r="G378" s="229"/>
      <c r="H378" s="232">
        <v>583.09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8" t="s">
        <v>166</v>
      </c>
      <c r="AU378" s="238" t="s">
        <v>175</v>
      </c>
      <c r="AV378" s="13" t="s">
        <v>82</v>
      </c>
      <c r="AW378" s="13" t="s">
        <v>33</v>
      </c>
      <c r="AX378" s="13" t="s">
        <v>72</v>
      </c>
      <c r="AY378" s="238" t="s">
        <v>153</v>
      </c>
    </row>
    <row r="379" spans="1:51" s="13" customFormat="1" ht="12">
      <c r="A379" s="13"/>
      <c r="B379" s="228"/>
      <c r="C379" s="229"/>
      <c r="D379" s="221" t="s">
        <v>166</v>
      </c>
      <c r="E379" s="230" t="s">
        <v>19</v>
      </c>
      <c r="F379" s="231" t="s">
        <v>479</v>
      </c>
      <c r="G379" s="229"/>
      <c r="H379" s="232">
        <v>217.505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8" t="s">
        <v>166</v>
      </c>
      <c r="AU379" s="238" t="s">
        <v>175</v>
      </c>
      <c r="AV379" s="13" t="s">
        <v>82</v>
      </c>
      <c r="AW379" s="13" t="s">
        <v>33</v>
      </c>
      <c r="AX379" s="13" t="s">
        <v>72</v>
      </c>
      <c r="AY379" s="238" t="s">
        <v>153</v>
      </c>
    </row>
    <row r="380" spans="1:51" s="13" customFormat="1" ht="12">
      <c r="A380" s="13"/>
      <c r="B380" s="228"/>
      <c r="C380" s="229"/>
      <c r="D380" s="221" t="s">
        <v>166</v>
      </c>
      <c r="E380" s="230" t="s">
        <v>19</v>
      </c>
      <c r="F380" s="231" t="s">
        <v>480</v>
      </c>
      <c r="G380" s="229"/>
      <c r="H380" s="232">
        <v>85.615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8" t="s">
        <v>166</v>
      </c>
      <c r="AU380" s="238" t="s">
        <v>175</v>
      </c>
      <c r="AV380" s="13" t="s">
        <v>82</v>
      </c>
      <c r="AW380" s="13" t="s">
        <v>33</v>
      </c>
      <c r="AX380" s="13" t="s">
        <v>72</v>
      </c>
      <c r="AY380" s="238" t="s">
        <v>153</v>
      </c>
    </row>
    <row r="381" spans="1:51" s="15" customFormat="1" ht="12">
      <c r="A381" s="15"/>
      <c r="B381" s="250"/>
      <c r="C381" s="251"/>
      <c r="D381" s="221" t="s">
        <v>166</v>
      </c>
      <c r="E381" s="252" t="s">
        <v>19</v>
      </c>
      <c r="F381" s="253" t="s">
        <v>174</v>
      </c>
      <c r="G381" s="251"/>
      <c r="H381" s="254">
        <v>886.21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0" t="s">
        <v>166</v>
      </c>
      <c r="AU381" s="260" t="s">
        <v>175</v>
      </c>
      <c r="AV381" s="15" t="s">
        <v>175</v>
      </c>
      <c r="AW381" s="15" t="s">
        <v>33</v>
      </c>
      <c r="AX381" s="15" t="s">
        <v>72</v>
      </c>
      <c r="AY381" s="260" t="s">
        <v>153</v>
      </c>
    </row>
    <row r="382" spans="1:51" s="14" customFormat="1" ht="12">
      <c r="A382" s="14"/>
      <c r="B382" s="239"/>
      <c r="C382" s="240"/>
      <c r="D382" s="221" t="s">
        <v>166</v>
      </c>
      <c r="E382" s="241" t="s">
        <v>19</v>
      </c>
      <c r="F382" s="242" t="s">
        <v>168</v>
      </c>
      <c r="G382" s="240"/>
      <c r="H382" s="243">
        <v>886.21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9" t="s">
        <v>166</v>
      </c>
      <c r="AU382" s="249" t="s">
        <v>175</v>
      </c>
      <c r="AV382" s="14" t="s">
        <v>161</v>
      </c>
      <c r="AW382" s="14" t="s">
        <v>33</v>
      </c>
      <c r="AX382" s="14" t="s">
        <v>80</v>
      </c>
      <c r="AY382" s="249" t="s">
        <v>153</v>
      </c>
    </row>
    <row r="383" spans="1:65" s="2" customFormat="1" ht="24.15" customHeight="1">
      <c r="A383" s="42"/>
      <c r="B383" s="43"/>
      <c r="C383" s="208" t="s">
        <v>481</v>
      </c>
      <c r="D383" s="208" t="s">
        <v>156</v>
      </c>
      <c r="E383" s="209" t="s">
        <v>482</v>
      </c>
      <c r="F383" s="210" t="s">
        <v>483</v>
      </c>
      <c r="G383" s="211" t="s">
        <v>197</v>
      </c>
      <c r="H383" s="212">
        <v>20.225</v>
      </c>
      <c r="I383" s="213"/>
      <c r="J383" s="214">
        <f>ROUND(I383*H383,2)</f>
        <v>0</v>
      </c>
      <c r="K383" s="210" t="s">
        <v>160</v>
      </c>
      <c r="L383" s="48"/>
      <c r="M383" s="215" t="s">
        <v>19</v>
      </c>
      <c r="N383" s="216" t="s">
        <v>43</v>
      </c>
      <c r="O383" s="88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R383" s="219" t="s">
        <v>161</v>
      </c>
      <c r="AT383" s="219" t="s">
        <v>156</v>
      </c>
      <c r="AU383" s="219" t="s">
        <v>175</v>
      </c>
      <c r="AY383" s="21" t="s">
        <v>153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21" t="s">
        <v>80</v>
      </c>
      <c r="BK383" s="220">
        <f>ROUND(I383*H383,2)</f>
        <v>0</v>
      </c>
      <c r="BL383" s="21" t="s">
        <v>161</v>
      </c>
      <c r="BM383" s="219" t="s">
        <v>484</v>
      </c>
    </row>
    <row r="384" spans="1:47" s="2" customFormat="1" ht="12">
      <c r="A384" s="42"/>
      <c r="B384" s="43"/>
      <c r="C384" s="44"/>
      <c r="D384" s="221" t="s">
        <v>162</v>
      </c>
      <c r="E384" s="44"/>
      <c r="F384" s="222" t="s">
        <v>485</v>
      </c>
      <c r="G384" s="44"/>
      <c r="H384" s="44"/>
      <c r="I384" s="223"/>
      <c r="J384" s="44"/>
      <c r="K384" s="44"/>
      <c r="L384" s="48"/>
      <c r="M384" s="224"/>
      <c r="N384" s="225"/>
      <c r="O384" s="88"/>
      <c r="P384" s="88"/>
      <c r="Q384" s="88"/>
      <c r="R384" s="88"/>
      <c r="S384" s="88"/>
      <c r="T384" s="89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T384" s="21" t="s">
        <v>162</v>
      </c>
      <c r="AU384" s="21" t="s">
        <v>175</v>
      </c>
    </row>
    <row r="385" spans="1:47" s="2" customFormat="1" ht="12">
      <c r="A385" s="42"/>
      <c r="B385" s="43"/>
      <c r="C385" s="44"/>
      <c r="D385" s="226" t="s">
        <v>164</v>
      </c>
      <c r="E385" s="44"/>
      <c r="F385" s="227" t="s">
        <v>486</v>
      </c>
      <c r="G385" s="44"/>
      <c r="H385" s="44"/>
      <c r="I385" s="223"/>
      <c r="J385" s="44"/>
      <c r="K385" s="44"/>
      <c r="L385" s="48"/>
      <c r="M385" s="224"/>
      <c r="N385" s="225"/>
      <c r="O385" s="88"/>
      <c r="P385" s="88"/>
      <c r="Q385" s="88"/>
      <c r="R385" s="88"/>
      <c r="S385" s="88"/>
      <c r="T385" s="89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T385" s="21" t="s">
        <v>164</v>
      </c>
      <c r="AU385" s="21" t="s">
        <v>175</v>
      </c>
    </row>
    <row r="386" spans="1:51" s="13" customFormat="1" ht="12">
      <c r="A386" s="13"/>
      <c r="B386" s="228"/>
      <c r="C386" s="229"/>
      <c r="D386" s="221" t="s">
        <v>166</v>
      </c>
      <c r="E386" s="230" t="s">
        <v>19</v>
      </c>
      <c r="F386" s="231" t="s">
        <v>487</v>
      </c>
      <c r="G386" s="229"/>
      <c r="H386" s="232">
        <v>20.225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8" t="s">
        <v>166</v>
      </c>
      <c r="AU386" s="238" t="s">
        <v>175</v>
      </c>
      <c r="AV386" s="13" t="s">
        <v>82</v>
      </c>
      <c r="AW386" s="13" t="s">
        <v>33</v>
      </c>
      <c r="AX386" s="13" t="s">
        <v>72</v>
      </c>
      <c r="AY386" s="238" t="s">
        <v>153</v>
      </c>
    </row>
    <row r="387" spans="1:51" s="14" customFormat="1" ht="12">
      <c r="A387" s="14"/>
      <c r="B387" s="239"/>
      <c r="C387" s="240"/>
      <c r="D387" s="221" t="s">
        <v>166</v>
      </c>
      <c r="E387" s="241" t="s">
        <v>19</v>
      </c>
      <c r="F387" s="242" t="s">
        <v>168</v>
      </c>
      <c r="G387" s="240"/>
      <c r="H387" s="243">
        <v>20.225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9" t="s">
        <v>166</v>
      </c>
      <c r="AU387" s="249" t="s">
        <v>175</v>
      </c>
      <c r="AV387" s="14" t="s">
        <v>161</v>
      </c>
      <c r="AW387" s="14" t="s">
        <v>33</v>
      </c>
      <c r="AX387" s="14" t="s">
        <v>80</v>
      </c>
      <c r="AY387" s="249" t="s">
        <v>153</v>
      </c>
    </row>
    <row r="388" spans="1:65" s="2" customFormat="1" ht="24.15" customHeight="1">
      <c r="A388" s="42"/>
      <c r="B388" s="43"/>
      <c r="C388" s="208" t="s">
        <v>312</v>
      </c>
      <c r="D388" s="208" t="s">
        <v>156</v>
      </c>
      <c r="E388" s="209" t="s">
        <v>488</v>
      </c>
      <c r="F388" s="210" t="s">
        <v>489</v>
      </c>
      <c r="G388" s="211" t="s">
        <v>197</v>
      </c>
      <c r="H388" s="212">
        <v>415.793</v>
      </c>
      <c r="I388" s="213"/>
      <c r="J388" s="214">
        <f>ROUND(I388*H388,2)</f>
        <v>0</v>
      </c>
      <c r="K388" s="210" t="s">
        <v>160</v>
      </c>
      <c r="L388" s="48"/>
      <c r="M388" s="215" t="s">
        <v>19</v>
      </c>
      <c r="N388" s="216" t="s">
        <v>43</v>
      </c>
      <c r="O388" s="88"/>
      <c r="P388" s="217">
        <f>O388*H388</f>
        <v>0</v>
      </c>
      <c r="Q388" s="217">
        <v>0</v>
      </c>
      <c r="R388" s="217">
        <f>Q388*H388</f>
        <v>0</v>
      </c>
      <c r="S388" s="217">
        <v>0</v>
      </c>
      <c r="T388" s="218">
        <f>S388*H388</f>
        <v>0</v>
      </c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R388" s="219" t="s">
        <v>161</v>
      </c>
      <c r="AT388" s="219" t="s">
        <v>156</v>
      </c>
      <c r="AU388" s="219" t="s">
        <v>175</v>
      </c>
      <c r="AY388" s="21" t="s">
        <v>153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21" t="s">
        <v>80</v>
      </c>
      <c r="BK388" s="220">
        <f>ROUND(I388*H388,2)</f>
        <v>0</v>
      </c>
      <c r="BL388" s="21" t="s">
        <v>161</v>
      </c>
      <c r="BM388" s="219" t="s">
        <v>490</v>
      </c>
    </row>
    <row r="389" spans="1:47" s="2" customFormat="1" ht="12">
      <c r="A389" s="42"/>
      <c r="B389" s="43"/>
      <c r="C389" s="44"/>
      <c r="D389" s="221" t="s">
        <v>162</v>
      </c>
      <c r="E389" s="44"/>
      <c r="F389" s="222" t="s">
        <v>491</v>
      </c>
      <c r="G389" s="44"/>
      <c r="H389" s="44"/>
      <c r="I389" s="223"/>
      <c r="J389" s="44"/>
      <c r="K389" s="44"/>
      <c r="L389" s="48"/>
      <c r="M389" s="224"/>
      <c r="N389" s="225"/>
      <c r="O389" s="88"/>
      <c r="P389" s="88"/>
      <c r="Q389" s="88"/>
      <c r="R389" s="88"/>
      <c r="S389" s="88"/>
      <c r="T389" s="89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T389" s="21" t="s">
        <v>162</v>
      </c>
      <c r="AU389" s="21" t="s">
        <v>175</v>
      </c>
    </row>
    <row r="390" spans="1:47" s="2" customFormat="1" ht="12">
      <c r="A390" s="42"/>
      <c r="B390" s="43"/>
      <c r="C390" s="44"/>
      <c r="D390" s="226" t="s">
        <v>164</v>
      </c>
      <c r="E390" s="44"/>
      <c r="F390" s="227" t="s">
        <v>492</v>
      </c>
      <c r="G390" s="44"/>
      <c r="H390" s="44"/>
      <c r="I390" s="223"/>
      <c r="J390" s="44"/>
      <c r="K390" s="44"/>
      <c r="L390" s="48"/>
      <c r="M390" s="224"/>
      <c r="N390" s="225"/>
      <c r="O390" s="88"/>
      <c r="P390" s="88"/>
      <c r="Q390" s="88"/>
      <c r="R390" s="88"/>
      <c r="S390" s="88"/>
      <c r="T390" s="89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T390" s="21" t="s">
        <v>164</v>
      </c>
      <c r="AU390" s="21" t="s">
        <v>175</v>
      </c>
    </row>
    <row r="391" spans="1:51" s="13" customFormat="1" ht="12">
      <c r="A391" s="13"/>
      <c r="B391" s="228"/>
      <c r="C391" s="229"/>
      <c r="D391" s="221" t="s">
        <v>166</v>
      </c>
      <c r="E391" s="230" t="s">
        <v>19</v>
      </c>
      <c r="F391" s="231" t="s">
        <v>493</v>
      </c>
      <c r="G391" s="229"/>
      <c r="H391" s="232">
        <v>12.691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8" t="s">
        <v>166</v>
      </c>
      <c r="AU391" s="238" t="s">
        <v>175</v>
      </c>
      <c r="AV391" s="13" t="s">
        <v>82</v>
      </c>
      <c r="AW391" s="13" t="s">
        <v>33</v>
      </c>
      <c r="AX391" s="13" t="s">
        <v>72</v>
      </c>
      <c r="AY391" s="238" t="s">
        <v>153</v>
      </c>
    </row>
    <row r="392" spans="1:51" s="13" customFormat="1" ht="12">
      <c r="A392" s="13"/>
      <c r="B392" s="228"/>
      <c r="C392" s="229"/>
      <c r="D392" s="221" t="s">
        <v>166</v>
      </c>
      <c r="E392" s="230" t="s">
        <v>19</v>
      </c>
      <c r="F392" s="231" t="s">
        <v>494</v>
      </c>
      <c r="G392" s="229"/>
      <c r="H392" s="232">
        <v>28.44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8" t="s">
        <v>166</v>
      </c>
      <c r="AU392" s="238" t="s">
        <v>175</v>
      </c>
      <c r="AV392" s="13" t="s">
        <v>82</v>
      </c>
      <c r="AW392" s="13" t="s">
        <v>33</v>
      </c>
      <c r="AX392" s="13" t="s">
        <v>72</v>
      </c>
      <c r="AY392" s="238" t="s">
        <v>153</v>
      </c>
    </row>
    <row r="393" spans="1:51" s="13" customFormat="1" ht="12">
      <c r="A393" s="13"/>
      <c r="B393" s="228"/>
      <c r="C393" s="229"/>
      <c r="D393" s="221" t="s">
        <v>166</v>
      </c>
      <c r="E393" s="230" t="s">
        <v>19</v>
      </c>
      <c r="F393" s="231" t="s">
        <v>495</v>
      </c>
      <c r="G393" s="229"/>
      <c r="H393" s="232">
        <v>85.8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8" t="s">
        <v>166</v>
      </c>
      <c r="AU393" s="238" t="s">
        <v>175</v>
      </c>
      <c r="AV393" s="13" t="s">
        <v>82</v>
      </c>
      <c r="AW393" s="13" t="s">
        <v>33</v>
      </c>
      <c r="AX393" s="13" t="s">
        <v>72</v>
      </c>
      <c r="AY393" s="238" t="s">
        <v>153</v>
      </c>
    </row>
    <row r="394" spans="1:51" s="13" customFormat="1" ht="12">
      <c r="A394" s="13"/>
      <c r="B394" s="228"/>
      <c r="C394" s="229"/>
      <c r="D394" s="221" t="s">
        <v>166</v>
      </c>
      <c r="E394" s="230" t="s">
        <v>19</v>
      </c>
      <c r="F394" s="231" t="s">
        <v>496</v>
      </c>
      <c r="G394" s="229"/>
      <c r="H394" s="232">
        <v>23.54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8" t="s">
        <v>166</v>
      </c>
      <c r="AU394" s="238" t="s">
        <v>175</v>
      </c>
      <c r="AV394" s="13" t="s">
        <v>82</v>
      </c>
      <c r="AW394" s="13" t="s">
        <v>33</v>
      </c>
      <c r="AX394" s="13" t="s">
        <v>72</v>
      </c>
      <c r="AY394" s="238" t="s">
        <v>153</v>
      </c>
    </row>
    <row r="395" spans="1:51" s="13" customFormat="1" ht="12">
      <c r="A395" s="13"/>
      <c r="B395" s="228"/>
      <c r="C395" s="229"/>
      <c r="D395" s="221" t="s">
        <v>166</v>
      </c>
      <c r="E395" s="230" t="s">
        <v>19</v>
      </c>
      <c r="F395" s="231" t="s">
        <v>497</v>
      </c>
      <c r="G395" s="229"/>
      <c r="H395" s="232">
        <v>265.322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8" t="s">
        <v>166</v>
      </c>
      <c r="AU395" s="238" t="s">
        <v>175</v>
      </c>
      <c r="AV395" s="13" t="s">
        <v>82</v>
      </c>
      <c r="AW395" s="13" t="s">
        <v>33</v>
      </c>
      <c r="AX395" s="13" t="s">
        <v>72</v>
      </c>
      <c r="AY395" s="238" t="s">
        <v>153</v>
      </c>
    </row>
    <row r="396" spans="1:51" s="15" customFormat="1" ht="12">
      <c r="A396" s="15"/>
      <c r="B396" s="250"/>
      <c r="C396" s="251"/>
      <c r="D396" s="221" t="s">
        <v>166</v>
      </c>
      <c r="E396" s="252" t="s">
        <v>19</v>
      </c>
      <c r="F396" s="253" t="s">
        <v>174</v>
      </c>
      <c r="G396" s="251"/>
      <c r="H396" s="254">
        <v>415.793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0" t="s">
        <v>166</v>
      </c>
      <c r="AU396" s="260" t="s">
        <v>175</v>
      </c>
      <c r="AV396" s="15" t="s">
        <v>175</v>
      </c>
      <c r="AW396" s="15" t="s">
        <v>33</v>
      </c>
      <c r="AX396" s="15" t="s">
        <v>72</v>
      </c>
      <c r="AY396" s="260" t="s">
        <v>153</v>
      </c>
    </row>
    <row r="397" spans="1:51" s="14" customFormat="1" ht="12">
      <c r="A397" s="14"/>
      <c r="B397" s="239"/>
      <c r="C397" s="240"/>
      <c r="D397" s="221" t="s">
        <v>166</v>
      </c>
      <c r="E397" s="241" t="s">
        <v>19</v>
      </c>
      <c r="F397" s="242" t="s">
        <v>168</v>
      </c>
      <c r="G397" s="240"/>
      <c r="H397" s="243">
        <v>415.793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9" t="s">
        <v>166</v>
      </c>
      <c r="AU397" s="249" t="s">
        <v>175</v>
      </c>
      <c r="AV397" s="14" t="s">
        <v>161</v>
      </c>
      <c r="AW397" s="14" t="s">
        <v>33</v>
      </c>
      <c r="AX397" s="14" t="s">
        <v>80</v>
      </c>
      <c r="AY397" s="249" t="s">
        <v>153</v>
      </c>
    </row>
    <row r="398" spans="1:65" s="2" customFormat="1" ht="24.15" customHeight="1">
      <c r="A398" s="42"/>
      <c r="B398" s="43"/>
      <c r="C398" s="208" t="s">
        <v>498</v>
      </c>
      <c r="D398" s="208" t="s">
        <v>156</v>
      </c>
      <c r="E398" s="209" t="s">
        <v>499</v>
      </c>
      <c r="F398" s="210" t="s">
        <v>500</v>
      </c>
      <c r="G398" s="211" t="s">
        <v>197</v>
      </c>
      <c r="H398" s="212">
        <v>884.407</v>
      </c>
      <c r="I398" s="213"/>
      <c r="J398" s="214">
        <f>ROUND(I398*H398,2)</f>
        <v>0</v>
      </c>
      <c r="K398" s="210" t="s">
        <v>160</v>
      </c>
      <c r="L398" s="48"/>
      <c r="M398" s="215" t="s">
        <v>19</v>
      </c>
      <c r="N398" s="216" t="s">
        <v>43</v>
      </c>
      <c r="O398" s="88"/>
      <c r="P398" s="217">
        <f>O398*H398</f>
        <v>0</v>
      </c>
      <c r="Q398" s="217">
        <v>0</v>
      </c>
      <c r="R398" s="217">
        <f>Q398*H398</f>
        <v>0</v>
      </c>
      <c r="S398" s="217">
        <v>0</v>
      </c>
      <c r="T398" s="218">
        <f>S398*H398</f>
        <v>0</v>
      </c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R398" s="219" t="s">
        <v>161</v>
      </c>
      <c r="AT398" s="219" t="s">
        <v>156</v>
      </c>
      <c r="AU398" s="219" t="s">
        <v>175</v>
      </c>
      <c r="AY398" s="21" t="s">
        <v>153</v>
      </c>
      <c r="BE398" s="220">
        <f>IF(N398="základní",J398,0)</f>
        <v>0</v>
      </c>
      <c r="BF398" s="220">
        <f>IF(N398="snížená",J398,0)</f>
        <v>0</v>
      </c>
      <c r="BG398" s="220">
        <f>IF(N398="zákl. přenesená",J398,0)</f>
        <v>0</v>
      </c>
      <c r="BH398" s="220">
        <f>IF(N398="sníž. přenesená",J398,0)</f>
        <v>0</v>
      </c>
      <c r="BI398" s="220">
        <f>IF(N398="nulová",J398,0)</f>
        <v>0</v>
      </c>
      <c r="BJ398" s="21" t="s">
        <v>80</v>
      </c>
      <c r="BK398" s="220">
        <f>ROUND(I398*H398,2)</f>
        <v>0</v>
      </c>
      <c r="BL398" s="21" t="s">
        <v>161</v>
      </c>
      <c r="BM398" s="219" t="s">
        <v>501</v>
      </c>
    </row>
    <row r="399" spans="1:47" s="2" customFormat="1" ht="12">
      <c r="A399" s="42"/>
      <c r="B399" s="43"/>
      <c r="C399" s="44"/>
      <c r="D399" s="221" t="s">
        <v>162</v>
      </c>
      <c r="E399" s="44"/>
      <c r="F399" s="222" t="s">
        <v>502</v>
      </c>
      <c r="G399" s="44"/>
      <c r="H399" s="44"/>
      <c r="I399" s="223"/>
      <c r="J399" s="44"/>
      <c r="K399" s="44"/>
      <c r="L399" s="48"/>
      <c r="M399" s="224"/>
      <c r="N399" s="225"/>
      <c r="O399" s="88"/>
      <c r="P399" s="88"/>
      <c r="Q399" s="88"/>
      <c r="R399" s="88"/>
      <c r="S399" s="88"/>
      <c r="T399" s="89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T399" s="21" t="s">
        <v>162</v>
      </c>
      <c r="AU399" s="21" t="s">
        <v>175</v>
      </c>
    </row>
    <row r="400" spans="1:47" s="2" customFormat="1" ht="12">
      <c r="A400" s="42"/>
      <c r="B400" s="43"/>
      <c r="C400" s="44"/>
      <c r="D400" s="226" t="s">
        <v>164</v>
      </c>
      <c r="E400" s="44"/>
      <c r="F400" s="227" t="s">
        <v>503</v>
      </c>
      <c r="G400" s="44"/>
      <c r="H400" s="44"/>
      <c r="I400" s="223"/>
      <c r="J400" s="44"/>
      <c r="K400" s="44"/>
      <c r="L400" s="48"/>
      <c r="M400" s="224"/>
      <c r="N400" s="225"/>
      <c r="O400" s="88"/>
      <c r="P400" s="88"/>
      <c r="Q400" s="88"/>
      <c r="R400" s="88"/>
      <c r="S400" s="88"/>
      <c r="T400" s="89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T400" s="21" t="s">
        <v>164</v>
      </c>
      <c r="AU400" s="21" t="s">
        <v>175</v>
      </c>
    </row>
    <row r="401" spans="1:51" s="16" customFormat="1" ht="12">
      <c r="A401" s="16"/>
      <c r="B401" s="272"/>
      <c r="C401" s="273"/>
      <c r="D401" s="221" t="s">
        <v>166</v>
      </c>
      <c r="E401" s="274" t="s">
        <v>19</v>
      </c>
      <c r="F401" s="275" t="s">
        <v>504</v>
      </c>
      <c r="G401" s="273"/>
      <c r="H401" s="274" t="s">
        <v>19</v>
      </c>
      <c r="I401" s="276"/>
      <c r="J401" s="273"/>
      <c r="K401" s="273"/>
      <c r="L401" s="277"/>
      <c r="M401" s="278"/>
      <c r="N401" s="279"/>
      <c r="O401" s="279"/>
      <c r="P401" s="279"/>
      <c r="Q401" s="279"/>
      <c r="R401" s="279"/>
      <c r="S401" s="279"/>
      <c r="T401" s="280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T401" s="281" t="s">
        <v>166</v>
      </c>
      <c r="AU401" s="281" t="s">
        <v>175</v>
      </c>
      <c r="AV401" s="16" t="s">
        <v>80</v>
      </c>
      <c r="AW401" s="16" t="s">
        <v>33</v>
      </c>
      <c r="AX401" s="16" t="s">
        <v>72</v>
      </c>
      <c r="AY401" s="281" t="s">
        <v>153</v>
      </c>
    </row>
    <row r="402" spans="1:51" s="13" customFormat="1" ht="12">
      <c r="A402" s="13"/>
      <c r="B402" s="228"/>
      <c r="C402" s="229"/>
      <c r="D402" s="221" t="s">
        <v>166</v>
      </c>
      <c r="E402" s="230" t="s">
        <v>19</v>
      </c>
      <c r="F402" s="231" t="s">
        <v>505</v>
      </c>
      <c r="G402" s="229"/>
      <c r="H402" s="232">
        <v>54.382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166</v>
      </c>
      <c r="AU402" s="238" t="s">
        <v>175</v>
      </c>
      <c r="AV402" s="13" t="s">
        <v>82</v>
      </c>
      <c r="AW402" s="13" t="s">
        <v>33</v>
      </c>
      <c r="AX402" s="13" t="s">
        <v>72</v>
      </c>
      <c r="AY402" s="238" t="s">
        <v>153</v>
      </c>
    </row>
    <row r="403" spans="1:51" s="13" customFormat="1" ht="12">
      <c r="A403" s="13"/>
      <c r="B403" s="228"/>
      <c r="C403" s="229"/>
      <c r="D403" s="221" t="s">
        <v>166</v>
      </c>
      <c r="E403" s="230" t="s">
        <v>19</v>
      </c>
      <c r="F403" s="231" t="s">
        <v>506</v>
      </c>
      <c r="G403" s="229"/>
      <c r="H403" s="232">
        <v>44.487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8" t="s">
        <v>166</v>
      </c>
      <c r="AU403" s="238" t="s">
        <v>175</v>
      </c>
      <c r="AV403" s="13" t="s">
        <v>82</v>
      </c>
      <c r="AW403" s="13" t="s">
        <v>33</v>
      </c>
      <c r="AX403" s="13" t="s">
        <v>72</v>
      </c>
      <c r="AY403" s="238" t="s">
        <v>153</v>
      </c>
    </row>
    <row r="404" spans="1:51" s="13" customFormat="1" ht="12">
      <c r="A404" s="13"/>
      <c r="B404" s="228"/>
      <c r="C404" s="229"/>
      <c r="D404" s="221" t="s">
        <v>166</v>
      </c>
      <c r="E404" s="230" t="s">
        <v>19</v>
      </c>
      <c r="F404" s="231" t="s">
        <v>507</v>
      </c>
      <c r="G404" s="229"/>
      <c r="H404" s="232">
        <v>56.984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8" t="s">
        <v>166</v>
      </c>
      <c r="AU404" s="238" t="s">
        <v>175</v>
      </c>
      <c r="AV404" s="13" t="s">
        <v>82</v>
      </c>
      <c r="AW404" s="13" t="s">
        <v>33</v>
      </c>
      <c r="AX404" s="13" t="s">
        <v>72</v>
      </c>
      <c r="AY404" s="238" t="s">
        <v>153</v>
      </c>
    </row>
    <row r="405" spans="1:51" s="13" customFormat="1" ht="12">
      <c r="A405" s="13"/>
      <c r="B405" s="228"/>
      <c r="C405" s="229"/>
      <c r="D405" s="221" t="s">
        <v>166</v>
      </c>
      <c r="E405" s="230" t="s">
        <v>19</v>
      </c>
      <c r="F405" s="231" t="s">
        <v>508</v>
      </c>
      <c r="G405" s="229"/>
      <c r="H405" s="232">
        <v>13.596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8" t="s">
        <v>166</v>
      </c>
      <c r="AU405" s="238" t="s">
        <v>175</v>
      </c>
      <c r="AV405" s="13" t="s">
        <v>82</v>
      </c>
      <c r="AW405" s="13" t="s">
        <v>33</v>
      </c>
      <c r="AX405" s="13" t="s">
        <v>72</v>
      </c>
      <c r="AY405" s="238" t="s">
        <v>153</v>
      </c>
    </row>
    <row r="406" spans="1:51" s="13" customFormat="1" ht="12">
      <c r="A406" s="13"/>
      <c r="B406" s="228"/>
      <c r="C406" s="229"/>
      <c r="D406" s="221" t="s">
        <v>166</v>
      </c>
      <c r="E406" s="230" t="s">
        <v>19</v>
      </c>
      <c r="F406" s="231" t="s">
        <v>509</v>
      </c>
      <c r="G406" s="229"/>
      <c r="H406" s="232">
        <v>53.72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8" t="s">
        <v>166</v>
      </c>
      <c r="AU406" s="238" t="s">
        <v>175</v>
      </c>
      <c r="AV406" s="13" t="s">
        <v>82</v>
      </c>
      <c r="AW406" s="13" t="s">
        <v>33</v>
      </c>
      <c r="AX406" s="13" t="s">
        <v>72</v>
      </c>
      <c r="AY406" s="238" t="s">
        <v>153</v>
      </c>
    </row>
    <row r="407" spans="1:51" s="13" customFormat="1" ht="12">
      <c r="A407" s="13"/>
      <c r="B407" s="228"/>
      <c r="C407" s="229"/>
      <c r="D407" s="221" t="s">
        <v>166</v>
      </c>
      <c r="E407" s="230" t="s">
        <v>19</v>
      </c>
      <c r="F407" s="231" t="s">
        <v>510</v>
      </c>
      <c r="G407" s="229"/>
      <c r="H407" s="232">
        <v>38.98</v>
      </c>
      <c r="I407" s="233"/>
      <c r="J407" s="229"/>
      <c r="K407" s="229"/>
      <c r="L407" s="234"/>
      <c r="M407" s="235"/>
      <c r="N407" s="236"/>
      <c r="O407" s="236"/>
      <c r="P407" s="236"/>
      <c r="Q407" s="236"/>
      <c r="R407" s="236"/>
      <c r="S407" s="236"/>
      <c r="T407" s="23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8" t="s">
        <v>166</v>
      </c>
      <c r="AU407" s="238" t="s">
        <v>175</v>
      </c>
      <c r="AV407" s="13" t="s">
        <v>82</v>
      </c>
      <c r="AW407" s="13" t="s">
        <v>33</v>
      </c>
      <c r="AX407" s="13" t="s">
        <v>72</v>
      </c>
      <c r="AY407" s="238" t="s">
        <v>153</v>
      </c>
    </row>
    <row r="408" spans="1:51" s="13" customFormat="1" ht="12">
      <c r="A408" s="13"/>
      <c r="B408" s="228"/>
      <c r="C408" s="229"/>
      <c r="D408" s="221" t="s">
        <v>166</v>
      </c>
      <c r="E408" s="230" t="s">
        <v>19</v>
      </c>
      <c r="F408" s="231" t="s">
        <v>511</v>
      </c>
      <c r="G408" s="229"/>
      <c r="H408" s="232">
        <v>40.005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8" t="s">
        <v>166</v>
      </c>
      <c r="AU408" s="238" t="s">
        <v>175</v>
      </c>
      <c r="AV408" s="13" t="s">
        <v>82</v>
      </c>
      <c r="AW408" s="13" t="s">
        <v>33</v>
      </c>
      <c r="AX408" s="13" t="s">
        <v>72</v>
      </c>
      <c r="AY408" s="238" t="s">
        <v>153</v>
      </c>
    </row>
    <row r="409" spans="1:51" s="13" customFormat="1" ht="12">
      <c r="A409" s="13"/>
      <c r="B409" s="228"/>
      <c r="C409" s="229"/>
      <c r="D409" s="221" t="s">
        <v>166</v>
      </c>
      <c r="E409" s="230" t="s">
        <v>19</v>
      </c>
      <c r="F409" s="231" t="s">
        <v>512</v>
      </c>
      <c r="G409" s="229"/>
      <c r="H409" s="232">
        <v>36.06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8" t="s">
        <v>166</v>
      </c>
      <c r="AU409" s="238" t="s">
        <v>175</v>
      </c>
      <c r="AV409" s="13" t="s">
        <v>82</v>
      </c>
      <c r="AW409" s="13" t="s">
        <v>33</v>
      </c>
      <c r="AX409" s="13" t="s">
        <v>72</v>
      </c>
      <c r="AY409" s="238" t="s">
        <v>153</v>
      </c>
    </row>
    <row r="410" spans="1:51" s="13" customFormat="1" ht="12">
      <c r="A410" s="13"/>
      <c r="B410" s="228"/>
      <c r="C410" s="229"/>
      <c r="D410" s="221" t="s">
        <v>166</v>
      </c>
      <c r="E410" s="230" t="s">
        <v>19</v>
      </c>
      <c r="F410" s="231" t="s">
        <v>513</v>
      </c>
      <c r="G410" s="229"/>
      <c r="H410" s="232">
        <v>29.638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8" t="s">
        <v>166</v>
      </c>
      <c r="AU410" s="238" t="s">
        <v>175</v>
      </c>
      <c r="AV410" s="13" t="s">
        <v>82</v>
      </c>
      <c r="AW410" s="13" t="s">
        <v>33</v>
      </c>
      <c r="AX410" s="13" t="s">
        <v>72</v>
      </c>
      <c r="AY410" s="238" t="s">
        <v>153</v>
      </c>
    </row>
    <row r="411" spans="1:51" s="13" customFormat="1" ht="12">
      <c r="A411" s="13"/>
      <c r="B411" s="228"/>
      <c r="C411" s="229"/>
      <c r="D411" s="221" t="s">
        <v>166</v>
      </c>
      <c r="E411" s="230" t="s">
        <v>19</v>
      </c>
      <c r="F411" s="231" t="s">
        <v>514</v>
      </c>
      <c r="G411" s="229"/>
      <c r="H411" s="232">
        <v>23.683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8" t="s">
        <v>166</v>
      </c>
      <c r="AU411" s="238" t="s">
        <v>175</v>
      </c>
      <c r="AV411" s="13" t="s">
        <v>82</v>
      </c>
      <c r="AW411" s="13" t="s">
        <v>33</v>
      </c>
      <c r="AX411" s="13" t="s">
        <v>72</v>
      </c>
      <c r="AY411" s="238" t="s">
        <v>153</v>
      </c>
    </row>
    <row r="412" spans="1:51" s="13" customFormat="1" ht="12">
      <c r="A412" s="13"/>
      <c r="B412" s="228"/>
      <c r="C412" s="229"/>
      <c r="D412" s="221" t="s">
        <v>166</v>
      </c>
      <c r="E412" s="230" t="s">
        <v>19</v>
      </c>
      <c r="F412" s="231" t="s">
        <v>515</v>
      </c>
      <c r="G412" s="229"/>
      <c r="H412" s="232">
        <v>103.088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8" t="s">
        <v>166</v>
      </c>
      <c r="AU412" s="238" t="s">
        <v>175</v>
      </c>
      <c r="AV412" s="13" t="s">
        <v>82</v>
      </c>
      <c r="AW412" s="13" t="s">
        <v>33</v>
      </c>
      <c r="AX412" s="13" t="s">
        <v>72</v>
      </c>
      <c r="AY412" s="238" t="s">
        <v>153</v>
      </c>
    </row>
    <row r="413" spans="1:51" s="15" customFormat="1" ht="12">
      <c r="A413" s="15"/>
      <c r="B413" s="250"/>
      <c r="C413" s="251"/>
      <c r="D413" s="221" t="s">
        <v>166</v>
      </c>
      <c r="E413" s="252" t="s">
        <v>19</v>
      </c>
      <c r="F413" s="253" t="s">
        <v>339</v>
      </c>
      <c r="G413" s="251"/>
      <c r="H413" s="254">
        <v>494.62299999999993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0" t="s">
        <v>166</v>
      </c>
      <c r="AU413" s="260" t="s">
        <v>175</v>
      </c>
      <c r="AV413" s="15" t="s">
        <v>175</v>
      </c>
      <c r="AW413" s="15" t="s">
        <v>33</v>
      </c>
      <c r="AX413" s="15" t="s">
        <v>72</v>
      </c>
      <c r="AY413" s="260" t="s">
        <v>153</v>
      </c>
    </row>
    <row r="414" spans="1:51" s="13" customFormat="1" ht="12">
      <c r="A414" s="13"/>
      <c r="B414" s="228"/>
      <c r="C414" s="229"/>
      <c r="D414" s="221" t="s">
        <v>166</v>
      </c>
      <c r="E414" s="230" t="s">
        <v>19</v>
      </c>
      <c r="F414" s="231" t="s">
        <v>516</v>
      </c>
      <c r="G414" s="229"/>
      <c r="H414" s="232">
        <v>73.105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8" t="s">
        <v>166</v>
      </c>
      <c r="AU414" s="238" t="s">
        <v>175</v>
      </c>
      <c r="AV414" s="13" t="s">
        <v>82</v>
      </c>
      <c r="AW414" s="13" t="s">
        <v>33</v>
      </c>
      <c r="AX414" s="13" t="s">
        <v>72</v>
      </c>
      <c r="AY414" s="238" t="s">
        <v>153</v>
      </c>
    </row>
    <row r="415" spans="1:51" s="13" customFormat="1" ht="12">
      <c r="A415" s="13"/>
      <c r="B415" s="228"/>
      <c r="C415" s="229"/>
      <c r="D415" s="221" t="s">
        <v>166</v>
      </c>
      <c r="E415" s="230" t="s">
        <v>19</v>
      </c>
      <c r="F415" s="231" t="s">
        <v>517</v>
      </c>
      <c r="G415" s="229"/>
      <c r="H415" s="232">
        <v>21.7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8" t="s">
        <v>166</v>
      </c>
      <c r="AU415" s="238" t="s">
        <v>175</v>
      </c>
      <c r="AV415" s="13" t="s">
        <v>82</v>
      </c>
      <c r="AW415" s="13" t="s">
        <v>33</v>
      </c>
      <c r="AX415" s="13" t="s">
        <v>72</v>
      </c>
      <c r="AY415" s="238" t="s">
        <v>153</v>
      </c>
    </row>
    <row r="416" spans="1:51" s="13" customFormat="1" ht="12">
      <c r="A416" s="13"/>
      <c r="B416" s="228"/>
      <c r="C416" s="229"/>
      <c r="D416" s="221" t="s">
        <v>166</v>
      </c>
      <c r="E416" s="230" t="s">
        <v>19</v>
      </c>
      <c r="F416" s="231" t="s">
        <v>518</v>
      </c>
      <c r="G416" s="229"/>
      <c r="H416" s="232">
        <v>15.68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8" t="s">
        <v>166</v>
      </c>
      <c r="AU416" s="238" t="s">
        <v>175</v>
      </c>
      <c r="AV416" s="13" t="s">
        <v>82</v>
      </c>
      <c r="AW416" s="13" t="s">
        <v>33</v>
      </c>
      <c r="AX416" s="13" t="s">
        <v>72</v>
      </c>
      <c r="AY416" s="238" t="s">
        <v>153</v>
      </c>
    </row>
    <row r="417" spans="1:51" s="13" customFormat="1" ht="12">
      <c r="A417" s="13"/>
      <c r="B417" s="228"/>
      <c r="C417" s="229"/>
      <c r="D417" s="221" t="s">
        <v>166</v>
      </c>
      <c r="E417" s="230" t="s">
        <v>19</v>
      </c>
      <c r="F417" s="231" t="s">
        <v>519</v>
      </c>
      <c r="G417" s="229"/>
      <c r="H417" s="232">
        <v>23.946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8" t="s">
        <v>166</v>
      </c>
      <c r="AU417" s="238" t="s">
        <v>175</v>
      </c>
      <c r="AV417" s="13" t="s">
        <v>82</v>
      </c>
      <c r="AW417" s="13" t="s">
        <v>33</v>
      </c>
      <c r="AX417" s="13" t="s">
        <v>72</v>
      </c>
      <c r="AY417" s="238" t="s">
        <v>153</v>
      </c>
    </row>
    <row r="418" spans="1:51" s="13" customFormat="1" ht="12">
      <c r="A418" s="13"/>
      <c r="B418" s="228"/>
      <c r="C418" s="229"/>
      <c r="D418" s="221" t="s">
        <v>166</v>
      </c>
      <c r="E418" s="230" t="s">
        <v>19</v>
      </c>
      <c r="F418" s="231" t="s">
        <v>520</v>
      </c>
      <c r="G418" s="229"/>
      <c r="H418" s="232">
        <v>44.948</v>
      </c>
      <c r="I418" s="233"/>
      <c r="J418" s="229"/>
      <c r="K418" s="229"/>
      <c r="L418" s="234"/>
      <c r="M418" s="235"/>
      <c r="N418" s="236"/>
      <c r="O418" s="236"/>
      <c r="P418" s="236"/>
      <c r="Q418" s="236"/>
      <c r="R418" s="236"/>
      <c r="S418" s="236"/>
      <c r="T418" s="23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8" t="s">
        <v>166</v>
      </c>
      <c r="AU418" s="238" t="s">
        <v>175</v>
      </c>
      <c r="AV418" s="13" t="s">
        <v>82</v>
      </c>
      <c r="AW418" s="13" t="s">
        <v>33</v>
      </c>
      <c r="AX418" s="13" t="s">
        <v>72</v>
      </c>
      <c r="AY418" s="238" t="s">
        <v>153</v>
      </c>
    </row>
    <row r="419" spans="1:51" s="13" customFormat="1" ht="12">
      <c r="A419" s="13"/>
      <c r="B419" s="228"/>
      <c r="C419" s="229"/>
      <c r="D419" s="221" t="s">
        <v>166</v>
      </c>
      <c r="E419" s="230" t="s">
        <v>19</v>
      </c>
      <c r="F419" s="231" t="s">
        <v>521</v>
      </c>
      <c r="G419" s="229"/>
      <c r="H419" s="232">
        <v>30.72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8" t="s">
        <v>166</v>
      </c>
      <c r="AU419" s="238" t="s">
        <v>175</v>
      </c>
      <c r="AV419" s="13" t="s">
        <v>82</v>
      </c>
      <c r="AW419" s="13" t="s">
        <v>33</v>
      </c>
      <c r="AX419" s="13" t="s">
        <v>72</v>
      </c>
      <c r="AY419" s="238" t="s">
        <v>153</v>
      </c>
    </row>
    <row r="420" spans="1:51" s="13" customFormat="1" ht="12">
      <c r="A420" s="13"/>
      <c r="B420" s="228"/>
      <c r="C420" s="229"/>
      <c r="D420" s="221" t="s">
        <v>166</v>
      </c>
      <c r="E420" s="230" t="s">
        <v>19</v>
      </c>
      <c r="F420" s="231" t="s">
        <v>522</v>
      </c>
      <c r="G420" s="229"/>
      <c r="H420" s="232">
        <v>23.66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8" t="s">
        <v>166</v>
      </c>
      <c r="AU420" s="238" t="s">
        <v>175</v>
      </c>
      <c r="AV420" s="13" t="s">
        <v>82</v>
      </c>
      <c r="AW420" s="13" t="s">
        <v>33</v>
      </c>
      <c r="AX420" s="13" t="s">
        <v>72</v>
      </c>
      <c r="AY420" s="238" t="s">
        <v>153</v>
      </c>
    </row>
    <row r="421" spans="1:51" s="13" customFormat="1" ht="12">
      <c r="A421" s="13"/>
      <c r="B421" s="228"/>
      <c r="C421" s="229"/>
      <c r="D421" s="221" t="s">
        <v>166</v>
      </c>
      <c r="E421" s="230" t="s">
        <v>19</v>
      </c>
      <c r="F421" s="231" t="s">
        <v>523</v>
      </c>
      <c r="G421" s="229"/>
      <c r="H421" s="232">
        <v>15.06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8" t="s">
        <v>166</v>
      </c>
      <c r="AU421" s="238" t="s">
        <v>175</v>
      </c>
      <c r="AV421" s="13" t="s">
        <v>82</v>
      </c>
      <c r="AW421" s="13" t="s">
        <v>33</v>
      </c>
      <c r="AX421" s="13" t="s">
        <v>72</v>
      </c>
      <c r="AY421" s="238" t="s">
        <v>153</v>
      </c>
    </row>
    <row r="422" spans="1:51" s="13" customFormat="1" ht="12">
      <c r="A422" s="13"/>
      <c r="B422" s="228"/>
      <c r="C422" s="229"/>
      <c r="D422" s="221" t="s">
        <v>166</v>
      </c>
      <c r="E422" s="230" t="s">
        <v>19</v>
      </c>
      <c r="F422" s="231" t="s">
        <v>524</v>
      </c>
      <c r="G422" s="229"/>
      <c r="H422" s="232">
        <v>11.82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8" t="s">
        <v>166</v>
      </c>
      <c r="AU422" s="238" t="s">
        <v>175</v>
      </c>
      <c r="AV422" s="13" t="s">
        <v>82</v>
      </c>
      <c r="AW422" s="13" t="s">
        <v>33</v>
      </c>
      <c r="AX422" s="13" t="s">
        <v>72</v>
      </c>
      <c r="AY422" s="238" t="s">
        <v>153</v>
      </c>
    </row>
    <row r="423" spans="1:51" s="13" customFormat="1" ht="12">
      <c r="A423" s="13"/>
      <c r="B423" s="228"/>
      <c r="C423" s="229"/>
      <c r="D423" s="221" t="s">
        <v>166</v>
      </c>
      <c r="E423" s="230" t="s">
        <v>19</v>
      </c>
      <c r="F423" s="231" t="s">
        <v>525</v>
      </c>
      <c r="G423" s="229"/>
      <c r="H423" s="232">
        <v>129.145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8" t="s">
        <v>166</v>
      </c>
      <c r="AU423" s="238" t="s">
        <v>175</v>
      </c>
      <c r="AV423" s="13" t="s">
        <v>82</v>
      </c>
      <c r="AW423" s="13" t="s">
        <v>33</v>
      </c>
      <c r="AX423" s="13" t="s">
        <v>72</v>
      </c>
      <c r="AY423" s="238" t="s">
        <v>153</v>
      </c>
    </row>
    <row r="424" spans="1:51" s="15" customFormat="1" ht="12">
      <c r="A424" s="15"/>
      <c r="B424" s="250"/>
      <c r="C424" s="251"/>
      <c r="D424" s="221" t="s">
        <v>166</v>
      </c>
      <c r="E424" s="252" t="s">
        <v>19</v>
      </c>
      <c r="F424" s="253" t="s">
        <v>472</v>
      </c>
      <c r="G424" s="251"/>
      <c r="H424" s="254">
        <v>389.784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0" t="s">
        <v>166</v>
      </c>
      <c r="AU424" s="260" t="s">
        <v>175</v>
      </c>
      <c r="AV424" s="15" t="s">
        <v>175</v>
      </c>
      <c r="AW424" s="15" t="s">
        <v>33</v>
      </c>
      <c r="AX424" s="15" t="s">
        <v>72</v>
      </c>
      <c r="AY424" s="260" t="s">
        <v>153</v>
      </c>
    </row>
    <row r="425" spans="1:51" s="14" customFormat="1" ht="12">
      <c r="A425" s="14"/>
      <c r="B425" s="239"/>
      <c r="C425" s="240"/>
      <c r="D425" s="221" t="s">
        <v>166</v>
      </c>
      <c r="E425" s="241" t="s">
        <v>19</v>
      </c>
      <c r="F425" s="242" t="s">
        <v>168</v>
      </c>
      <c r="G425" s="240"/>
      <c r="H425" s="243">
        <v>884.4069999999999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9" t="s">
        <v>166</v>
      </c>
      <c r="AU425" s="249" t="s">
        <v>175</v>
      </c>
      <c r="AV425" s="14" t="s">
        <v>161</v>
      </c>
      <c r="AW425" s="14" t="s">
        <v>33</v>
      </c>
      <c r="AX425" s="14" t="s">
        <v>80</v>
      </c>
      <c r="AY425" s="249" t="s">
        <v>153</v>
      </c>
    </row>
    <row r="426" spans="1:65" s="2" customFormat="1" ht="24.15" customHeight="1">
      <c r="A426" s="42"/>
      <c r="B426" s="43"/>
      <c r="C426" s="208" t="s">
        <v>319</v>
      </c>
      <c r="D426" s="208" t="s">
        <v>156</v>
      </c>
      <c r="E426" s="209" t="s">
        <v>526</v>
      </c>
      <c r="F426" s="210" t="s">
        <v>527</v>
      </c>
      <c r="G426" s="211" t="s">
        <v>197</v>
      </c>
      <c r="H426" s="212">
        <v>769.272</v>
      </c>
      <c r="I426" s="213"/>
      <c r="J426" s="214">
        <f>ROUND(I426*H426,2)</f>
        <v>0</v>
      </c>
      <c r="K426" s="210" t="s">
        <v>160</v>
      </c>
      <c r="L426" s="48"/>
      <c r="M426" s="215" t="s">
        <v>19</v>
      </c>
      <c r="N426" s="216" t="s">
        <v>43</v>
      </c>
      <c r="O426" s="88"/>
      <c r="P426" s="217">
        <f>O426*H426</f>
        <v>0</v>
      </c>
      <c r="Q426" s="217">
        <v>0</v>
      </c>
      <c r="R426" s="217">
        <f>Q426*H426</f>
        <v>0</v>
      </c>
      <c r="S426" s="217">
        <v>0</v>
      </c>
      <c r="T426" s="218">
        <f>S426*H426</f>
        <v>0</v>
      </c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R426" s="219" t="s">
        <v>161</v>
      </c>
      <c r="AT426" s="219" t="s">
        <v>156</v>
      </c>
      <c r="AU426" s="219" t="s">
        <v>175</v>
      </c>
      <c r="AY426" s="21" t="s">
        <v>153</v>
      </c>
      <c r="BE426" s="220">
        <f>IF(N426="základní",J426,0)</f>
        <v>0</v>
      </c>
      <c r="BF426" s="220">
        <f>IF(N426="snížená",J426,0)</f>
        <v>0</v>
      </c>
      <c r="BG426" s="220">
        <f>IF(N426="zákl. přenesená",J426,0)</f>
        <v>0</v>
      </c>
      <c r="BH426" s="220">
        <f>IF(N426="sníž. přenesená",J426,0)</f>
        <v>0</v>
      </c>
      <c r="BI426" s="220">
        <f>IF(N426="nulová",J426,0)</f>
        <v>0</v>
      </c>
      <c r="BJ426" s="21" t="s">
        <v>80</v>
      </c>
      <c r="BK426" s="220">
        <f>ROUND(I426*H426,2)</f>
        <v>0</v>
      </c>
      <c r="BL426" s="21" t="s">
        <v>161</v>
      </c>
      <c r="BM426" s="219" t="s">
        <v>528</v>
      </c>
    </row>
    <row r="427" spans="1:47" s="2" customFormat="1" ht="12">
      <c r="A427" s="42"/>
      <c r="B427" s="43"/>
      <c r="C427" s="44"/>
      <c r="D427" s="221" t="s">
        <v>162</v>
      </c>
      <c r="E427" s="44"/>
      <c r="F427" s="222" t="s">
        <v>529</v>
      </c>
      <c r="G427" s="44"/>
      <c r="H427" s="44"/>
      <c r="I427" s="223"/>
      <c r="J427" s="44"/>
      <c r="K427" s="44"/>
      <c r="L427" s="48"/>
      <c r="M427" s="224"/>
      <c r="N427" s="225"/>
      <c r="O427" s="88"/>
      <c r="P427" s="88"/>
      <c r="Q427" s="88"/>
      <c r="R427" s="88"/>
      <c r="S427" s="88"/>
      <c r="T427" s="89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T427" s="21" t="s">
        <v>162</v>
      </c>
      <c r="AU427" s="21" t="s">
        <v>175</v>
      </c>
    </row>
    <row r="428" spans="1:47" s="2" customFormat="1" ht="12">
      <c r="A428" s="42"/>
      <c r="B428" s="43"/>
      <c r="C428" s="44"/>
      <c r="D428" s="226" t="s">
        <v>164</v>
      </c>
      <c r="E428" s="44"/>
      <c r="F428" s="227" t="s">
        <v>530</v>
      </c>
      <c r="G428" s="44"/>
      <c r="H428" s="44"/>
      <c r="I428" s="223"/>
      <c r="J428" s="44"/>
      <c r="K428" s="44"/>
      <c r="L428" s="48"/>
      <c r="M428" s="224"/>
      <c r="N428" s="225"/>
      <c r="O428" s="88"/>
      <c r="P428" s="88"/>
      <c r="Q428" s="88"/>
      <c r="R428" s="88"/>
      <c r="S428" s="88"/>
      <c r="T428" s="89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T428" s="21" t="s">
        <v>164</v>
      </c>
      <c r="AU428" s="21" t="s">
        <v>175</v>
      </c>
    </row>
    <row r="429" spans="1:51" s="13" customFormat="1" ht="12">
      <c r="A429" s="13"/>
      <c r="B429" s="228"/>
      <c r="C429" s="229"/>
      <c r="D429" s="221" t="s">
        <v>166</v>
      </c>
      <c r="E429" s="230" t="s">
        <v>19</v>
      </c>
      <c r="F429" s="231" t="s">
        <v>531</v>
      </c>
      <c r="G429" s="229"/>
      <c r="H429" s="232">
        <v>884.407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8" t="s">
        <v>166</v>
      </c>
      <c r="AU429" s="238" t="s">
        <v>175</v>
      </c>
      <c r="AV429" s="13" t="s">
        <v>82</v>
      </c>
      <c r="AW429" s="13" t="s">
        <v>33</v>
      </c>
      <c r="AX429" s="13" t="s">
        <v>72</v>
      </c>
      <c r="AY429" s="238" t="s">
        <v>153</v>
      </c>
    </row>
    <row r="430" spans="1:51" s="13" customFormat="1" ht="12">
      <c r="A430" s="13"/>
      <c r="B430" s="228"/>
      <c r="C430" s="229"/>
      <c r="D430" s="221" t="s">
        <v>166</v>
      </c>
      <c r="E430" s="230" t="s">
        <v>19</v>
      </c>
      <c r="F430" s="231" t="s">
        <v>532</v>
      </c>
      <c r="G430" s="229"/>
      <c r="H430" s="232">
        <v>85.8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166</v>
      </c>
      <c r="AU430" s="238" t="s">
        <v>175</v>
      </c>
      <c r="AV430" s="13" t="s">
        <v>82</v>
      </c>
      <c r="AW430" s="13" t="s">
        <v>33</v>
      </c>
      <c r="AX430" s="13" t="s">
        <v>72</v>
      </c>
      <c r="AY430" s="238" t="s">
        <v>153</v>
      </c>
    </row>
    <row r="431" spans="1:51" s="13" customFormat="1" ht="12">
      <c r="A431" s="13"/>
      <c r="B431" s="228"/>
      <c r="C431" s="229"/>
      <c r="D431" s="221" t="s">
        <v>166</v>
      </c>
      <c r="E431" s="230" t="s">
        <v>19</v>
      </c>
      <c r="F431" s="231" t="s">
        <v>533</v>
      </c>
      <c r="G431" s="229"/>
      <c r="H431" s="232">
        <v>-200.935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8" t="s">
        <v>166</v>
      </c>
      <c r="AU431" s="238" t="s">
        <v>175</v>
      </c>
      <c r="AV431" s="13" t="s">
        <v>82</v>
      </c>
      <c r="AW431" s="13" t="s">
        <v>33</v>
      </c>
      <c r="AX431" s="13" t="s">
        <v>72</v>
      </c>
      <c r="AY431" s="238" t="s">
        <v>153</v>
      </c>
    </row>
    <row r="432" spans="1:51" s="14" customFormat="1" ht="12">
      <c r="A432" s="14"/>
      <c r="B432" s="239"/>
      <c r="C432" s="240"/>
      <c r="D432" s="221" t="s">
        <v>166</v>
      </c>
      <c r="E432" s="241" t="s">
        <v>19</v>
      </c>
      <c r="F432" s="242" t="s">
        <v>168</v>
      </c>
      <c r="G432" s="240"/>
      <c r="H432" s="243">
        <v>769.2719999999999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9" t="s">
        <v>166</v>
      </c>
      <c r="AU432" s="249" t="s">
        <v>175</v>
      </c>
      <c r="AV432" s="14" t="s">
        <v>161</v>
      </c>
      <c r="AW432" s="14" t="s">
        <v>33</v>
      </c>
      <c r="AX432" s="14" t="s">
        <v>80</v>
      </c>
      <c r="AY432" s="249" t="s">
        <v>153</v>
      </c>
    </row>
    <row r="433" spans="1:65" s="2" customFormat="1" ht="24.15" customHeight="1">
      <c r="A433" s="42"/>
      <c r="B433" s="43"/>
      <c r="C433" s="208" t="s">
        <v>534</v>
      </c>
      <c r="D433" s="208" t="s">
        <v>156</v>
      </c>
      <c r="E433" s="209" t="s">
        <v>535</v>
      </c>
      <c r="F433" s="210" t="s">
        <v>536</v>
      </c>
      <c r="G433" s="211" t="s">
        <v>197</v>
      </c>
      <c r="H433" s="212">
        <v>20.225</v>
      </c>
      <c r="I433" s="213"/>
      <c r="J433" s="214">
        <f>ROUND(I433*H433,2)</f>
        <v>0</v>
      </c>
      <c r="K433" s="210" t="s">
        <v>160</v>
      </c>
      <c r="L433" s="48"/>
      <c r="M433" s="215" t="s">
        <v>19</v>
      </c>
      <c r="N433" s="216" t="s">
        <v>43</v>
      </c>
      <c r="O433" s="88"/>
      <c r="P433" s="217">
        <f>O433*H433</f>
        <v>0</v>
      </c>
      <c r="Q433" s="217">
        <v>0</v>
      </c>
      <c r="R433" s="217">
        <f>Q433*H433</f>
        <v>0</v>
      </c>
      <c r="S433" s="217">
        <v>0</v>
      </c>
      <c r="T433" s="218">
        <f>S433*H433</f>
        <v>0</v>
      </c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R433" s="219" t="s">
        <v>161</v>
      </c>
      <c r="AT433" s="219" t="s">
        <v>156</v>
      </c>
      <c r="AU433" s="219" t="s">
        <v>175</v>
      </c>
      <c r="AY433" s="21" t="s">
        <v>153</v>
      </c>
      <c r="BE433" s="220">
        <f>IF(N433="základní",J433,0)</f>
        <v>0</v>
      </c>
      <c r="BF433" s="220">
        <f>IF(N433="snížená",J433,0)</f>
        <v>0</v>
      </c>
      <c r="BG433" s="220">
        <f>IF(N433="zákl. přenesená",J433,0)</f>
        <v>0</v>
      </c>
      <c r="BH433" s="220">
        <f>IF(N433="sníž. přenesená",J433,0)</f>
        <v>0</v>
      </c>
      <c r="BI433" s="220">
        <f>IF(N433="nulová",J433,0)</f>
        <v>0</v>
      </c>
      <c r="BJ433" s="21" t="s">
        <v>80</v>
      </c>
      <c r="BK433" s="220">
        <f>ROUND(I433*H433,2)</f>
        <v>0</v>
      </c>
      <c r="BL433" s="21" t="s">
        <v>161</v>
      </c>
      <c r="BM433" s="219" t="s">
        <v>537</v>
      </c>
    </row>
    <row r="434" spans="1:47" s="2" customFormat="1" ht="12">
      <c r="A434" s="42"/>
      <c r="B434" s="43"/>
      <c r="C434" s="44"/>
      <c r="D434" s="221" t="s">
        <v>162</v>
      </c>
      <c r="E434" s="44"/>
      <c r="F434" s="222" t="s">
        <v>538</v>
      </c>
      <c r="G434" s="44"/>
      <c r="H434" s="44"/>
      <c r="I434" s="223"/>
      <c r="J434" s="44"/>
      <c r="K434" s="44"/>
      <c r="L434" s="48"/>
      <c r="M434" s="224"/>
      <c r="N434" s="225"/>
      <c r="O434" s="88"/>
      <c r="P434" s="88"/>
      <c r="Q434" s="88"/>
      <c r="R434" s="88"/>
      <c r="S434" s="88"/>
      <c r="T434" s="89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T434" s="21" t="s">
        <v>162</v>
      </c>
      <c r="AU434" s="21" t="s">
        <v>175</v>
      </c>
    </row>
    <row r="435" spans="1:47" s="2" customFormat="1" ht="12">
      <c r="A435" s="42"/>
      <c r="B435" s="43"/>
      <c r="C435" s="44"/>
      <c r="D435" s="226" t="s">
        <v>164</v>
      </c>
      <c r="E435" s="44"/>
      <c r="F435" s="227" t="s">
        <v>539</v>
      </c>
      <c r="G435" s="44"/>
      <c r="H435" s="44"/>
      <c r="I435" s="223"/>
      <c r="J435" s="44"/>
      <c r="K435" s="44"/>
      <c r="L435" s="48"/>
      <c r="M435" s="224"/>
      <c r="N435" s="225"/>
      <c r="O435" s="88"/>
      <c r="P435" s="88"/>
      <c r="Q435" s="88"/>
      <c r="R435" s="88"/>
      <c r="S435" s="88"/>
      <c r="T435" s="89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T435" s="21" t="s">
        <v>164</v>
      </c>
      <c r="AU435" s="21" t="s">
        <v>175</v>
      </c>
    </row>
    <row r="436" spans="1:51" s="13" customFormat="1" ht="12">
      <c r="A436" s="13"/>
      <c r="B436" s="228"/>
      <c r="C436" s="229"/>
      <c r="D436" s="221" t="s">
        <v>166</v>
      </c>
      <c r="E436" s="230" t="s">
        <v>19</v>
      </c>
      <c r="F436" s="231" t="s">
        <v>487</v>
      </c>
      <c r="G436" s="229"/>
      <c r="H436" s="232">
        <v>20.225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8" t="s">
        <v>166</v>
      </c>
      <c r="AU436" s="238" t="s">
        <v>175</v>
      </c>
      <c r="AV436" s="13" t="s">
        <v>82</v>
      </c>
      <c r="AW436" s="13" t="s">
        <v>33</v>
      </c>
      <c r="AX436" s="13" t="s">
        <v>72</v>
      </c>
      <c r="AY436" s="238" t="s">
        <v>153</v>
      </c>
    </row>
    <row r="437" spans="1:51" s="14" customFormat="1" ht="12">
      <c r="A437" s="14"/>
      <c r="B437" s="239"/>
      <c r="C437" s="240"/>
      <c r="D437" s="221" t="s">
        <v>166</v>
      </c>
      <c r="E437" s="241" t="s">
        <v>19</v>
      </c>
      <c r="F437" s="242" t="s">
        <v>168</v>
      </c>
      <c r="G437" s="240"/>
      <c r="H437" s="243">
        <v>20.225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9" t="s">
        <v>166</v>
      </c>
      <c r="AU437" s="249" t="s">
        <v>175</v>
      </c>
      <c r="AV437" s="14" t="s">
        <v>161</v>
      </c>
      <c r="AW437" s="14" t="s">
        <v>33</v>
      </c>
      <c r="AX437" s="14" t="s">
        <v>80</v>
      </c>
      <c r="AY437" s="249" t="s">
        <v>153</v>
      </c>
    </row>
    <row r="438" spans="1:65" s="2" customFormat="1" ht="24.15" customHeight="1">
      <c r="A438" s="42"/>
      <c r="B438" s="43"/>
      <c r="C438" s="208" t="s">
        <v>327</v>
      </c>
      <c r="D438" s="208" t="s">
        <v>156</v>
      </c>
      <c r="E438" s="209" t="s">
        <v>540</v>
      </c>
      <c r="F438" s="210" t="s">
        <v>541</v>
      </c>
      <c r="G438" s="211" t="s">
        <v>197</v>
      </c>
      <c r="H438" s="212">
        <v>317.748</v>
      </c>
      <c r="I438" s="213"/>
      <c r="J438" s="214">
        <f>ROUND(I438*H438,2)</f>
        <v>0</v>
      </c>
      <c r="K438" s="210" t="s">
        <v>160</v>
      </c>
      <c r="L438" s="48"/>
      <c r="M438" s="215" t="s">
        <v>19</v>
      </c>
      <c r="N438" s="216" t="s">
        <v>43</v>
      </c>
      <c r="O438" s="88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R438" s="219" t="s">
        <v>161</v>
      </c>
      <c r="AT438" s="219" t="s">
        <v>156</v>
      </c>
      <c r="AU438" s="219" t="s">
        <v>175</v>
      </c>
      <c r="AY438" s="21" t="s">
        <v>153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21" t="s">
        <v>80</v>
      </c>
      <c r="BK438" s="220">
        <f>ROUND(I438*H438,2)</f>
        <v>0</v>
      </c>
      <c r="BL438" s="21" t="s">
        <v>161</v>
      </c>
      <c r="BM438" s="219" t="s">
        <v>542</v>
      </c>
    </row>
    <row r="439" spans="1:47" s="2" customFormat="1" ht="12">
      <c r="A439" s="42"/>
      <c r="B439" s="43"/>
      <c r="C439" s="44"/>
      <c r="D439" s="221" t="s">
        <v>162</v>
      </c>
      <c r="E439" s="44"/>
      <c r="F439" s="222" t="s">
        <v>543</v>
      </c>
      <c r="G439" s="44"/>
      <c r="H439" s="44"/>
      <c r="I439" s="223"/>
      <c r="J439" s="44"/>
      <c r="K439" s="44"/>
      <c r="L439" s="48"/>
      <c r="M439" s="224"/>
      <c r="N439" s="225"/>
      <c r="O439" s="88"/>
      <c r="P439" s="88"/>
      <c r="Q439" s="88"/>
      <c r="R439" s="88"/>
      <c r="S439" s="88"/>
      <c r="T439" s="89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T439" s="21" t="s">
        <v>162</v>
      </c>
      <c r="AU439" s="21" t="s">
        <v>175</v>
      </c>
    </row>
    <row r="440" spans="1:47" s="2" customFormat="1" ht="12">
      <c r="A440" s="42"/>
      <c r="B440" s="43"/>
      <c r="C440" s="44"/>
      <c r="D440" s="226" t="s">
        <v>164</v>
      </c>
      <c r="E440" s="44"/>
      <c r="F440" s="227" t="s">
        <v>544</v>
      </c>
      <c r="G440" s="44"/>
      <c r="H440" s="44"/>
      <c r="I440" s="223"/>
      <c r="J440" s="44"/>
      <c r="K440" s="44"/>
      <c r="L440" s="48"/>
      <c r="M440" s="224"/>
      <c r="N440" s="225"/>
      <c r="O440" s="88"/>
      <c r="P440" s="88"/>
      <c r="Q440" s="88"/>
      <c r="R440" s="88"/>
      <c r="S440" s="88"/>
      <c r="T440" s="89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T440" s="21" t="s">
        <v>164</v>
      </c>
      <c r="AU440" s="21" t="s">
        <v>175</v>
      </c>
    </row>
    <row r="441" spans="1:51" s="13" customFormat="1" ht="12">
      <c r="A441" s="13"/>
      <c r="B441" s="228"/>
      <c r="C441" s="229"/>
      <c r="D441" s="221" t="s">
        <v>166</v>
      </c>
      <c r="E441" s="230" t="s">
        <v>19</v>
      </c>
      <c r="F441" s="231" t="s">
        <v>463</v>
      </c>
      <c r="G441" s="229"/>
      <c r="H441" s="232">
        <v>8.976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8" t="s">
        <v>166</v>
      </c>
      <c r="AU441" s="238" t="s">
        <v>175</v>
      </c>
      <c r="AV441" s="13" t="s">
        <v>82</v>
      </c>
      <c r="AW441" s="13" t="s">
        <v>33</v>
      </c>
      <c r="AX441" s="13" t="s">
        <v>72</v>
      </c>
      <c r="AY441" s="238" t="s">
        <v>153</v>
      </c>
    </row>
    <row r="442" spans="1:51" s="13" customFormat="1" ht="12">
      <c r="A442" s="13"/>
      <c r="B442" s="228"/>
      <c r="C442" s="229"/>
      <c r="D442" s="221" t="s">
        <v>166</v>
      </c>
      <c r="E442" s="230" t="s">
        <v>19</v>
      </c>
      <c r="F442" s="231" t="s">
        <v>464</v>
      </c>
      <c r="G442" s="229"/>
      <c r="H442" s="232">
        <v>23.491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8" t="s">
        <v>166</v>
      </c>
      <c r="AU442" s="238" t="s">
        <v>175</v>
      </c>
      <c r="AV442" s="13" t="s">
        <v>82</v>
      </c>
      <c r="AW442" s="13" t="s">
        <v>33</v>
      </c>
      <c r="AX442" s="13" t="s">
        <v>72</v>
      </c>
      <c r="AY442" s="238" t="s">
        <v>153</v>
      </c>
    </row>
    <row r="443" spans="1:51" s="13" customFormat="1" ht="12">
      <c r="A443" s="13"/>
      <c r="B443" s="228"/>
      <c r="C443" s="229"/>
      <c r="D443" s="221" t="s">
        <v>166</v>
      </c>
      <c r="E443" s="230" t="s">
        <v>19</v>
      </c>
      <c r="F443" s="231" t="s">
        <v>465</v>
      </c>
      <c r="G443" s="229"/>
      <c r="H443" s="232">
        <v>6.125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8" t="s">
        <v>166</v>
      </c>
      <c r="AU443" s="238" t="s">
        <v>175</v>
      </c>
      <c r="AV443" s="13" t="s">
        <v>82</v>
      </c>
      <c r="AW443" s="13" t="s">
        <v>33</v>
      </c>
      <c r="AX443" s="13" t="s">
        <v>72</v>
      </c>
      <c r="AY443" s="238" t="s">
        <v>153</v>
      </c>
    </row>
    <row r="444" spans="1:51" s="13" customFormat="1" ht="12">
      <c r="A444" s="13"/>
      <c r="B444" s="228"/>
      <c r="C444" s="229"/>
      <c r="D444" s="221" t="s">
        <v>166</v>
      </c>
      <c r="E444" s="230" t="s">
        <v>19</v>
      </c>
      <c r="F444" s="231" t="s">
        <v>466</v>
      </c>
      <c r="G444" s="229"/>
      <c r="H444" s="232">
        <v>4.55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8" t="s">
        <v>166</v>
      </c>
      <c r="AU444" s="238" t="s">
        <v>175</v>
      </c>
      <c r="AV444" s="13" t="s">
        <v>82</v>
      </c>
      <c r="AW444" s="13" t="s">
        <v>33</v>
      </c>
      <c r="AX444" s="13" t="s">
        <v>72</v>
      </c>
      <c r="AY444" s="238" t="s">
        <v>153</v>
      </c>
    </row>
    <row r="445" spans="1:51" s="13" customFormat="1" ht="12">
      <c r="A445" s="13"/>
      <c r="B445" s="228"/>
      <c r="C445" s="229"/>
      <c r="D445" s="221" t="s">
        <v>166</v>
      </c>
      <c r="E445" s="230" t="s">
        <v>19</v>
      </c>
      <c r="F445" s="231" t="s">
        <v>467</v>
      </c>
      <c r="G445" s="229"/>
      <c r="H445" s="232">
        <v>57.285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8" t="s">
        <v>166</v>
      </c>
      <c r="AU445" s="238" t="s">
        <v>175</v>
      </c>
      <c r="AV445" s="13" t="s">
        <v>82</v>
      </c>
      <c r="AW445" s="13" t="s">
        <v>33</v>
      </c>
      <c r="AX445" s="13" t="s">
        <v>72</v>
      </c>
      <c r="AY445" s="238" t="s">
        <v>153</v>
      </c>
    </row>
    <row r="446" spans="1:51" s="13" customFormat="1" ht="12">
      <c r="A446" s="13"/>
      <c r="B446" s="228"/>
      <c r="C446" s="229"/>
      <c r="D446" s="221" t="s">
        <v>166</v>
      </c>
      <c r="E446" s="230" t="s">
        <v>19</v>
      </c>
      <c r="F446" s="231" t="s">
        <v>468</v>
      </c>
      <c r="G446" s="229"/>
      <c r="H446" s="232">
        <v>43.32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8" t="s">
        <v>166</v>
      </c>
      <c r="AU446" s="238" t="s">
        <v>175</v>
      </c>
      <c r="AV446" s="13" t="s">
        <v>82</v>
      </c>
      <c r="AW446" s="13" t="s">
        <v>33</v>
      </c>
      <c r="AX446" s="13" t="s">
        <v>72</v>
      </c>
      <c r="AY446" s="238" t="s">
        <v>153</v>
      </c>
    </row>
    <row r="447" spans="1:51" s="15" customFormat="1" ht="12">
      <c r="A447" s="15"/>
      <c r="B447" s="250"/>
      <c r="C447" s="251"/>
      <c r="D447" s="221" t="s">
        <v>166</v>
      </c>
      <c r="E447" s="252" t="s">
        <v>19</v>
      </c>
      <c r="F447" s="253" t="s">
        <v>339</v>
      </c>
      <c r="G447" s="251"/>
      <c r="H447" s="254">
        <v>143.74699999999999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0" t="s">
        <v>166</v>
      </c>
      <c r="AU447" s="260" t="s">
        <v>175</v>
      </c>
      <c r="AV447" s="15" t="s">
        <v>175</v>
      </c>
      <c r="AW447" s="15" t="s">
        <v>33</v>
      </c>
      <c r="AX447" s="15" t="s">
        <v>72</v>
      </c>
      <c r="AY447" s="260" t="s">
        <v>153</v>
      </c>
    </row>
    <row r="448" spans="1:51" s="13" customFormat="1" ht="12">
      <c r="A448" s="13"/>
      <c r="B448" s="228"/>
      <c r="C448" s="229"/>
      <c r="D448" s="221" t="s">
        <v>166</v>
      </c>
      <c r="E448" s="230" t="s">
        <v>19</v>
      </c>
      <c r="F448" s="231" t="s">
        <v>469</v>
      </c>
      <c r="G448" s="229"/>
      <c r="H448" s="232">
        <v>35.475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8" t="s">
        <v>166</v>
      </c>
      <c r="AU448" s="238" t="s">
        <v>175</v>
      </c>
      <c r="AV448" s="13" t="s">
        <v>82</v>
      </c>
      <c r="AW448" s="13" t="s">
        <v>33</v>
      </c>
      <c r="AX448" s="13" t="s">
        <v>72</v>
      </c>
      <c r="AY448" s="238" t="s">
        <v>153</v>
      </c>
    </row>
    <row r="449" spans="1:51" s="13" customFormat="1" ht="12">
      <c r="A449" s="13"/>
      <c r="B449" s="228"/>
      <c r="C449" s="229"/>
      <c r="D449" s="221" t="s">
        <v>166</v>
      </c>
      <c r="E449" s="230" t="s">
        <v>19</v>
      </c>
      <c r="F449" s="231" t="s">
        <v>470</v>
      </c>
      <c r="G449" s="229"/>
      <c r="H449" s="232">
        <v>19.235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8" t="s">
        <v>166</v>
      </c>
      <c r="AU449" s="238" t="s">
        <v>175</v>
      </c>
      <c r="AV449" s="13" t="s">
        <v>82</v>
      </c>
      <c r="AW449" s="13" t="s">
        <v>33</v>
      </c>
      <c r="AX449" s="13" t="s">
        <v>72</v>
      </c>
      <c r="AY449" s="238" t="s">
        <v>153</v>
      </c>
    </row>
    <row r="450" spans="1:51" s="13" customFormat="1" ht="12">
      <c r="A450" s="13"/>
      <c r="B450" s="228"/>
      <c r="C450" s="229"/>
      <c r="D450" s="221" t="s">
        <v>166</v>
      </c>
      <c r="E450" s="230" t="s">
        <v>19</v>
      </c>
      <c r="F450" s="231" t="s">
        <v>471</v>
      </c>
      <c r="G450" s="229"/>
      <c r="H450" s="232">
        <v>119.291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8" t="s">
        <v>166</v>
      </c>
      <c r="AU450" s="238" t="s">
        <v>175</v>
      </c>
      <c r="AV450" s="13" t="s">
        <v>82</v>
      </c>
      <c r="AW450" s="13" t="s">
        <v>33</v>
      </c>
      <c r="AX450" s="13" t="s">
        <v>72</v>
      </c>
      <c r="AY450" s="238" t="s">
        <v>153</v>
      </c>
    </row>
    <row r="451" spans="1:51" s="15" customFormat="1" ht="12">
      <c r="A451" s="15"/>
      <c r="B451" s="250"/>
      <c r="C451" s="251"/>
      <c r="D451" s="221" t="s">
        <v>166</v>
      </c>
      <c r="E451" s="252" t="s">
        <v>19</v>
      </c>
      <c r="F451" s="253" t="s">
        <v>472</v>
      </c>
      <c r="G451" s="251"/>
      <c r="H451" s="254">
        <v>174.001</v>
      </c>
      <c r="I451" s="255"/>
      <c r="J451" s="251"/>
      <c r="K451" s="251"/>
      <c r="L451" s="256"/>
      <c r="M451" s="257"/>
      <c r="N451" s="258"/>
      <c r="O451" s="258"/>
      <c r="P451" s="258"/>
      <c r="Q451" s="258"/>
      <c r="R451" s="258"/>
      <c r="S451" s="258"/>
      <c r="T451" s="259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0" t="s">
        <v>166</v>
      </c>
      <c r="AU451" s="260" t="s">
        <v>175</v>
      </c>
      <c r="AV451" s="15" t="s">
        <v>175</v>
      </c>
      <c r="AW451" s="15" t="s">
        <v>33</v>
      </c>
      <c r="AX451" s="15" t="s">
        <v>72</v>
      </c>
      <c r="AY451" s="260" t="s">
        <v>153</v>
      </c>
    </row>
    <row r="452" spans="1:51" s="14" customFormat="1" ht="12">
      <c r="A452" s="14"/>
      <c r="B452" s="239"/>
      <c r="C452" s="240"/>
      <c r="D452" s="221" t="s">
        <v>166</v>
      </c>
      <c r="E452" s="241" t="s">
        <v>19</v>
      </c>
      <c r="F452" s="242" t="s">
        <v>168</v>
      </c>
      <c r="G452" s="240"/>
      <c r="H452" s="243">
        <v>317.748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9" t="s">
        <v>166</v>
      </c>
      <c r="AU452" s="249" t="s">
        <v>175</v>
      </c>
      <c r="AV452" s="14" t="s">
        <v>161</v>
      </c>
      <c r="AW452" s="14" t="s">
        <v>33</v>
      </c>
      <c r="AX452" s="14" t="s">
        <v>80</v>
      </c>
      <c r="AY452" s="249" t="s">
        <v>153</v>
      </c>
    </row>
    <row r="453" spans="1:63" s="12" customFormat="1" ht="20.85" customHeight="1">
      <c r="A453" s="12"/>
      <c r="B453" s="192"/>
      <c r="C453" s="193"/>
      <c r="D453" s="194" t="s">
        <v>71</v>
      </c>
      <c r="E453" s="206" t="s">
        <v>382</v>
      </c>
      <c r="F453" s="206" t="s">
        <v>545</v>
      </c>
      <c r="G453" s="193"/>
      <c r="H453" s="193"/>
      <c r="I453" s="196"/>
      <c r="J453" s="207">
        <f>BK453</f>
        <v>0</v>
      </c>
      <c r="K453" s="193"/>
      <c r="L453" s="198"/>
      <c r="M453" s="199"/>
      <c r="N453" s="200"/>
      <c r="O453" s="200"/>
      <c r="P453" s="201">
        <f>SUM(P454:P486)</f>
        <v>0</v>
      </c>
      <c r="Q453" s="200"/>
      <c r="R453" s="201">
        <f>SUM(R454:R486)</f>
        <v>0</v>
      </c>
      <c r="S453" s="200"/>
      <c r="T453" s="202">
        <f>SUM(T454:T486)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3" t="s">
        <v>80</v>
      </c>
      <c r="AT453" s="204" t="s">
        <v>71</v>
      </c>
      <c r="AU453" s="204" t="s">
        <v>82</v>
      </c>
      <c r="AY453" s="203" t="s">
        <v>153</v>
      </c>
      <c r="BK453" s="205">
        <f>SUM(BK454:BK486)</f>
        <v>0</v>
      </c>
    </row>
    <row r="454" spans="1:65" s="2" customFormat="1" ht="16.5" customHeight="1">
      <c r="A454" s="42"/>
      <c r="B454" s="43"/>
      <c r="C454" s="208" t="s">
        <v>546</v>
      </c>
      <c r="D454" s="208" t="s">
        <v>156</v>
      </c>
      <c r="E454" s="209" t="s">
        <v>547</v>
      </c>
      <c r="F454" s="210" t="s">
        <v>548</v>
      </c>
      <c r="G454" s="211" t="s">
        <v>197</v>
      </c>
      <c r="H454" s="212">
        <v>12.736</v>
      </c>
      <c r="I454" s="213"/>
      <c r="J454" s="214">
        <f>ROUND(I454*H454,2)</f>
        <v>0</v>
      </c>
      <c r="K454" s="210" t="s">
        <v>160</v>
      </c>
      <c r="L454" s="48"/>
      <c r="M454" s="215" t="s">
        <v>19</v>
      </c>
      <c r="N454" s="216" t="s">
        <v>43</v>
      </c>
      <c r="O454" s="88"/>
      <c r="P454" s="217">
        <f>O454*H454</f>
        <v>0</v>
      </c>
      <c r="Q454" s="217">
        <v>0</v>
      </c>
      <c r="R454" s="217">
        <f>Q454*H454</f>
        <v>0</v>
      </c>
      <c r="S454" s="217">
        <v>0</v>
      </c>
      <c r="T454" s="218">
        <f>S454*H454</f>
        <v>0</v>
      </c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R454" s="219" t="s">
        <v>161</v>
      </c>
      <c r="AT454" s="219" t="s">
        <v>156</v>
      </c>
      <c r="AU454" s="219" t="s">
        <v>175</v>
      </c>
      <c r="AY454" s="21" t="s">
        <v>153</v>
      </c>
      <c r="BE454" s="220">
        <f>IF(N454="základní",J454,0)</f>
        <v>0</v>
      </c>
      <c r="BF454" s="220">
        <f>IF(N454="snížená",J454,0)</f>
        <v>0</v>
      </c>
      <c r="BG454" s="220">
        <f>IF(N454="zákl. přenesená",J454,0)</f>
        <v>0</v>
      </c>
      <c r="BH454" s="220">
        <f>IF(N454="sníž. přenesená",J454,0)</f>
        <v>0</v>
      </c>
      <c r="BI454" s="220">
        <f>IF(N454="nulová",J454,0)</f>
        <v>0</v>
      </c>
      <c r="BJ454" s="21" t="s">
        <v>80</v>
      </c>
      <c r="BK454" s="220">
        <f>ROUND(I454*H454,2)</f>
        <v>0</v>
      </c>
      <c r="BL454" s="21" t="s">
        <v>161</v>
      </c>
      <c r="BM454" s="219" t="s">
        <v>549</v>
      </c>
    </row>
    <row r="455" spans="1:47" s="2" customFormat="1" ht="12">
      <c r="A455" s="42"/>
      <c r="B455" s="43"/>
      <c r="C455" s="44"/>
      <c r="D455" s="221" t="s">
        <v>162</v>
      </c>
      <c r="E455" s="44"/>
      <c r="F455" s="222" t="s">
        <v>550</v>
      </c>
      <c r="G455" s="44"/>
      <c r="H455" s="44"/>
      <c r="I455" s="223"/>
      <c r="J455" s="44"/>
      <c r="K455" s="44"/>
      <c r="L455" s="48"/>
      <c r="M455" s="224"/>
      <c r="N455" s="225"/>
      <c r="O455" s="88"/>
      <c r="P455" s="88"/>
      <c r="Q455" s="88"/>
      <c r="R455" s="88"/>
      <c r="S455" s="88"/>
      <c r="T455" s="89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T455" s="21" t="s">
        <v>162</v>
      </c>
      <c r="AU455" s="21" t="s">
        <v>175</v>
      </c>
    </row>
    <row r="456" spans="1:47" s="2" customFormat="1" ht="12">
      <c r="A456" s="42"/>
      <c r="B456" s="43"/>
      <c r="C456" s="44"/>
      <c r="D456" s="226" t="s">
        <v>164</v>
      </c>
      <c r="E456" s="44"/>
      <c r="F456" s="227" t="s">
        <v>551</v>
      </c>
      <c r="G456" s="44"/>
      <c r="H456" s="44"/>
      <c r="I456" s="223"/>
      <c r="J456" s="44"/>
      <c r="K456" s="44"/>
      <c r="L456" s="48"/>
      <c r="M456" s="224"/>
      <c r="N456" s="225"/>
      <c r="O456" s="88"/>
      <c r="P456" s="88"/>
      <c r="Q456" s="88"/>
      <c r="R456" s="88"/>
      <c r="S456" s="88"/>
      <c r="T456" s="89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T456" s="21" t="s">
        <v>164</v>
      </c>
      <c r="AU456" s="21" t="s">
        <v>175</v>
      </c>
    </row>
    <row r="457" spans="1:51" s="13" customFormat="1" ht="12">
      <c r="A457" s="13"/>
      <c r="B457" s="228"/>
      <c r="C457" s="229"/>
      <c r="D457" s="221" t="s">
        <v>166</v>
      </c>
      <c r="E457" s="230" t="s">
        <v>19</v>
      </c>
      <c r="F457" s="231" t="s">
        <v>552</v>
      </c>
      <c r="G457" s="229"/>
      <c r="H457" s="232">
        <v>12.736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8" t="s">
        <v>166</v>
      </c>
      <c r="AU457" s="238" t="s">
        <v>175</v>
      </c>
      <c r="AV457" s="13" t="s">
        <v>82</v>
      </c>
      <c r="AW457" s="13" t="s">
        <v>33</v>
      </c>
      <c r="AX457" s="13" t="s">
        <v>72</v>
      </c>
      <c r="AY457" s="238" t="s">
        <v>153</v>
      </c>
    </row>
    <row r="458" spans="1:51" s="15" customFormat="1" ht="12">
      <c r="A458" s="15"/>
      <c r="B458" s="250"/>
      <c r="C458" s="251"/>
      <c r="D458" s="221" t="s">
        <v>166</v>
      </c>
      <c r="E458" s="252" t="s">
        <v>19</v>
      </c>
      <c r="F458" s="253" t="s">
        <v>174</v>
      </c>
      <c r="G458" s="251"/>
      <c r="H458" s="254">
        <v>12.736</v>
      </c>
      <c r="I458" s="255"/>
      <c r="J458" s="251"/>
      <c r="K458" s="251"/>
      <c r="L458" s="256"/>
      <c r="M458" s="257"/>
      <c r="N458" s="258"/>
      <c r="O458" s="258"/>
      <c r="P458" s="258"/>
      <c r="Q458" s="258"/>
      <c r="R458" s="258"/>
      <c r="S458" s="258"/>
      <c r="T458" s="259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0" t="s">
        <v>166</v>
      </c>
      <c r="AU458" s="260" t="s">
        <v>175</v>
      </c>
      <c r="AV458" s="15" t="s">
        <v>175</v>
      </c>
      <c r="AW458" s="15" t="s">
        <v>33</v>
      </c>
      <c r="AX458" s="15" t="s">
        <v>72</v>
      </c>
      <c r="AY458" s="260" t="s">
        <v>153</v>
      </c>
    </row>
    <row r="459" spans="1:51" s="14" customFormat="1" ht="12">
      <c r="A459" s="14"/>
      <c r="B459" s="239"/>
      <c r="C459" s="240"/>
      <c r="D459" s="221" t="s">
        <v>166</v>
      </c>
      <c r="E459" s="241" t="s">
        <v>19</v>
      </c>
      <c r="F459" s="242" t="s">
        <v>168</v>
      </c>
      <c r="G459" s="240"/>
      <c r="H459" s="243">
        <v>12.736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9" t="s">
        <v>166</v>
      </c>
      <c r="AU459" s="249" t="s">
        <v>175</v>
      </c>
      <c r="AV459" s="14" t="s">
        <v>161</v>
      </c>
      <c r="AW459" s="14" t="s">
        <v>33</v>
      </c>
      <c r="AX459" s="14" t="s">
        <v>80</v>
      </c>
      <c r="AY459" s="249" t="s">
        <v>153</v>
      </c>
    </row>
    <row r="460" spans="1:65" s="2" customFormat="1" ht="24.15" customHeight="1">
      <c r="A460" s="42"/>
      <c r="B460" s="43"/>
      <c r="C460" s="208" t="s">
        <v>333</v>
      </c>
      <c r="D460" s="208" t="s">
        <v>156</v>
      </c>
      <c r="E460" s="209" t="s">
        <v>553</v>
      </c>
      <c r="F460" s="210" t="s">
        <v>554</v>
      </c>
      <c r="G460" s="211" t="s">
        <v>197</v>
      </c>
      <c r="H460" s="212">
        <v>6.368</v>
      </c>
      <c r="I460" s="213"/>
      <c r="J460" s="214">
        <f>ROUND(I460*H460,2)</f>
        <v>0</v>
      </c>
      <c r="K460" s="210" t="s">
        <v>160</v>
      </c>
      <c r="L460" s="48"/>
      <c r="M460" s="215" t="s">
        <v>19</v>
      </c>
      <c r="N460" s="216" t="s">
        <v>43</v>
      </c>
      <c r="O460" s="88"/>
      <c r="P460" s="217">
        <f>O460*H460</f>
        <v>0</v>
      </c>
      <c r="Q460" s="217">
        <v>0</v>
      </c>
      <c r="R460" s="217">
        <f>Q460*H460</f>
        <v>0</v>
      </c>
      <c r="S460" s="217">
        <v>0</v>
      </c>
      <c r="T460" s="218">
        <f>S460*H460</f>
        <v>0</v>
      </c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R460" s="219" t="s">
        <v>161</v>
      </c>
      <c r="AT460" s="219" t="s">
        <v>156</v>
      </c>
      <c r="AU460" s="219" t="s">
        <v>175</v>
      </c>
      <c r="AY460" s="21" t="s">
        <v>153</v>
      </c>
      <c r="BE460" s="220">
        <f>IF(N460="základní",J460,0)</f>
        <v>0</v>
      </c>
      <c r="BF460" s="220">
        <f>IF(N460="snížená",J460,0)</f>
        <v>0</v>
      </c>
      <c r="BG460" s="220">
        <f>IF(N460="zákl. přenesená",J460,0)</f>
        <v>0</v>
      </c>
      <c r="BH460" s="220">
        <f>IF(N460="sníž. přenesená",J460,0)</f>
        <v>0</v>
      </c>
      <c r="BI460" s="220">
        <f>IF(N460="nulová",J460,0)</f>
        <v>0</v>
      </c>
      <c r="BJ460" s="21" t="s">
        <v>80</v>
      </c>
      <c r="BK460" s="220">
        <f>ROUND(I460*H460,2)</f>
        <v>0</v>
      </c>
      <c r="BL460" s="21" t="s">
        <v>161</v>
      </c>
      <c r="BM460" s="219" t="s">
        <v>555</v>
      </c>
    </row>
    <row r="461" spans="1:47" s="2" customFormat="1" ht="12">
      <c r="A461" s="42"/>
      <c r="B461" s="43"/>
      <c r="C461" s="44"/>
      <c r="D461" s="221" t="s">
        <v>162</v>
      </c>
      <c r="E461" s="44"/>
      <c r="F461" s="222" t="s">
        <v>556</v>
      </c>
      <c r="G461" s="44"/>
      <c r="H461" s="44"/>
      <c r="I461" s="223"/>
      <c r="J461" s="44"/>
      <c r="K461" s="44"/>
      <c r="L461" s="48"/>
      <c r="M461" s="224"/>
      <c r="N461" s="225"/>
      <c r="O461" s="88"/>
      <c r="P461" s="88"/>
      <c r="Q461" s="88"/>
      <c r="R461" s="88"/>
      <c r="S461" s="88"/>
      <c r="T461" s="89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T461" s="21" t="s">
        <v>162</v>
      </c>
      <c r="AU461" s="21" t="s">
        <v>175</v>
      </c>
    </row>
    <row r="462" spans="1:47" s="2" customFormat="1" ht="12">
      <c r="A462" s="42"/>
      <c r="B462" s="43"/>
      <c r="C462" s="44"/>
      <c r="D462" s="226" t="s">
        <v>164</v>
      </c>
      <c r="E462" s="44"/>
      <c r="F462" s="227" t="s">
        <v>557</v>
      </c>
      <c r="G462" s="44"/>
      <c r="H462" s="44"/>
      <c r="I462" s="223"/>
      <c r="J462" s="44"/>
      <c r="K462" s="44"/>
      <c r="L462" s="48"/>
      <c r="M462" s="224"/>
      <c r="N462" s="225"/>
      <c r="O462" s="88"/>
      <c r="P462" s="88"/>
      <c r="Q462" s="88"/>
      <c r="R462" s="88"/>
      <c r="S462" s="88"/>
      <c r="T462" s="89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T462" s="21" t="s">
        <v>164</v>
      </c>
      <c r="AU462" s="21" t="s">
        <v>175</v>
      </c>
    </row>
    <row r="463" spans="1:51" s="13" customFormat="1" ht="12">
      <c r="A463" s="13"/>
      <c r="B463" s="228"/>
      <c r="C463" s="229"/>
      <c r="D463" s="221" t="s">
        <v>166</v>
      </c>
      <c r="E463" s="230" t="s">
        <v>19</v>
      </c>
      <c r="F463" s="231" t="s">
        <v>558</v>
      </c>
      <c r="G463" s="229"/>
      <c r="H463" s="232">
        <v>6.368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8" t="s">
        <v>166</v>
      </c>
      <c r="AU463" s="238" t="s">
        <v>175</v>
      </c>
      <c r="AV463" s="13" t="s">
        <v>82</v>
      </c>
      <c r="AW463" s="13" t="s">
        <v>33</v>
      </c>
      <c r="AX463" s="13" t="s">
        <v>72</v>
      </c>
      <c r="AY463" s="238" t="s">
        <v>153</v>
      </c>
    </row>
    <row r="464" spans="1:51" s="15" customFormat="1" ht="12">
      <c r="A464" s="15"/>
      <c r="B464" s="250"/>
      <c r="C464" s="251"/>
      <c r="D464" s="221" t="s">
        <v>166</v>
      </c>
      <c r="E464" s="252" t="s">
        <v>19</v>
      </c>
      <c r="F464" s="253" t="s">
        <v>174</v>
      </c>
      <c r="G464" s="251"/>
      <c r="H464" s="254">
        <v>6.368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0" t="s">
        <v>166</v>
      </c>
      <c r="AU464" s="260" t="s">
        <v>175</v>
      </c>
      <c r="AV464" s="15" t="s">
        <v>175</v>
      </c>
      <c r="AW464" s="15" t="s">
        <v>33</v>
      </c>
      <c r="AX464" s="15" t="s">
        <v>72</v>
      </c>
      <c r="AY464" s="260" t="s">
        <v>153</v>
      </c>
    </row>
    <row r="465" spans="1:51" s="14" customFormat="1" ht="12">
      <c r="A465" s="14"/>
      <c r="B465" s="239"/>
      <c r="C465" s="240"/>
      <c r="D465" s="221" t="s">
        <v>166</v>
      </c>
      <c r="E465" s="241" t="s">
        <v>19</v>
      </c>
      <c r="F465" s="242" t="s">
        <v>168</v>
      </c>
      <c r="G465" s="240"/>
      <c r="H465" s="243">
        <v>6.368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9" t="s">
        <v>166</v>
      </c>
      <c r="AU465" s="249" t="s">
        <v>175</v>
      </c>
      <c r="AV465" s="14" t="s">
        <v>161</v>
      </c>
      <c r="AW465" s="14" t="s">
        <v>33</v>
      </c>
      <c r="AX465" s="14" t="s">
        <v>80</v>
      </c>
      <c r="AY465" s="249" t="s">
        <v>153</v>
      </c>
    </row>
    <row r="466" spans="1:65" s="2" customFormat="1" ht="16.5" customHeight="1">
      <c r="A466" s="42"/>
      <c r="B466" s="43"/>
      <c r="C466" s="208" t="s">
        <v>559</v>
      </c>
      <c r="D466" s="208" t="s">
        <v>156</v>
      </c>
      <c r="E466" s="209" t="s">
        <v>560</v>
      </c>
      <c r="F466" s="210" t="s">
        <v>561</v>
      </c>
      <c r="G466" s="211" t="s">
        <v>197</v>
      </c>
      <c r="H466" s="212">
        <v>6.368</v>
      </c>
      <c r="I466" s="213"/>
      <c r="J466" s="214">
        <f>ROUND(I466*H466,2)</f>
        <v>0</v>
      </c>
      <c r="K466" s="210" t="s">
        <v>160</v>
      </c>
      <c r="L466" s="48"/>
      <c r="M466" s="215" t="s">
        <v>19</v>
      </c>
      <c r="N466" s="216" t="s">
        <v>43</v>
      </c>
      <c r="O466" s="88"/>
      <c r="P466" s="217">
        <f>O466*H466</f>
        <v>0</v>
      </c>
      <c r="Q466" s="217">
        <v>0</v>
      </c>
      <c r="R466" s="217">
        <f>Q466*H466</f>
        <v>0</v>
      </c>
      <c r="S466" s="217">
        <v>0</v>
      </c>
      <c r="T466" s="218">
        <f>S466*H466</f>
        <v>0</v>
      </c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R466" s="219" t="s">
        <v>161</v>
      </c>
      <c r="AT466" s="219" t="s">
        <v>156</v>
      </c>
      <c r="AU466" s="219" t="s">
        <v>175</v>
      </c>
      <c r="AY466" s="21" t="s">
        <v>153</v>
      </c>
      <c r="BE466" s="220">
        <f>IF(N466="základní",J466,0)</f>
        <v>0</v>
      </c>
      <c r="BF466" s="220">
        <f>IF(N466="snížená",J466,0)</f>
        <v>0</v>
      </c>
      <c r="BG466" s="220">
        <f>IF(N466="zákl. přenesená",J466,0)</f>
        <v>0</v>
      </c>
      <c r="BH466" s="220">
        <f>IF(N466="sníž. přenesená",J466,0)</f>
        <v>0</v>
      </c>
      <c r="BI466" s="220">
        <f>IF(N466="nulová",J466,0)</f>
        <v>0</v>
      </c>
      <c r="BJ466" s="21" t="s">
        <v>80</v>
      </c>
      <c r="BK466" s="220">
        <f>ROUND(I466*H466,2)</f>
        <v>0</v>
      </c>
      <c r="BL466" s="21" t="s">
        <v>161</v>
      </c>
      <c r="BM466" s="219" t="s">
        <v>562</v>
      </c>
    </row>
    <row r="467" spans="1:47" s="2" customFormat="1" ht="12">
      <c r="A467" s="42"/>
      <c r="B467" s="43"/>
      <c r="C467" s="44"/>
      <c r="D467" s="221" t="s">
        <v>162</v>
      </c>
      <c r="E467" s="44"/>
      <c r="F467" s="222" t="s">
        <v>563</v>
      </c>
      <c r="G467" s="44"/>
      <c r="H467" s="44"/>
      <c r="I467" s="223"/>
      <c r="J467" s="44"/>
      <c r="K467" s="44"/>
      <c r="L467" s="48"/>
      <c r="M467" s="224"/>
      <c r="N467" s="225"/>
      <c r="O467" s="88"/>
      <c r="P467" s="88"/>
      <c r="Q467" s="88"/>
      <c r="R467" s="88"/>
      <c r="S467" s="88"/>
      <c r="T467" s="89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T467" s="21" t="s">
        <v>162</v>
      </c>
      <c r="AU467" s="21" t="s">
        <v>175</v>
      </c>
    </row>
    <row r="468" spans="1:47" s="2" customFormat="1" ht="12">
      <c r="A468" s="42"/>
      <c r="B468" s="43"/>
      <c r="C468" s="44"/>
      <c r="D468" s="226" t="s">
        <v>164</v>
      </c>
      <c r="E468" s="44"/>
      <c r="F468" s="227" t="s">
        <v>564</v>
      </c>
      <c r="G468" s="44"/>
      <c r="H468" s="44"/>
      <c r="I468" s="223"/>
      <c r="J468" s="44"/>
      <c r="K468" s="44"/>
      <c r="L468" s="48"/>
      <c r="M468" s="224"/>
      <c r="N468" s="225"/>
      <c r="O468" s="88"/>
      <c r="P468" s="88"/>
      <c r="Q468" s="88"/>
      <c r="R468" s="88"/>
      <c r="S468" s="88"/>
      <c r="T468" s="89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T468" s="21" t="s">
        <v>164</v>
      </c>
      <c r="AU468" s="21" t="s">
        <v>175</v>
      </c>
    </row>
    <row r="469" spans="1:51" s="13" customFormat="1" ht="12">
      <c r="A469" s="13"/>
      <c r="B469" s="228"/>
      <c r="C469" s="229"/>
      <c r="D469" s="221" t="s">
        <v>166</v>
      </c>
      <c r="E469" s="230" t="s">
        <v>19</v>
      </c>
      <c r="F469" s="231" t="s">
        <v>558</v>
      </c>
      <c r="G469" s="229"/>
      <c r="H469" s="232">
        <v>6.368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8" t="s">
        <v>166</v>
      </c>
      <c r="AU469" s="238" t="s">
        <v>175</v>
      </c>
      <c r="AV469" s="13" t="s">
        <v>82</v>
      </c>
      <c r="AW469" s="13" t="s">
        <v>33</v>
      </c>
      <c r="AX469" s="13" t="s">
        <v>72</v>
      </c>
      <c r="AY469" s="238" t="s">
        <v>153</v>
      </c>
    </row>
    <row r="470" spans="1:51" s="15" customFormat="1" ht="12">
      <c r="A470" s="15"/>
      <c r="B470" s="250"/>
      <c r="C470" s="251"/>
      <c r="D470" s="221" t="s">
        <v>166</v>
      </c>
      <c r="E470" s="252" t="s">
        <v>19</v>
      </c>
      <c r="F470" s="253" t="s">
        <v>174</v>
      </c>
      <c r="G470" s="251"/>
      <c r="H470" s="254">
        <v>6.368</v>
      </c>
      <c r="I470" s="255"/>
      <c r="J470" s="251"/>
      <c r="K470" s="251"/>
      <c r="L470" s="256"/>
      <c r="M470" s="257"/>
      <c r="N470" s="258"/>
      <c r="O470" s="258"/>
      <c r="P470" s="258"/>
      <c r="Q470" s="258"/>
      <c r="R470" s="258"/>
      <c r="S470" s="258"/>
      <c r="T470" s="259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0" t="s">
        <v>166</v>
      </c>
      <c r="AU470" s="260" t="s">
        <v>175</v>
      </c>
      <c r="AV470" s="15" t="s">
        <v>175</v>
      </c>
      <c r="AW470" s="15" t="s">
        <v>33</v>
      </c>
      <c r="AX470" s="15" t="s">
        <v>72</v>
      </c>
      <c r="AY470" s="260" t="s">
        <v>153</v>
      </c>
    </row>
    <row r="471" spans="1:51" s="14" customFormat="1" ht="12">
      <c r="A471" s="14"/>
      <c r="B471" s="239"/>
      <c r="C471" s="240"/>
      <c r="D471" s="221" t="s">
        <v>166</v>
      </c>
      <c r="E471" s="241" t="s">
        <v>19</v>
      </c>
      <c r="F471" s="242" t="s">
        <v>168</v>
      </c>
      <c r="G471" s="240"/>
      <c r="H471" s="243">
        <v>6.368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9" t="s">
        <v>166</v>
      </c>
      <c r="AU471" s="249" t="s">
        <v>175</v>
      </c>
      <c r="AV471" s="14" t="s">
        <v>161</v>
      </c>
      <c r="AW471" s="14" t="s">
        <v>33</v>
      </c>
      <c r="AX471" s="14" t="s">
        <v>80</v>
      </c>
      <c r="AY471" s="249" t="s">
        <v>153</v>
      </c>
    </row>
    <row r="472" spans="1:65" s="2" customFormat="1" ht="24.15" customHeight="1">
      <c r="A472" s="42"/>
      <c r="B472" s="43"/>
      <c r="C472" s="208" t="s">
        <v>347</v>
      </c>
      <c r="D472" s="208" t="s">
        <v>156</v>
      </c>
      <c r="E472" s="209" t="s">
        <v>565</v>
      </c>
      <c r="F472" s="210" t="s">
        <v>566</v>
      </c>
      <c r="G472" s="211" t="s">
        <v>197</v>
      </c>
      <c r="H472" s="212">
        <v>6.368</v>
      </c>
      <c r="I472" s="213"/>
      <c r="J472" s="214">
        <f>ROUND(I472*H472,2)</f>
        <v>0</v>
      </c>
      <c r="K472" s="210" t="s">
        <v>160</v>
      </c>
      <c r="L472" s="48"/>
      <c r="M472" s="215" t="s">
        <v>19</v>
      </c>
      <c r="N472" s="216" t="s">
        <v>43</v>
      </c>
      <c r="O472" s="88"/>
      <c r="P472" s="217">
        <f>O472*H472</f>
        <v>0</v>
      </c>
      <c r="Q472" s="217">
        <v>0</v>
      </c>
      <c r="R472" s="217">
        <f>Q472*H472</f>
        <v>0</v>
      </c>
      <c r="S472" s="217">
        <v>0</v>
      </c>
      <c r="T472" s="218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19" t="s">
        <v>161</v>
      </c>
      <c r="AT472" s="219" t="s">
        <v>156</v>
      </c>
      <c r="AU472" s="219" t="s">
        <v>175</v>
      </c>
      <c r="AY472" s="21" t="s">
        <v>153</v>
      </c>
      <c r="BE472" s="220">
        <f>IF(N472="základní",J472,0)</f>
        <v>0</v>
      </c>
      <c r="BF472" s="220">
        <f>IF(N472="snížená",J472,0)</f>
        <v>0</v>
      </c>
      <c r="BG472" s="220">
        <f>IF(N472="zákl. přenesená",J472,0)</f>
        <v>0</v>
      </c>
      <c r="BH472" s="220">
        <f>IF(N472="sníž. přenesená",J472,0)</f>
        <v>0</v>
      </c>
      <c r="BI472" s="220">
        <f>IF(N472="nulová",J472,0)</f>
        <v>0</v>
      </c>
      <c r="BJ472" s="21" t="s">
        <v>80</v>
      </c>
      <c r="BK472" s="220">
        <f>ROUND(I472*H472,2)</f>
        <v>0</v>
      </c>
      <c r="BL472" s="21" t="s">
        <v>161</v>
      </c>
      <c r="BM472" s="219" t="s">
        <v>567</v>
      </c>
    </row>
    <row r="473" spans="1:47" s="2" customFormat="1" ht="12">
      <c r="A473" s="42"/>
      <c r="B473" s="43"/>
      <c r="C473" s="44"/>
      <c r="D473" s="221" t="s">
        <v>162</v>
      </c>
      <c r="E473" s="44"/>
      <c r="F473" s="222" t="s">
        <v>568</v>
      </c>
      <c r="G473" s="44"/>
      <c r="H473" s="44"/>
      <c r="I473" s="223"/>
      <c r="J473" s="44"/>
      <c r="K473" s="44"/>
      <c r="L473" s="48"/>
      <c r="M473" s="224"/>
      <c r="N473" s="225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162</v>
      </c>
      <c r="AU473" s="21" t="s">
        <v>175</v>
      </c>
    </row>
    <row r="474" spans="1:47" s="2" customFormat="1" ht="12">
      <c r="A474" s="42"/>
      <c r="B474" s="43"/>
      <c r="C474" s="44"/>
      <c r="D474" s="226" t="s">
        <v>164</v>
      </c>
      <c r="E474" s="44"/>
      <c r="F474" s="227" t="s">
        <v>569</v>
      </c>
      <c r="G474" s="44"/>
      <c r="H474" s="44"/>
      <c r="I474" s="223"/>
      <c r="J474" s="44"/>
      <c r="K474" s="44"/>
      <c r="L474" s="48"/>
      <c r="M474" s="224"/>
      <c r="N474" s="225"/>
      <c r="O474" s="88"/>
      <c r="P474" s="88"/>
      <c r="Q474" s="88"/>
      <c r="R474" s="88"/>
      <c r="S474" s="88"/>
      <c r="T474" s="89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T474" s="21" t="s">
        <v>164</v>
      </c>
      <c r="AU474" s="21" t="s">
        <v>175</v>
      </c>
    </row>
    <row r="475" spans="1:51" s="13" customFormat="1" ht="12">
      <c r="A475" s="13"/>
      <c r="B475" s="228"/>
      <c r="C475" s="229"/>
      <c r="D475" s="221" t="s">
        <v>166</v>
      </c>
      <c r="E475" s="230" t="s">
        <v>19</v>
      </c>
      <c r="F475" s="231" t="s">
        <v>558</v>
      </c>
      <c r="G475" s="229"/>
      <c r="H475" s="232">
        <v>6.368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8" t="s">
        <v>166</v>
      </c>
      <c r="AU475" s="238" t="s">
        <v>175</v>
      </c>
      <c r="AV475" s="13" t="s">
        <v>82</v>
      </c>
      <c r="AW475" s="13" t="s">
        <v>33</v>
      </c>
      <c r="AX475" s="13" t="s">
        <v>72</v>
      </c>
      <c r="AY475" s="238" t="s">
        <v>153</v>
      </c>
    </row>
    <row r="476" spans="1:51" s="15" customFormat="1" ht="12">
      <c r="A476" s="15"/>
      <c r="B476" s="250"/>
      <c r="C476" s="251"/>
      <c r="D476" s="221" t="s">
        <v>166</v>
      </c>
      <c r="E476" s="252" t="s">
        <v>19</v>
      </c>
      <c r="F476" s="253" t="s">
        <v>174</v>
      </c>
      <c r="G476" s="251"/>
      <c r="H476" s="254">
        <v>6.368</v>
      </c>
      <c r="I476" s="255"/>
      <c r="J476" s="251"/>
      <c r="K476" s="251"/>
      <c r="L476" s="256"/>
      <c r="M476" s="257"/>
      <c r="N476" s="258"/>
      <c r="O476" s="258"/>
      <c r="P476" s="258"/>
      <c r="Q476" s="258"/>
      <c r="R476" s="258"/>
      <c r="S476" s="258"/>
      <c r="T476" s="259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0" t="s">
        <v>166</v>
      </c>
      <c r="AU476" s="260" t="s">
        <v>175</v>
      </c>
      <c r="AV476" s="15" t="s">
        <v>175</v>
      </c>
      <c r="AW476" s="15" t="s">
        <v>33</v>
      </c>
      <c r="AX476" s="15" t="s">
        <v>72</v>
      </c>
      <c r="AY476" s="260" t="s">
        <v>153</v>
      </c>
    </row>
    <row r="477" spans="1:51" s="14" customFormat="1" ht="12">
      <c r="A477" s="14"/>
      <c r="B477" s="239"/>
      <c r="C477" s="240"/>
      <c r="D477" s="221" t="s">
        <v>166</v>
      </c>
      <c r="E477" s="241" t="s">
        <v>19</v>
      </c>
      <c r="F477" s="242" t="s">
        <v>168</v>
      </c>
      <c r="G477" s="240"/>
      <c r="H477" s="243">
        <v>6.368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9" t="s">
        <v>166</v>
      </c>
      <c r="AU477" s="249" t="s">
        <v>175</v>
      </c>
      <c r="AV477" s="14" t="s">
        <v>161</v>
      </c>
      <c r="AW477" s="14" t="s">
        <v>33</v>
      </c>
      <c r="AX477" s="14" t="s">
        <v>80</v>
      </c>
      <c r="AY477" s="249" t="s">
        <v>153</v>
      </c>
    </row>
    <row r="478" spans="1:65" s="2" customFormat="1" ht="24.15" customHeight="1">
      <c r="A478" s="42"/>
      <c r="B478" s="43"/>
      <c r="C478" s="208" t="s">
        <v>570</v>
      </c>
      <c r="D478" s="208" t="s">
        <v>156</v>
      </c>
      <c r="E478" s="209" t="s">
        <v>571</v>
      </c>
      <c r="F478" s="210" t="s">
        <v>572</v>
      </c>
      <c r="G478" s="211" t="s">
        <v>197</v>
      </c>
      <c r="H478" s="212">
        <v>12.736</v>
      </c>
      <c r="I478" s="213"/>
      <c r="J478" s="214">
        <f>ROUND(I478*H478,2)</f>
        <v>0</v>
      </c>
      <c r="K478" s="210" t="s">
        <v>160</v>
      </c>
      <c r="L478" s="48"/>
      <c r="M478" s="215" t="s">
        <v>19</v>
      </c>
      <c r="N478" s="216" t="s">
        <v>43</v>
      </c>
      <c r="O478" s="88"/>
      <c r="P478" s="217">
        <f>O478*H478</f>
        <v>0</v>
      </c>
      <c r="Q478" s="217">
        <v>0</v>
      </c>
      <c r="R478" s="217">
        <f>Q478*H478</f>
        <v>0</v>
      </c>
      <c r="S478" s="217">
        <v>0</v>
      </c>
      <c r="T478" s="218">
        <f>S478*H478</f>
        <v>0</v>
      </c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R478" s="219" t="s">
        <v>161</v>
      </c>
      <c r="AT478" s="219" t="s">
        <v>156</v>
      </c>
      <c r="AU478" s="219" t="s">
        <v>175</v>
      </c>
      <c r="AY478" s="21" t="s">
        <v>153</v>
      </c>
      <c r="BE478" s="220">
        <f>IF(N478="základní",J478,0)</f>
        <v>0</v>
      </c>
      <c r="BF478" s="220">
        <f>IF(N478="snížená",J478,0)</f>
        <v>0</v>
      </c>
      <c r="BG478" s="220">
        <f>IF(N478="zákl. přenesená",J478,0)</f>
        <v>0</v>
      </c>
      <c r="BH478" s="220">
        <f>IF(N478="sníž. přenesená",J478,0)</f>
        <v>0</v>
      </c>
      <c r="BI478" s="220">
        <f>IF(N478="nulová",J478,0)</f>
        <v>0</v>
      </c>
      <c r="BJ478" s="21" t="s">
        <v>80</v>
      </c>
      <c r="BK478" s="220">
        <f>ROUND(I478*H478,2)</f>
        <v>0</v>
      </c>
      <c r="BL478" s="21" t="s">
        <v>161</v>
      </c>
      <c r="BM478" s="219" t="s">
        <v>573</v>
      </c>
    </row>
    <row r="479" spans="1:47" s="2" customFormat="1" ht="12">
      <c r="A479" s="42"/>
      <c r="B479" s="43"/>
      <c r="C479" s="44"/>
      <c r="D479" s="221" t="s">
        <v>162</v>
      </c>
      <c r="E479" s="44"/>
      <c r="F479" s="222" t="s">
        <v>574</v>
      </c>
      <c r="G479" s="44"/>
      <c r="H479" s="44"/>
      <c r="I479" s="223"/>
      <c r="J479" s="44"/>
      <c r="K479" s="44"/>
      <c r="L479" s="48"/>
      <c r="M479" s="224"/>
      <c r="N479" s="225"/>
      <c r="O479" s="88"/>
      <c r="P479" s="88"/>
      <c r="Q479" s="88"/>
      <c r="R479" s="88"/>
      <c r="S479" s="88"/>
      <c r="T479" s="89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T479" s="21" t="s">
        <v>162</v>
      </c>
      <c r="AU479" s="21" t="s">
        <v>175</v>
      </c>
    </row>
    <row r="480" spans="1:47" s="2" customFormat="1" ht="12">
      <c r="A480" s="42"/>
      <c r="B480" s="43"/>
      <c r="C480" s="44"/>
      <c r="D480" s="226" t="s">
        <v>164</v>
      </c>
      <c r="E480" s="44"/>
      <c r="F480" s="227" t="s">
        <v>575</v>
      </c>
      <c r="G480" s="44"/>
      <c r="H480" s="44"/>
      <c r="I480" s="223"/>
      <c r="J480" s="44"/>
      <c r="K480" s="44"/>
      <c r="L480" s="48"/>
      <c r="M480" s="224"/>
      <c r="N480" s="225"/>
      <c r="O480" s="88"/>
      <c r="P480" s="88"/>
      <c r="Q480" s="88"/>
      <c r="R480" s="88"/>
      <c r="S480" s="88"/>
      <c r="T480" s="89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T480" s="21" t="s">
        <v>164</v>
      </c>
      <c r="AU480" s="21" t="s">
        <v>175</v>
      </c>
    </row>
    <row r="481" spans="1:65" s="2" customFormat="1" ht="24.15" customHeight="1">
      <c r="A481" s="42"/>
      <c r="B481" s="43"/>
      <c r="C481" s="208" t="s">
        <v>576</v>
      </c>
      <c r="D481" s="208" t="s">
        <v>156</v>
      </c>
      <c r="E481" s="209" t="s">
        <v>577</v>
      </c>
      <c r="F481" s="210" t="s">
        <v>578</v>
      </c>
      <c r="G481" s="211" t="s">
        <v>197</v>
      </c>
      <c r="H481" s="212">
        <v>12.736</v>
      </c>
      <c r="I481" s="213"/>
      <c r="J481" s="214">
        <f>ROUND(I481*H481,2)</f>
        <v>0</v>
      </c>
      <c r="K481" s="210" t="s">
        <v>160</v>
      </c>
      <c r="L481" s="48"/>
      <c r="M481" s="215" t="s">
        <v>19</v>
      </c>
      <c r="N481" s="216" t="s">
        <v>43</v>
      </c>
      <c r="O481" s="88"/>
      <c r="P481" s="217">
        <f>O481*H481</f>
        <v>0</v>
      </c>
      <c r="Q481" s="217">
        <v>0</v>
      </c>
      <c r="R481" s="217">
        <f>Q481*H481</f>
        <v>0</v>
      </c>
      <c r="S481" s="217">
        <v>0</v>
      </c>
      <c r="T481" s="218">
        <f>S481*H481</f>
        <v>0</v>
      </c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R481" s="219" t="s">
        <v>161</v>
      </c>
      <c r="AT481" s="219" t="s">
        <v>156</v>
      </c>
      <c r="AU481" s="219" t="s">
        <v>175</v>
      </c>
      <c r="AY481" s="21" t="s">
        <v>153</v>
      </c>
      <c r="BE481" s="220">
        <f>IF(N481="základní",J481,0)</f>
        <v>0</v>
      </c>
      <c r="BF481" s="220">
        <f>IF(N481="snížená",J481,0)</f>
        <v>0</v>
      </c>
      <c r="BG481" s="220">
        <f>IF(N481="zákl. přenesená",J481,0)</f>
        <v>0</v>
      </c>
      <c r="BH481" s="220">
        <f>IF(N481="sníž. přenesená",J481,0)</f>
        <v>0</v>
      </c>
      <c r="BI481" s="220">
        <f>IF(N481="nulová",J481,0)</f>
        <v>0</v>
      </c>
      <c r="BJ481" s="21" t="s">
        <v>80</v>
      </c>
      <c r="BK481" s="220">
        <f>ROUND(I481*H481,2)</f>
        <v>0</v>
      </c>
      <c r="BL481" s="21" t="s">
        <v>161</v>
      </c>
      <c r="BM481" s="219" t="s">
        <v>579</v>
      </c>
    </row>
    <row r="482" spans="1:47" s="2" customFormat="1" ht="12">
      <c r="A482" s="42"/>
      <c r="B482" s="43"/>
      <c r="C482" s="44"/>
      <c r="D482" s="221" t="s">
        <v>162</v>
      </c>
      <c r="E482" s="44"/>
      <c r="F482" s="222" t="s">
        <v>580</v>
      </c>
      <c r="G482" s="44"/>
      <c r="H482" s="44"/>
      <c r="I482" s="223"/>
      <c r="J482" s="44"/>
      <c r="K482" s="44"/>
      <c r="L482" s="48"/>
      <c r="M482" s="224"/>
      <c r="N482" s="225"/>
      <c r="O482" s="88"/>
      <c r="P482" s="88"/>
      <c r="Q482" s="88"/>
      <c r="R482" s="88"/>
      <c r="S482" s="88"/>
      <c r="T482" s="89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T482" s="21" t="s">
        <v>162</v>
      </c>
      <c r="AU482" s="21" t="s">
        <v>175</v>
      </c>
    </row>
    <row r="483" spans="1:47" s="2" customFormat="1" ht="12">
      <c r="A483" s="42"/>
      <c r="B483" s="43"/>
      <c r="C483" s="44"/>
      <c r="D483" s="226" t="s">
        <v>164</v>
      </c>
      <c r="E483" s="44"/>
      <c r="F483" s="227" t="s">
        <v>581</v>
      </c>
      <c r="G483" s="44"/>
      <c r="H483" s="44"/>
      <c r="I483" s="223"/>
      <c r="J483" s="44"/>
      <c r="K483" s="44"/>
      <c r="L483" s="48"/>
      <c r="M483" s="224"/>
      <c r="N483" s="225"/>
      <c r="O483" s="88"/>
      <c r="P483" s="88"/>
      <c r="Q483" s="88"/>
      <c r="R483" s="88"/>
      <c r="S483" s="88"/>
      <c r="T483" s="89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T483" s="21" t="s">
        <v>164</v>
      </c>
      <c r="AU483" s="21" t="s">
        <v>175</v>
      </c>
    </row>
    <row r="484" spans="1:51" s="13" customFormat="1" ht="12">
      <c r="A484" s="13"/>
      <c r="B484" s="228"/>
      <c r="C484" s="229"/>
      <c r="D484" s="221" t="s">
        <v>166</v>
      </c>
      <c r="E484" s="230" t="s">
        <v>19</v>
      </c>
      <c r="F484" s="231" t="s">
        <v>582</v>
      </c>
      <c r="G484" s="229"/>
      <c r="H484" s="232">
        <v>12.736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8" t="s">
        <v>166</v>
      </c>
      <c r="AU484" s="238" t="s">
        <v>175</v>
      </c>
      <c r="AV484" s="13" t="s">
        <v>82</v>
      </c>
      <c r="AW484" s="13" t="s">
        <v>33</v>
      </c>
      <c r="AX484" s="13" t="s">
        <v>72</v>
      </c>
      <c r="AY484" s="238" t="s">
        <v>153</v>
      </c>
    </row>
    <row r="485" spans="1:51" s="15" customFormat="1" ht="12">
      <c r="A485" s="15"/>
      <c r="B485" s="250"/>
      <c r="C485" s="251"/>
      <c r="D485" s="221" t="s">
        <v>166</v>
      </c>
      <c r="E485" s="252" t="s">
        <v>19</v>
      </c>
      <c r="F485" s="253" t="s">
        <v>174</v>
      </c>
      <c r="G485" s="251"/>
      <c r="H485" s="254">
        <v>12.736</v>
      </c>
      <c r="I485" s="255"/>
      <c r="J485" s="251"/>
      <c r="K485" s="251"/>
      <c r="L485" s="256"/>
      <c r="M485" s="257"/>
      <c r="N485" s="258"/>
      <c r="O485" s="258"/>
      <c r="P485" s="258"/>
      <c r="Q485" s="258"/>
      <c r="R485" s="258"/>
      <c r="S485" s="258"/>
      <c r="T485" s="259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0" t="s">
        <v>166</v>
      </c>
      <c r="AU485" s="260" t="s">
        <v>175</v>
      </c>
      <c r="AV485" s="15" t="s">
        <v>175</v>
      </c>
      <c r="AW485" s="15" t="s">
        <v>33</v>
      </c>
      <c r="AX485" s="15" t="s">
        <v>72</v>
      </c>
      <c r="AY485" s="260" t="s">
        <v>153</v>
      </c>
    </row>
    <row r="486" spans="1:51" s="14" customFormat="1" ht="12">
      <c r="A486" s="14"/>
      <c r="B486" s="239"/>
      <c r="C486" s="240"/>
      <c r="D486" s="221" t="s">
        <v>166</v>
      </c>
      <c r="E486" s="241" t="s">
        <v>19</v>
      </c>
      <c r="F486" s="242" t="s">
        <v>168</v>
      </c>
      <c r="G486" s="240"/>
      <c r="H486" s="243">
        <v>12.736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9" t="s">
        <v>166</v>
      </c>
      <c r="AU486" s="249" t="s">
        <v>175</v>
      </c>
      <c r="AV486" s="14" t="s">
        <v>161</v>
      </c>
      <c r="AW486" s="14" t="s">
        <v>33</v>
      </c>
      <c r="AX486" s="14" t="s">
        <v>80</v>
      </c>
      <c r="AY486" s="249" t="s">
        <v>153</v>
      </c>
    </row>
    <row r="487" spans="1:63" s="12" customFormat="1" ht="20.85" customHeight="1">
      <c r="A487" s="12"/>
      <c r="B487" s="192"/>
      <c r="C487" s="193"/>
      <c r="D487" s="194" t="s">
        <v>71</v>
      </c>
      <c r="E487" s="206" t="s">
        <v>583</v>
      </c>
      <c r="F487" s="206" t="s">
        <v>584</v>
      </c>
      <c r="G487" s="193"/>
      <c r="H487" s="193"/>
      <c r="I487" s="196"/>
      <c r="J487" s="207">
        <f>BK487</f>
        <v>0</v>
      </c>
      <c r="K487" s="193"/>
      <c r="L487" s="198"/>
      <c r="M487" s="199"/>
      <c r="N487" s="200"/>
      <c r="O487" s="200"/>
      <c r="P487" s="201">
        <f>SUM(P488:P561)</f>
        <v>0</v>
      </c>
      <c r="Q487" s="200"/>
      <c r="R487" s="201">
        <f>SUM(R488:R561)</f>
        <v>0</v>
      </c>
      <c r="S487" s="200"/>
      <c r="T487" s="202">
        <f>SUM(T488:T561)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3" t="s">
        <v>80</v>
      </c>
      <c r="AT487" s="204" t="s">
        <v>71</v>
      </c>
      <c r="AU487" s="204" t="s">
        <v>82</v>
      </c>
      <c r="AY487" s="203" t="s">
        <v>153</v>
      </c>
      <c r="BK487" s="205">
        <f>SUM(BK488:BK561)</f>
        <v>0</v>
      </c>
    </row>
    <row r="488" spans="1:65" s="2" customFormat="1" ht="24.15" customHeight="1">
      <c r="A488" s="42"/>
      <c r="B488" s="43"/>
      <c r="C488" s="208" t="s">
        <v>354</v>
      </c>
      <c r="D488" s="208" t="s">
        <v>156</v>
      </c>
      <c r="E488" s="209" t="s">
        <v>585</v>
      </c>
      <c r="F488" s="210" t="s">
        <v>586</v>
      </c>
      <c r="G488" s="211" t="s">
        <v>197</v>
      </c>
      <c r="H488" s="212">
        <v>4.398</v>
      </c>
      <c r="I488" s="213"/>
      <c r="J488" s="214">
        <f>ROUND(I488*H488,2)</f>
        <v>0</v>
      </c>
      <c r="K488" s="210" t="s">
        <v>160</v>
      </c>
      <c r="L488" s="48"/>
      <c r="M488" s="215" t="s">
        <v>19</v>
      </c>
      <c r="N488" s="216" t="s">
        <v>43</v>
      </c>
      <c r="O488" s="88"/>
      <c r="P488" s="217">
        <f>O488*H488</f>
        <v>0</v>
      </c>
      <c r="Q488" s="217">
        <v>0</v>
      </c>
      <c r="R488" s="217">
        <f>Q488*H488</f>
        <v>0</v>
      </c>
      <c r="S488" s="217">
        <v>0</v>
      </c>
      <c r="T488" s="218">
        <f>S488*H488</f>
        <v>0</v>
      </c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R488" s="219" t="s">
        <v>161</v>
      </c>
      <c r="AT488" s="219" t="s">
        <v>156</v>
      </c>
      <c r="AU488" s="219" t="s">
        <v>175</v>
      </c>
      <c r="AY488" s="21" t="s">
        <v>153</v>
      </c>
      <c r="BE488" s="220">
        <f>IF(N488="základní",J488,0)</f>
        <v>0</v>
      </c>
      <c r="BF488" s="220">
        <f>IF(N488="snížená",J488,0)</f>
        <v>0</v>
      </c>
      <c r="BG488" s="220">
        <f>IF(N488="zákl. přenesená",J488,0)</f>
        <v>0</v>
      </c>
      <c r="BH488" s="220">
        <f>IF(N488="sníž. přenesená",J488,0)</f>
        <v>0</v>
      </c>
      <c r="BI488" s="220">
        <f>IF(N488="nulová",J488,0)</f>
        <v>0</v>
      </c>
      <c r="BJ488" s="21" t="s">
        <v>80</v>
      </c>
      <c r="BK488" s="220">
        <f>ROUND(I488*H488,2)</f>
        <v>0</v>
      </c>
      <c r="BL488" s="21" t="s">
        <v>161</v>
      </c>
      <c r="BM488" s="219" t="s">
        <v>587</v>
      </c>
    </row>
    <row r="489" spans="1:47" s="2" customFormat="1" ht="12">
      <c r="A489" s="42"/>
      <c r="B489" s="43"/>
      <c r="C489" s="44"/>
      <c r="D489" s="221" t="s">
        <v>162</v>
      </c>
      <c r="E489" s="44"/>
      <c r="F489" s="222" t="s">
        <v>588</v>
      </c>
      <c r="G489" s="44"/>
      <c r="H489" s="44"/>
      <c r="I489" s="223"/>
      <c r="J489" s="44"/>
      <c r="K489" s="44"/>
      <c r="L489" s="48"/>
      <c r="M489" s="224"/>
      <c r="N489" s="225"/>
      <c r="O489" s="88"/>
      <c r="P489" s="88"/>
      <c r="Q489" s="88"/>
      <c r="R489" s="88"/>
      <c r="S489" s="88"/>
      <c r="T489" s="89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T489" s="21" t="s">
        <v>162</v>
      </c>
      <c r="AU489" s="21" t="s">
        <v>175</v>
      </c>
    </row>
    <row r="490" spans="1:47" s="2" customFormat="1" ht="12">
      <c r="A490" s="42"/>
      <c r="B490" s="43"/>
      <c r="C490" s="44"/>
      <c r="D490" s="226" t="s">
        <v>164</v>
      </c>
      <c r="E490" s="44"/>
      <c r="F490" s="227" t="s">
        <v>589</v>
      </c>
      <c r="G490" s="44"/>
      <c r="H490" s="44"/>
      <c r="I490" s="223"/>
      <c r="J490" s="44"/>
      <c r="K490" s="44"/>
      <c r="L490" s="48"/>
      <c r="M490" s="224"/>
      <c r="N490" s="225"/>
      <c r="O490" s="88"/>
      <c r="P490" s="88"/>
      <c r="Q490" s="88"/>
      <c r="R490" s="88"/>
      <c r="S490" s="88"/>
      <c r="T490" s="89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T490" s="21" t="s">
        <v>164</v>
      </c>
      <c r="AU490" s="21" t="s">
        <v>175</v>
      </c>
    </row>
    <row r="491" spans="1:51" s="13" customFormat="1" ht="12">
      <c r="A491" s="13"/>
      <c r="B491" s="228"/>
      <c r="C491" s="229"/>
      <c r="D491" s="221" t="s">
        <v>166</v>
      </c>
      <c r="E491" s="230" t="s">
        <v>19</v>
      </c>
      <c r="F491" s="231" t="s">
        <v>590</v>
      </c>
      <c r="G491" s="229"/>
      <c r="H491" s="232">
        <v>2.823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8" t="s">
        <v>166</v>
      </c>
      <c r="AU491" s="238" t="s">
        <v>175</v>
      </c>
      <c r="AV491" s="13" t="s">
        <v>82</v>
      </c>
      <c r="AW491" s="13" t="s">
        <v>33</v>
      </c>
      <c r="AX491" s="13" t="s">
        <v>72</v>
      </c>
      <c r="AY491" s="238" t="s">
        <v>153</v>
      </c>
    </row>
    <row r="492" spans="1:51" s="13" customFormat="1" ht="12">
      <c r="A492" s="13"/>
      <c r="B492" s="228"/>
      <c r="C492" s="229"/>
      <c r="D492" s="221" t="s">
        <v>166</v>
      </c>
      <c r="E492" s="230" t="s">
        <v>19</v>
      </c>
      <c r="F492" s="231" t="s">
        <v>591</v>
      </c>
      <c r="G492" s="229"/>
      <c r="H492" s="232">
        <v>1.575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8" t="s">
        <v>166</v>
      </c>
      <c r="AU492" s="238" t="s">
        <v>175</v>
      </c>
      <c r="AV492" s="13" t="s">
        <v>82</v>
      </c>
      <c r="AW492" s="13" t="s">
        <v>33</v>
      </c>
      <c r="AX492" s="13" t="s">
        <v>72</v>
      </c>
      <c r="AY492" s="238" t="s">
        <v>153</v>
      </c>
    </row>
    <row r="493" spans="1:51" s="15" customFormat="1" ht="12">
      <c r="A493" s="15"/>
      <c r="B493" s="250"/>
      <c r="C493" s="251"/>
      <c r="D493" s="221" t="s">
        <v>166</v>
      </c>
      <c r="E493" s="252" t="s">
        <v>19</v>
      </c>
      <c r="F493" s="253" t="s">
        <v>174</v>
      </c>
      <c r="G493" s="251"/>
      <c r="H493" s="254">
        <v>4.398</v>
      </c>
      <c r="I493" s="255"/>
      <c r="J493" s="251"/>
      <c r="K493" s="251"/>
      <c r="L493" s="256"/>
      <c r="M493" s="257"/>
      <c r="N493" s="258"/>
      <c r="O493" s="258"/>
      <c r="P493" s="258"/>
      <c r="Q493" s="258"/>
      <c r="R493" s="258"/>
      <c r="S493" s="258"/>
      <c r="T493" s="259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0" t="s">
        <v>166</v>
      </c>
      <c r="AU493" s="260" t="s">
        <v>175</v>
      </c>
      <c r="AV493" s="15" t="s">
        <v>175</v>
      </c>
      <c r="AW493" s="15" t="s">
        <v>33</v>
      </c>
      <c r="AX493" s="15" t="s">
        <v>72</v>
      </c>
      <c r="AY493" s="260" t="s">
        <v>153</v>
      </c>
    </row>
    <row r="494" spans="1:51" s="14" customFormat="1" ht="12">
      <c r="A494" s="14"/>
      <c r="B494" s="239"/>
      <c r="C494" s="240"/>
      <c r="D494" s="221" t="s">
        <v>166</v>
      </c>
      <c r="E494" s="241" t="s">
        <v>19</v>
      </c>
      <c r="F494" s="242" t="s">
        <v>168</v>
      </c>
      <c r="G494" s="240"/>
      <c r="H494" s="243">
        <v>4.398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9" t="s">
        <v>166</v>
      </c>
      <c r="AU494" s="249" t="s">
        <v>175</v>
      </c>
      <c r="AV494" s="14" t="s">
        <v>161</v>
      </c>
      <c r="AW494" s="14" t="s">
        <v>33</v>
      </c>
      <c r="AX494" s="14" t="s">
        <v>80</v>
      </c>
      <c r="AY494" s="249" t="s">
        <v>153</v>
      </c>
    </row>
    <row r="495" spans="1:65" s="2" customFormat="1" ht="16.5" customHeight="1">
      <c r="A495" s="42"/>
      <c r="B495" s="43"/>
      <c r="C495" s="208" t="s">
        <v>592</v>
      </c>
      <c r="D495" s="208" t="s">
        <v>156</v>
      </c>
      <c r="E495" s="209" t="s">
        <v>593</v>
      </c>
      <c r="F495" s="210" t="s">
        <v>594</v>
      </c>
      <c r="G495" s="211" t="s">
        <v>197</v>
      </c>
      <c r="H495" s="212">
        <v>261.955</v>
      </c>
      <c r="I495" s="213"/>
      <c r="J495" s="214">
        <f>ROUND(I495*H495,2)</f>
        <v>0</v>
      </c>
      <c r="K495" s="210" t="s">
        <v>160</v>
      </c>
      <c r="L495" s="48"/>
      <c r="M495" s="215" t="s">
        <v>19</v>
      </c>
      <c r="N495" s="216" t="s">
        <v>43</v>
      </c>
      <c r="O495" s="88"/>
      <c r="P495" s="217">
        <f>O495*H495</f>
        <v>0</v>
      </c>
      <c r="Q495" s="217">
        <v>0</v>
      </c>
      <c r="R495" s="217">
        <f>Q495*H495</f>
        <v>0</v>
      </c>
      <c r="S495" s="217">
        <v>0</v>
      </c>
      <c r="T495" s="218">
        <f>S495*H495</f>
        <v>0</v>
      </c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R495" s="219" t="s">
        <v>161</v>
      </c>
      <c r="AT495" s="219" t="s">
        <v>156</v>
      </c>
      <c r="AU495" s="219" t="s">
        <v>175</v>
      </c>
      <c r="AY495" s="21" t="s">
        <v>153</v>
      </c>
      <c r="BE495" s="220">
        <f>IF(N495="základní",J495,0)</f>
        <v>0</v>
      </c>
      <c r="BF495" s="220">
        <f>IF(N495="snížená",J495,0)</f>
        <v>0</v>
      </c>
      <c r="BG495" s="220">
        <f>IF(N495="zákl. přenesená",J495,0)</f>
        <v>0</v>
      </c>
      <c r="BH495" s="220">
        <f>IF(N495="sníž. přenesená",J495,0)</f>
        <v>0</v>
      </c>
      <c r="BI495" s="220">
        <f>IF(N495="nulová",J495,0)</f>
        <v>0</v>
      </c>
      <c r="BJ495" s="21" t="s">
        <v>80</v>
      </c>
      <c r="BK495" s="220">
        <f>ROUND(I495*H495,2)</f>
        <v>0</v>
      </c>
      <c r="BL495" s="21" t="s">
        <v>161</v>
      </c>
      <c r="BM495" s="219" t="s">
        <v>595</v>
      </c>
    </row>
    <row r="496" spans="1:47" s="2" customFormat="1" ht="12">
      <c r="A496" s="42"/>
      <c r="B496" s="43"/>
      <c r="C496" s="44"/>
      <c r="D496" s="221" t="s">
        <v>162</v>
      </c>
      <c r="E496" s="44"/>
      <c r="F496" s="222" t="s">
        <v>596</v>
      </c>
      <c r="G496" s="44"/>
      <c r="H496" s="44"/>
      <c r="I496" s="223"/>
      <c r="J496" s="44"/>
      <c r="K496" s="44"/>
      <c r="L496" s="48"/>
      <c r="M496" s="224"/>
      <c r="N496" s="225"/>
      <c r="O496" s="88"/>
      <c r="P496" s="88"/>
      <c r="Q496" s="88"/>
      <c r="R496" s="88"/>
      <c r="S496" s="88"/>
      <c r="T496" s="89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T496" s="21" t="s">
        <v>162</v>
      </c>
      <c r="AU496" s="21" t="s">
        <v>175</v>
      </c>
    </row>
    <row r="497" spans="1:47" s="2" customFormat="1" ht="12">
      <c r="A497" s="42"/>
      <c r="B497" s="43"/>
      <c r="C497" s="44"/>
      <c r="D497" s="226" t="s">
        <v>164</v>
      </c>
      <c r="E497" s="44"/>
      <c r="F497" s="227" t="s">
        <v>597</v>
      </c>
      <c r="G497" s="44"/>
      <c r="H497" s="44"/>
      <c r="I497" s="223"/>
      <c r="J497" s="44"/>
      <c r="K497" s="44"/>
      <c r="L497" s="48"/>
      <c r="M497" s="224"/>
      <c r="N497" s="225"/>
      <c r="O497" s="88"/>
      <c r="P497" s="88"/>
      <c r="Q497" s="88"/>
      <c r="R497" s="88"/>
      <c r="S497" s="88"/>
      <c r="T497" s="89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T497" s="21" t="s">
        <v>164</v>
      </c>
      <c r="AU497" s="21" t="s">
        <v>175</v>
      </c>
    </row>
    <row r="498" spans="1:51" s="16" customFormat="1" ht="12">
      <c r="A498" s="16"/>
      <c r="B498" s="272"/>
      <c r="C498" s="273"/>
      <c r="D498" s="221" t="s">
        <v>166</v>
      </c>
      <c r="E498" s="274" t="s">
        <v>19</v>
      </c>
      <c r="F498" s="275" t="s">
        <v>598</v>
      </c>
      <c r="G498" s="273"/>
      <c r="H498" s="274" t="s">
        <v>19</v>
      </c>
      <c r="I498" s="276"/>
      <c r="J498" s="273"/>
      <c r="K498" s="273"/>
      <c r="L498" s="277"/>
      <c r="M498" s="278"/>
      <c r="N498" s="279"/>
      <c r="O498" s="279"/>
      <c r="P498" s="279"/>
      <c r="Q498" s="279"/>
      <c r="R498" s="279"/>
      <c r="S498" s="279"/>
      <c r="T498" s="280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T498" s="281" t="s">
        <v>166</v>
      </c>
      <c r="AU498" s="281" t="s">
        <v>175</v>
      </c>
      <c r="AV498" s="16" t="s">
        <v>80</v>
      </c>
      <c r="AW498" s="16" t="s">
        <v>33</v>
      </c>
      <c r="AX498" s="16" t="s">
        <v>72</v>
      </c>
      <c r="AY498" s="281" t="s">
        <v>153</v>
      </c>
    </row>
    <row r="499" spans="1:51" s="13" customFormat="1" ht="12">
      <c r="A499" s="13"/>
      <c r="B499" s="228"/>
      <c r="C499" s="229"/>
      <c r="D499" s="221" t="s">
        <v>166</v>
      </c>
      <c r="E499" s="230" t="s">
        <v>19</v>
      </c>
      <c r="F499" s="231" t="s">
        <v>599</v>
      </c>
      <c r="G499" s="229"/>
      <c r="H499" s="232">
        <v>56.22</v>
      </c>
      <c r="I499" s="233"/>
      <c r="J499" s="229"/>
      <c r="K499" s="229"/>
      <c r="L499" s="234"/>
      <c r="M499" s="235"/>
      <c r="N499" s="236"/>
      <c r="O499" s="236"/>
      <c r="P499" s="236"/>
      <c r="Q499" s="236"/>
      <c r="R499" s="236"/>
      <c r="S499" s="236"/>
      <c r="T499" s="23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8" t="s">
        <v>166</v>
      </c>
      <c r="AU499" s="238" t="s">
        <v>175</v>
      </c>
      <c r="AV499" s="13" t="s">
        <v>82</v>
      </c>
      <c r="AW499" s="13" t="s">
        <v>33</v>
      </c>
      <c r="AX499" s="13" t="s">
        <v>72</v>
      </c>
      <c r="AY499" s="238" t="s">
        <v>153</v>
      </c>
    </row>
    <row r="500" spans="1:51" s="13" customFormat="1" ht="12">
      <c r="A500" s="13"/>
      <c r="B500" s="228"/>
      <c r="C500" s="229"/>
      <c r="D500" s="221" t="s">
        <v>166</v>
      </c>
      <c r="E500" s="230" t="s">
        <v>19</v>
      </c>
      <c r="F500" s="231" t="s">
        <v>600</v>
      </c>
      <c r="G500" s="229"/>
      <c r="H500" s="232">
        <v>8.7</v>
      </c>
      <c r="I500" s="233"/>
      <c r="J500" s="229"/>
      <c r="K500" s="229"/>
      <c r="L500" s="234"/>
      <c r="M500" s="235"/>
      <c r="N500" s="236"/>
      <c r="O500" s="236"/>
      <c r="P500" s="236"/>
      <c r="Q500" s="236"/>
      <c r="R500" s="236"/>
      <c r="S500" s="236"/>
      <c r="T500" s="23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8" t="s">
        <v>166</v>
      </c>
      <c r="AU500" s="238" t="s">
        <v>175</v>
      </c>
      <c r="AV500" s="13" t="s">
        <v>82</v>
      </c>
      <c r="AW500" s="13" t="s">
        <v>33</v>
      </c>
      <c r="AX500" s="13" t="s">
        <v>72</v>
      </c>
      <c r="AY500" s="238" t="s">
        <v>153</v>
      </c>
    </row>
    <row r="501" spans="1:51" s="13" customFormat="1" ht="12">
      <c r="A501" s="13"/>
      <c r="B501" s="228"/>
      <c r="C501" s="229"/>
      <c r="D501" s="221" t="s">
        <v>166</v>
      </c>
      <c r="E501" s="230" t="s">
        <v>19</v>
      </c>
      <c r="F501" s="231" t="s">
        <v>601</v>
      </c>
      <c r="G501" s="229"/>
      <c r="H501" s="232">
        <v>7.425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8" t="s">
        <v>166</v>
      </c>
      <c r="AU501" s="238" t="s">
        <v>175</v>
      </c>
      <c r="AV501" s="13" t="s">
        <v>82</v>
      </c>
      <c r="AW501" s="13" t="s">
        <v>33</v>
      </c>
      <c r="AX501" s="13" t="s">
        <v>72</v>
      </c>
      <c r="AY501" s="238" t="s">
        <v>153</v>
      </c>
    </row>
    <row r="502" spans="1:51" s="15" customFormat="1" ht="12">
      <c r="A502" s="15"/>
      <c r="B502" s="250"/>
      <c r="C502" s="251"/>
      <c r="D502" s="221" t="s">
        <v>166</v>
      </c>
      <c r="E502" s="252" t="s">
        <v>19</v>
      </c>
      <c r="F502" s="253" t="s">
        <v>174</v>
      </c>
      <c r="G502" s="251"/>
      <c r="H502" s="254">
        <v>72.345</v>
      </c>
      <c r="I502" s="255"/>
      <c r="J502" s="251"/>
      <c r="K502" s="251"/>
      <c r="L502" s="256"/>
      <c r="M502" s="257"/>
      <c r="N502" s="258"/>
      <c r="O502" s="258"/>
      <c r="P502" s="258"/>
      <c r="Q502" s="258"/>
      <c r="R502" s="258"/>
      <c r="S502" s="258"/>
      <c r="T502" s="259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60" t="s">
        <v>166</v>
      </c>
      <c r="AU502" s="260" t="s">
        <v>175</v>
      </c>
      <c r="AV502" s="15" t="s">
        <v>175</v>
      </c>
      <c r="AW502" s="15" t="s">
        <v>33</v>
      </c>
      <c r="AX502" s="15" t="s">
        <v>72</v>
      </c>
      <c r="AY502" s="260" t="s">
        <v>153</v>
      </c>
    </row>
    <row r="503" spans="1:51" s="13" customFormat="1" ht="12">
      <c r="A503" s="13"/>
      <c r="B503" s="228"/>
      <c r="C503" s="229"/>
      <c r="D503" s="221" t="s">
        <v>166</v>
      </c>
      <c r="E503" s="230" t="s">
        <v>19</v>
      </c>
      <c r="F503" s="231" t="s">
        <v>602</v>
      </c>
      <c r="G503" s="229"/>
      <c r="H503" s="232">
        <v>189.61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8" t="s">
        <v>166</v>
      </c>
      <c r="AU503" s="238" t="s">
        <v>175</v>
      </c>
      <c r="AV503" s="13" t="s">
        <v>82</v>
      </c>
      <c r="AW503" s="13" t="s">
        <v>33</v>
      </c>
      <c r="AX503" s="13" t="s">
        <v>72</v>
      </c>
      <c r="AY503" s="238" t="s">
        <v>153</v>
      </c>
    </row>
    <row r="504" spans="1:51" s="15" customFormat="1" ht="12">
      <c r="A504" s="15"/>
      <c r="B504" s="250"/>
      <c r="C504" s="251"/>
      <c r="D504" s="221" t="s">
        <v>166</v>
      </c>
      <c r="E504" s="252" t="s">
        <v>19</v>
      </c>
      <c r="F504" s="253" t="s">
        <v>174</v>
      </c>
      <c r="G504" s="251"/>
      <c r="H504" s="254">
        <v>189.61</v>
      </c>
      <c r="I504" s="255"/>
      <c r="J504" s="251"/>
      <c r="K504" s="251"/>
      <c r="L504" s="256"/>
      <c r="M504" s="257"/>
      <c r="N504" s="258"/>
      <c r="O504" s="258"/>
      <c r="P504" s="258"/>
      <c r="Q504" s="258"/>
      <c r="R504" s="258"/>
      <c r="S504" s="258"/>
      <c r="T504" s="259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0" t="s">
        <v>166</v>
      </c>
      <c r="AU504" s="260" t="s">
        <v>175</v>
      </c>
      <c r="AV504" s="15" t="s">
        <v>175</v>
      </c>
      <c r="AW504" s="15" t="s">
        <v>33</v>
      </c>
      <c r="AX504" s="15" t="s">
        <v>72</v>
      </c>
      <c r="AY504" s="260" t="s">
        <v>153</v>
      </c>
    </row>
    <row r="505" spans="1:51" s="14" customFormat="1" ht="12">
      <c r="A505" s="14"/>
      <c r="B505" s="239"/>
      <c r="C505" s="240"/>
      <c r="D505" s="221" t="s">
        <v>166</v>
      </c>
      <c r="E505" s="241" t="s">
        <v>19</v>
      </c>
      <c r="F505" s="242" t="s">
        <v>168</v>
      </c>
      <c r="G505" s="240"/>
      <c r="H505" s="243">
        <v>261.95500000000004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9" t="s">
        <v>166</v>
      </c>
      <c r="AU505" s="249" t="s">
        <v>175</v>
      </c>
      <c r="AV505" s="14" t="s">
        <v>161</v>
      </c>
      <c r="AW505" s="14" t="s">
        <v>33</v>
      </c>
      <c r="AX505" s="14" t="s">
        <v>80</v>
      </c>
      <c r="AY505" s="249" t="s">
        <v>153</v>
      </c>
    </row>
    <row r="506" spans="1:65" s="2" customFormat="1" ht="24.15" customHeight="1">
      <c r="A506" s="42"/>
      <c r="B506" s="43"/>
      <c r="C506" s="208" t="s">
        <v>367</v>
      </c>
      <c r="D506" s="208" t="s">
        <v>156</v>
      </c>
      <c r="E506" s="209" t="s">
        <v>603</v>
      </c>
      <c r="F506" s="210" t="s">
        <v>604</v>
      </c>
      <c r="G506" s="211" t="s">
        <v>197</v>
      </c>
      <c r="H506" s="212">
        <v>253.255</v>
      </c>
      <c r="I506" s="213"/>
      <c r="J506" s="214">
        <f>ROUND(I506*H506,2)</f>
        <v>0</v>
      </c>
      <c r="K506" s="210" t="s">
        <v>160</v>
      </c>
      <c r="L506" s="48"/>
      <c r="M506" s="215" t="s">
        <v>19</v>
      </c>
      <c r="N506" s="216" t="s">
        <v>43</v>
      </c>
      <c r="O506" s="88"/>
      <c r="P506" s="217">
        <f>O506*H506</f>
        <v>0</v>
      </c>
      <c r="Q506" s="217">
        <v>0</v>
      </c>
      <c r="R506" s="217">
        <f>Q506*H506</f>
        <v>0</v>
      </c>
      <c r="S506" s="217">
        <v>0</v>
      </c>
      <c r="T506" s="218">
        <f>S506*H506</f>
        <v>0</v>
      </c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R506" s="219" t="s">
        <v>161</v>
      </c>
      <c r="AT506" s="219" t="s">
        <v>156</v>
      </c>
      <c r="AU506" s="219" t="s">
        <v>175</v>
      </c>
      <c r="AY506" s="21" t="s">
        <v>153</v>
      </c>
      <c r="BE506" s="220">
        <f>IF(N506="základní",J506,0)</f>
        <v>0</v>
      </c>
      <c r="BF506" s="220">
        <f>IF(N506="snížená",J506,0)</f>
        <v>0</v>
      </c>
      <c r="BG506" s="220">
        <f>IF(N506="zákl. přenesená",J506,0)</f>
        <v>0</v>
      </c>
      <c r="BH506" s="220">
        <f>IF(N506="sníž. přenesená",J506,0)</f>
        <v>0</v>
      </c>
      <c r="BI506" s="220">
        <f>IF(N506="nulová",J506,0)</f>
        <v>0</v>
      </c>
      <c r="BJ506" s="21" t="s">
        <v>80</v>
      </c>
      <c r="BK506" s="220">
        <f>ROUND(I506*H506,2)</f>
        <v>0</v>
      </c>
      <c r="BL506" s="21" t="s">
        <v>161</v>
      </c>
      <c r="BM506" s="219" t="s">
        <v>605</v>
      </c>
    </row>
    <row r="507" spans="1:47" s="2" customFormat="1" ht="12">
      <c r="A507" s="42"/>
      <c r="B507" s="43"/>
      <c r="C507" s="44"/>
      <c r="D507" s="221" t="s">
        <v>162</v>
      </c>
      <c r="E507" s="44"/>
      <c r="F507" s="222" t="s">
        <v>606</v>
      </c>
      <c r="G507" s="44"/>
      <c r="H507" s="44"/>
      <c r="I507" s="223"/>
      <c r="J507" s="44"/>
      <c r="K507" s="44"/>
      <c r="L507" s="48"/>
      <c r="M507" s="224"/>
      <c r="N507" s="225"/>
      <c r="O507" s="88"/>
      <c r="P507" s="88"/>
      <c r="Q507" s="88"/>
      <c r="R507" s="88"/>
      <c r="S507" s="88"/>
      <c r="T507" s="89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T507" s="21" t="s">
        <v>162</v>
      </c>
      <c r="AU507" s="21" t="s">
        <v>175</v>
      </c>
    </row>
    <row r="508" spans="1:47" s="2" customFormat="1" ht="12">
      <c r="A508" s="42"/>
      <c r="B508" s="43"/>
      <c r="C508" s="44"/>
      <c r="D508" s="226" t="s">
        <v>164</v>
      </c>
      <c r="E508" s="44"/>
      <c r="F508" s="227" t="s">
        <v>607</v>
      </c>
      <c r="G508" s="44"/>
      <c r="H508" s="44"/>
      <c r="I508" s="223"/>
      <c r="J508" s="44"/>
      <c r="K508" s="44"/>
      <c r="L508" s="48"/>
      <c r="M508" s="224"/>
      <c r="N508" s="225"/>
      <c r="O508" s="88"/>
      <c r="P508" s="88"/>
      <c r="Q508" s="88"/>
      <c r="R508" s="88"/>
      <c r="S508" s="88"/>
      <c r="T508" s="89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T508" s="21" t="s">
        <v>164</v>
      </c>
      <c r="AU508" s="21" t="s">
        <v>175</v>
      </c>
    </row>
    <row r="509" spans="1:51" s="16" customFormat="1" ht="12">
      <c r="A509" s="16"/>
      <c r="B509" s="272"/>
      <c r="C509" s="273"/>
      <c r="D509" s="221" t="s">
        <v>166</v>
      </c>
      <c r="E509" s="274" t="s">
        <v>19</v>
      </c>
      <c r="F509" s="275" t="s">
        <v>598</v>
      </c>
      <c r="G509" s="273"/>
      <c r="H509" s="274" t="s">
        <v>19</v>
      </c>
      <c r="I509" s="276"/>
      <c r="J509" s="273"/>
      <c r="K509" s="273"/>
      <c r="L509" s="277"/>
      <c r="M509" s="278"/>
      <c r="N509" s="279"/>
      <c r="O509" s="279"/>
      <c r="P509" s="279"/>
      <c r="Q509" s="279"/>
      <c r="R509" s="279"/>
      <c r="S509" s="279"/>
      <c r="T509" s="280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81" t="s">
        <v>166</v>
      </c>
      <c r="AU509" s="281" t="s">
        <v>175</v>
      </c>
      <c r="AV509" s="16" t="s">
        <v>80</v>
      </c>
      <c r="AW509" s="16" t="s">
        <v>33</v>
      </c>
      <c r="AX509" s="16" t="s">
        <v>72</v>
      </c>
      <c r="AY509" s="281" t="s">
        <v>153</v>
      </c>
    </row>
    <row r="510" spans="1:51" s="13" customFormat="1" ht="12">
      <c r="A510" s="13"/>
      <c r="B510" s="228"/>
      <c r="C510" s="229"/>
      <c r="D510" s="221" t="s">
        <v>166</v>
      </c>
      <c r="E510" s="230" t="s">
        <v>19</v>
      </c>
      <c r="F510" s="231" t="s">
        <v>599</v>
      </c>
      <c r="G510" s="229"/>
      <c r="H510" s="232">
        <v>56.22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8" t="s">
        <v>166</v>
      </c>
      <c r="AU510" s="238" t="s">
        <v>175</v>
      </c>
      <c r="AV510" s="13" t="s">
        <v>82</v>
      </c>
      <c r="AW510" s="13" t="s">
        <v>33</v>
      </c>
      <c r="AX510" s="13" t="s">
        <v>72</v>
      </c>
      <c r="AY510" s="238" t="s">
        <v>153</v>
      </c>
    </row>
    <row r="511" spans="1:51" s="13" customFormat="1" ht="12">
      <c r="A511" s="13"/>
      <c r="B511" s="228"/>
      <c r="C511" s="229"/>
      <c r="D511" s="221" t="s">
        <v>166</v>
      </c>
      <c r="E511" s="230" t="s">
        <v>19</v>
      </c>
      <c r="F511" s="231" t="s">
        <v>601</v>
      </c>
      <c r="G511" s="229"/>
      <c r="H511" s="232">
        <v>7.425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8" t="s">
        <v>166</v>
      </c>
      <c r="AU511" s="238" t="s">
        <v>175</v>
      </c>
      <c r="AV511" s="13" t="s">
        <v>82</v>
      </c>
      <c r="AW511" s="13" t="s">
        <v>33</v>
      </c>
      <c r="AX511" s="13" t="s">
        <v>72</v>
      </c>
      <c r="AY511" s="238" t="s">
        <v>153</v>
      </c>
    </row>
    <row r="512" spans="1:51" s="15" customFormat="1" ht="12">
      <c r="A512" s="15"/>
      <c r="B512" s="250"/>
      <c r="C512" s="251"/>
      <c r="D512" s="221" t="s">
        <v>166</v>
      </c>
      <c r="E512" s="252" t="s">
        <v>19</v>
      </c>
      <c r="F512" s="253" t="s">
        <v>174</v>
      </c>
      <c r="G512" s="251"/>
      <c r="H512" s="254">
        <v>63.644999999999996</v>
      </c>
      <c r="I512" s="255"/>
      <c r="J512" s="251"/>
      <c r="K512" s="251"/>
      <c r="L512" s="256"/>
      <c r="M512" s="257"/>
      <c r="N512" s="258"/>
      <c r="O512" s="258"/>
      <c r="P512" s="258"/>
      <c r="Q512" s="258"/>
      <c r="R512" s="258"/>
      <c r="S512" s="258"/>
      <c r="T512" s="259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0" t="s">
        <v>166</v>
      </c>
      <c r="AU512" s="260" t="s">
        <v>175</v>
      </c>
      <c r="AV512" s="15" t="s">
        <v>175</v>
      </c>
      <c r="AW512" s="15" t="s">
        <v>33</v>
      </c>
      <c r="AX512" s="15" t="s">
        <v>72</v>
      </c>
      <c r="AY512" s="260" t="s">
        <v>153</v>
      </c>
    </row>
    <row r="513" spans="1:51" s="13" customFormat="1" ht="12">
      <c r="A513" s="13"/>
      <c r="B513" s="228"/>
      <c r="C513" s="229"/>
      <c r="D513" s="221" t="s">
        <v>166</v>
      </c>
      <c r="E513" s="230" t="s">
        <v>19</v>
      </c>
      <c r="F513" s="231" t="s">
        <v>602</v>
      </c>
      <c r="G513" s="229"/>
      <c r="H513" s="232">
        <v>189.61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8" t="s">
        <v>166</v>
      </c>
      <c r="AU513" s="238" t="s">
        <v>175</v>
      </c>
      <c r="AV513" s="13" t="s">
        <v>82</v>
      </c>
      <c r="AW513" s="13" t="s">
        <v>33</v>
      </c>
      <c r="AX513" s="13" t="s">
        <v>72</v>
      </c>
      <c r="AY513" s="238" t="s">
        <v>153</v>
      </c>
    </row>
    <row r="514" spans="1:51" s="15" customFormat="1" ht="12">
      <c r="A514" s="15"/>
      <c r="B514" s="250"/>
      <c r="C514" s="251"/>
      <c r="D514" s="221" t="s">
        <v>166</v>
      </c>
      <c r="E514" s="252" t="s">
        <v>19</v>
      </c>
      <c r="F514" s="253" t="s">
        <v>174</v>
      </c>
      <c r="G514" s="251"/>
      <c r="H514" s="254">
        <v>189.61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0" t="s">
        <v>166</v>
      </c>
      <c r="AU514" s="260" t="s">
        <v>175</v>
      </c>
      <c r="AV514" s="15" t="s">
        <v>175</v>
      </c>
      <c r="AW514" s="15" t="s">
        <v>33</v>
      </c>
      <c r="AX514" s="15" t="s">
        <v>72</v>
      </c>
      <c r="AY514" s="260" t="s">
        <v>153</v>
      </c>
    </row>
    <row r="515" spans="1:51" s="14" customFormat="1" ht="12">
      <c r="A515" s="14"/>
      <c r="B515" s="239"/>
      <c r="C515" s="240"/>
      <c r="D515" s="221" t="s">
        <v>166</v>
      </c>
      <c r="E515" s="241" t="s">
        <v>19</v>
      </c>
      <c r="F515" s="242" t="s">
        <v>168</v>
      </c>
      <c r="G515" s="240"/>
      <c r="H515" s="243">
        <v>253.255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9" t="s">
        <v>166</v>
      </c>
      <c r="AU515" s="249" t="s">
        <v>175</v>
      </c>
      <c r="AV515" s="14" t="s">
        <v>161</v>
      </c>
      <c r="AW515" s="14" t="s">
        <v>33</v>
      </c>
      <c r="AX515" s="14" t="s">
        <v>80</v>
      </c>
      <c r="AY515" s="249" t="s">
        <v>153</v>
      </c>
    </row>
    <row r="516" spans="1:65" s="2" customFormat="1" ht="33" customHeight="1">
      <c r="A516" s="42"/>
      <c r="B516" s="43"/>
      <c r="C516" s="208" t="s">
        <v>608</v>
      </c>
      <c r="D516" s="208" t="s">
        <v>156</v>
      </c>
      <c r="E516" s="209" t="s">
        <v>609</v>
      </c>
      <c r="F516" s="210" t="s">
        <v>610</v>
      </c>
      <c r="G516" s="211" t="s">
        <v>159</v>
      </c>
      <c r="H516" s="212">
        <v>19.621</v>
      </c>
      <c r="I516" s="213"/>
      <c r="J516" s="214">
        <f>ROUND(I516*H516,2)</f>
        <v>0</v>
      </c>
      <c r="K516" s="210" t="s">
        <v>160</v>
      </c>
      <c r="L516" s="48"/>
      <c r="M516" s="215" t="s">
        <v>19</v>
      </c>
      <c r="N516" s="216" t="s">
        <v>43</v>
      </c>
      <c r="O516" s="88"/>
      <c r="P516" s="217">
        <f>O516*H516</f>
        <v>0</v>
      </c>
      <c r="Q516" s="217">
        <v>0</v>
      </c>
      <c r="R516" s="217">
        <f>Q516*H516</f>
        <v>0</v>
      </c>
      <c r="S516" s="217">
        <v>0</v>
      </c>
      <c r="T516" s="218">
        <f>S516*H516</f>
        <v>0</v>
      </c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R516" s="219" t="s">
        <v>161</v>
      </c>
      <c r="AT516" s="219" t="s">
        <v>156</v>
      </c>
      <c r="AU516" s="219" t="s">
        <v>175</v>
      </c>
      <c r="AY516" s="21" t="s">
        <v>153</v>
      </c>
      <c r="BE516" s="220">
        <f>IF(N516="základní",J516,0)</f>
        <v>0</v>
      </c>
      <c r="BF516" s="220">
        <f>IF(N516="snížená",J516,0)</f>
        <v>0</v>
      </c>
      <c r="BG516" s="220">
        <f>IF(N516="zákl. přenesená",J516,0)</f>
        <v>0</v>
      </c>
      <c r="BH516" s="220">
        <f>IF(N516="sníž. přenesená",J516,0)</f>
        <v>0</v>
      </c>
      <c r="BI516" s="220">
        <f>IF(N516="nulová",J516,0)</f>
        <v>0</v>
      </c>
      <c r="BJ516" s="21" t="s">
        <v>80</v>
      </c>
      <c r="BK516" s="220">
        <f>ROUND(I516*H516,2)</f>
        <v>0</v>
      </c>
      <c r="BL516" s="21" t="s">
        <v>161</v>
      </c>
      <c r="BM516" s="219" t="s">
        <v>611</v>
      </c>
    </row>
    <row r="517" spans="1:47" s="2" customFormat="1" ht="12">
      <c r="A517" s="42"/>
      <c r="B517" s="43"/>
      <c r="C517" s="44"/>
      <c r="D517" s="221" t="s">
        <v>162</v>
      </c>
      <c r="E517" s="44"/>
      <c r="F517" s="222" t="s">
        <v>612</v>
      </c>
      <c r="G517" s="44"/>
      <c r="H517" s="44"/>
      <c r="I517" s="223"/>
      <c r="J517" s="44"/>
      <c r="K517" s="44"/>
      <c r="L517" s="48"/>
      <c r="M517" s="224"/>
      <c r="N517" s="225"/>
      <c r="O517" s="88"/>
      <c r="P517" s="88"/>
      <c r="Q517" s="88"/>
      <c r="R517" s="88"/>
      <c r="S517" s="88"/>
      <c r="T517" s="89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T517" s="21" t="s">
        <v>162</v>
      </c>
      <c r="AU517" s="21" t="s">
        <v>175</v>
      </c>
    </row>
    <row r="518" spans="1:47" s="2" customFormat="1" ht="12">
      <c r="A518" s="42"/>
      <c r="B518" s="43"/>
      <c r="C518" s="44"/>
      <c r="D518" s="226" t="s">
        <v>164</v>
      </c>
      <c r="E518" s="44"/>
      <c r="F518" s="227" t="s">
        <v>613</v>
      </c>
      <c r="G518" s="44"/>
      <c r="H518" s="44"/>
      <c r="I518" s="223"/>
      <c r="J518" s="44"/>
      <c r="K518" s="44"/>
      <c r="L518" s="48"/>
      <c r="M518" s="224"/>
      <c r="N518" s="225"/>
      <c r="O518" s="88"/>
      <c r="P518" s="88"/>
      <c r="Q518" s="88"/>
      <c r="R518" s="88"/>
      <c r="S518" s="88"/>
      <c r="T518" s="89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T518" s="21" t="s">
        <v>164</v>
      </c>
      <c r="AU518" s="21" t="s">
        <v>175</v>
      </c>
    </row>
    <row r="519" spans="1:51" s="13" customFormat="1" ht="12">
      <c r="A519" s="13"/>
      <c r="B519" s="228"/>
      <c r="C519" s="229"/>
      <c r="D519" s="221" t="s">
        <v>166</v>
      </c>
      <c r="E519" s="230" t="s">
        <v>19</v>
      </c>
      <c r="F519" s="231" t="s">
        <v>614</v>
      </c>
      <c r="G519" s="229"/>
      <c r="H519" s="232">
        <v>19.621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8" t="s">
        <v>166</v>
      </c>
      <c r="AU519" s="238" t="s">
        <v>175</v>
      </c>
      <c r="AV519" s="13" t="s">
        <v>82</v>
      </c>
      <c r="AW519" s="13" t="s">
        <v>33</v>
      </c>
      <c r="AX519" s="13" t="s">
        <v>72</v>
      </c>
      <c r="AY519" s="238" t="s">
        <v>153</v>
      </c>
    </row>
    <row r="520" spans="1:51" s="14" customFormat="1" ht="12">
      <c r="A520" s="14"/>
      <c r="B520" s="239"/>
      <c r="C520" s="240"/>
      <c r="D520" s="221" t="s">
        <v>166</v>
      </c>
      <c r="E520" s="241" t="s">
        <v>19</v>
      </c>
      <c r="F520" s="242" t="s">
        <v>168</v>
      </c>
      <c r="G520" s="240"/>
      <c r="H520" s="243">
        <v>19.621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9" t="s">
        <v>166</v>
      </c>
      <c r="AU520" s="249" t="s">
        <v>175</v>
      </c>
      <c r="AV520" s="14" t="s">
        <v>161</v>
      </c>
      <c r="AW520" s="14" t="s">
        <v>33</v>
      </c>
      <c r="AX520" s="14" t="s">
        <v>80</v>
      </c>
      <c r="AY520" s="249" t="s">
        <v>153</v>
      </c>
    </row>
    <row r="521" spans="1:65" s="2" customFormat="1" ht="24.15" customHeight="1">
      <c r="A521" s="42"/>
      <c r="B521" s="43"/>
      <c r="C521" s="208" t="s">
        <v>373</v>
      </c>
      <c r="D521" s="208" t="s">
        <v>156</v>
      </c>
      <c r="E521" s="209" t="s">
        <v>615</v>
      </c>
      <c r="F521" s="210" t="s">
        <v>616</v>
      </c>
      <c r="G521" s="211" t="s">
        <v>159</v>
      </c>
      <c r="H521" s="212">
        <v>19.621</v>
      </c>
      <c r="I521" s="213"/>
      <c r="J521" s="214">
        <f>ROUND(I521*H521,2)</f>
        <v>0</v>
      </c>
      <c r="K521" s="210" t="s">
        <v>160</v>
      </c>
      <c r="L521" s="48"/>
      <c r="M521" s="215" t="s">
        <v>19</v>
      </c>
      <c r="N521" s="216" t="s">
        <v>43</v>
      </c>
      <c r="O521" s="88"/>
      <c r="P521" s="217">
        <f>O521*H521</f>
        <v>0</v>
      </c>
      <c r="Q521" s="217">
        <v>0</v>
      </c>
      <c r="R521" s="217">
        <f>Q521*H521</f>
        <v>0</v>
      </c>
      <c r="S521" s="217">
        <v>0</v>
      </c>
      <c r="T521" s="218">
        <f>S521*H521</f>
        <v>0</v>
      </c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R521" s="219" t="s">
        <v>161</v>
      </c>
      <c r="AT521" s="219" t="s">
        <v>156</v>
      </c>
      <c r="AU521" s="219" t="s">
        <v>175</v>
      </c>
      <c r="AY521" s="21" t="s">
        <v>153</v>
      </c>
      <c r="BE521" s="220">
        <f>IF(N521="základní",J521,0)</f>
        <v>0</v>
      </c>
      <c r="BF521" s="220">
        <f>IF(N521="snížená",J521,0)</f>
        <v>0</v>
      </c>
      <c r="BG521" s="220">
        <f>IF(N521="zákl. přenesená",J521,0)</f>
        <v>0</v>
      </c>
      <c r="BH521" s="220">
        <f>IF(N521="sníž. přenesená",J521,0)</f>
        <v>0</v>
      </c>
      <c r="BI521" s="220">
        <f>IF(N521="nulová",J521,0)</f>
        <v>0</v>
      </c>
      <c r="BJ521" s="21" t="s">
        <v>80</v>
      </c>
      <c r="BK521" s="220">
        <f>ROUND(I521*H521,2)</f>
        <v>0</v>
      </c>
      <c r="BL521" s="21" t="s">
        <v>161</v>
      </c>
      <c r="BM521" s="219" t="s">
        <v>617</v>
      </c>
    </row>
    <row r="522" spans="1:47" s="2" customFormat="1" ht="12">
      <c r="A522" s="42"/>
      <c r="B522" s="43"/>
      <c r="C522" s="44"/>
      <c r="D522" s="221" t="s">
        <v>162</v>
      </c>
      <c r="E522" s="44"/>
      <c r="F522" s="222" t="s">
        <v>618</v>
      </c>
      <c r="G522" s="44"/>
      <c r="H522" s="44"/>
      <c r="I522" s="223"/>
      <c r="J522" s="44"/>
      <c r="K522" s="44"/>
      <c r="L522" s="48"/>
      <c r="M522" s="224"/>
      <c r="N522" s="225"/>
      <c r="O522" s="88"/>
      <c r="P522" s="88"/>
      <c r="Q522" s="88"/>
      <c r="R522" s="88"/>
      <c r="S522" s="88"/>
      <c r="T522" s="89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T522" s="21" t="s">
        <v>162</v>
      </c>
      <c r="AU522" s="21" t="s">
        <v>175</v>
      </c>
    </row>
    <row r="523" spans="1:47" s="2" customFormat="1" ht="12">
      <c r="A523" s="42"/>
      <c r="B523" s="43"/>
      <c r="C523" s="44"/>
      <c r="D523" s="226" t="s">
        <v>164</v>
      </c>
      <c r="E523" s="44"/>
      <c r="F523" s="227" t="s">
        <v>619</v>
      </c>
      <c r="G523" s="44"/>
      <c r="H523" s="44"/>
      <c r="I523" s="223"/>
      <c r="J523" s="44"/>
      <c r="K523" s="44"/>
      <c r="L523" s="48"/>
      <c r="M523" s="224"/>
      <c r="N523" s="225"/>
      <c r="O523" s="88"/>
      <c r="P523" s="88"/>
      <c r="Q523" s="88"/>
      <c r="R523" s="88"/>
      <c r="S523" s="88"/>
      <c r="T523" s="89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T523" s="21" t="s">
        <v>164</v>
      </c>
      <c r="AU523" s="21" t="s">
        <v>175</v>
      </c>
    </row>
    <row r="524" spans="1:65" s="2" customFormat="1" ht="24.15" customHeight="1">
      <c r="A524" s="42"/>
      <c r="B524" s="43"/>
      <c r="C524" s="208" t="s">
        <v>428</v>
      </c>
      <c r="D524" s="208" t="s">
        <v>156</v>
      </c>
      <c r="E524" s="209" t="s">
        <v>620</v>
      </c>
      <c r="F524" s="210" t="s">
        <v>621</v>
      </c>
      <c r="G524" s="211" t="s">
        <v>159</v>
      </c>
      <c r="H524" s="212">
        <v>19.621</v>
      </c>
      <c r="I524" s="213"/>
      <c r="J524" s="214">
        <f>ROUND(I524*H524,2)</f>
        <v>0</v>
      </c>
      <c r="K524" s="210" t="s">
        <v>160</v>
      </c>
      <c r="L524" s="48"/>
      <c r="M524" s="215" t="s">
        <v>19</v>
      </c>
      <c r="N524" s="216" t="s">
        <v>43</v>
      </c>
      <c r="O524" s="88"/>
      <c r="P524" s="217">
        <f>O524*H524</f>
        <v>0</v>
      </c>
      <c r="Q524" s="217">
        <v>0</v>
      </c>
      <c r="R524" s="217">
        <f>Q524*H524</f>
        <v>0</v>
      </c>
      <c r="S524" s="217">
        <v>0</v>
      </c>
      <c r="T524" s="218">
        <f>S524*H524</f>
        <v>0</v>
      </c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R524" s="219" t="s">
        <v>161</v>
      </c>
      <c r="AT524" s="219" t="s">
        <v>156</v>
      </c>
      <c r="AU524" s="219" t="s">
        <v>175</v>
      </c>
      <c r="AY524" s="21" t="s">
        <v>153</v>
      </c>
      <c r="BE524" s="220">
        <f>IF(N524="základní",J524,0)</f>
        <v>0</v>
      </c>
      <c r="BF524" s="220">
        <f>IF(N524="snížená",J524,0)</f>
        <v>0</v>
      </c>
      <c r="BG524" s="220">
        <f>IF(N524="zákl. přenesená",J524,0)</f>
        <v>0</v>
      </c>
      <c r="BH524" s="220">
        <f>IF(N524="sníž. přenesená",J524,0)</f>
        <v>0</v>
      </c>
      <c r="BI524" s="220">
        <f>IF(N524="nulová",J524,0)</f>
        <v>0</v>
      </c>
      <c r="BJ524" s="21" t="s">
        <v>80</v>
      </c>
      <c r="BK524" s="220">
        <f>ROUND(I524*H524,2)</f>
        <v>0</v>
      </c>
      <c r="BL524" s="21" t="s">
        <v>161</v>
      </c>
      <c r="BM524" s="219" t="s">
        <v>622</v>
      </c>
    </row>
    <row r="525" spans="1:47" s="2" customFormat="1" ht="12">
      <c r="A525" s="42"/>
      <c r="B525" s="43"/>
      <c r="C525" s="44"/>
      <c r="D525" s="221" t="s">
        <v>162</v>
      </c>
      <c r="E525" s="44"/>
      <c r="F525" s="222" t="s">
        <v>623</v>
      </c>
      <c r="G525" s="44"/>
      <c r="H525" s="44"/>
      <c r="I525" s="223"/>
      <c r="J525" s="44"/>
      <c r="K525" s="44"/>
      <c r="L525" s="48"/>
      <c r="M525" s="224"/>
      <c r="N525" s="225"/>
      <c r="O525" s="88"/>
      <c r="P525" s="88"/>
      <c r="Q525" s="88"/>
      <c r="R525" s="88"/>
      <c r="S525" s="88"/>
      <c r="T525" s="89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T525" s="21" t="s">
        <v>162</v>
      </c>
      <c r="AU525" s="21" t="s">
        <v>175</v>
      </c>
    </row>
    <row r="526" spans="1:47" s="2" customFormat="1" ht="12">
      <c r="A526" s="42"/>
      <c r="B526" s="43"/>
      <c r="C526" s="44"/>
      <c r="D526" s="226" t="s">
        <v>164</v>
      </c>
      <c r="E526" s="44"/>
      <c r="F526" s="227" t="s">
        <v>624</v>
      </c>
      <c r="G526" s="44"/>
      <c r="H526" s="44"/>
      <c r="I526" s="223"/>
      <c r="J526" s="44"/>
      <c r="K526" s="44"/>
      <c r="L526" s="48"/>
      <c r="M526" s="224"/>
      <c r="N526" s="225"/>
      <c r="O526" s="88"/>
      <c r="P526" s="88"/>
      <c r="Q526" s="88"/>
      <c r="R526" s="88"/>
      <c r="S526" s="88"/>
      <c r="T526" s="89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T526" s="21" t="s">
        <v>164</v>
      </c>
      <c r="AU526" s="21" t="s">
        <v>175</v>
      </c>
    </row>
    <row r="527" spans="1:65" s="2" customFormat="1" ht="33" customHeight="1">
      <c r="A527" s="42"/>
      <c r="B527" s="43"/>
      <c r="C527" s="208" t="s">
        <v>382</v>
      </c>
      <c r="D527" s="208" t="s">
        <v>156</v>
      </c>
      <c r="E527" s="209" t="s">
        <v>625</v>
      </c>
      <c r="F527" s="210" t="s">
        <v>626</v>
      </c>
      <c r="G527" s="211" t="s">
        <v>159</v>
      </c>
      <c r="H527" s="212">
        <v>0.74</v>
      </c>
      <c r="I527" s="213"/>
      <c r="J527" s="214">
        <f>ROUND(I527*H527,2)</f>
        <v>0</v>
      </c>
      <c r="K527" s="210" t="s">
        <v>160</v>
      </c>
      <c r="L527" s="48"/>
      <c r="M527" s="215" t="s">
        <v>19</v>
      </c>
      <c r="N527" s="216" t="s">
        <v>43</v>
      </c>
      <c r="O527" s="88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R527" s="219" t="s">
        <v>161</v>
      </c>
      <c r="AT527" s="219" t="s">
        <v>156</v>
      </c>
      <c r="AU527" s="219" t="s">
        <v>175</v>
      </c>
      <c r="AY527" s="21" t="s">
        <v>153</v>
      </c>
      <c r="BE527" s="220">
        <f>IF(N527="základní",J527,0)</f>
        <v>0</v>
      </c>
      <c r="BF527" s="220">
        <f>IF(N527="snížená",J527,0)</f>
        <v>0</v>
      </c>
      <c r="BG527" s="220">
        <f>IF(N527="zákl. přenesená",J527,0)</f>
        <v>0</v>
      </c>
      <c r="BH527" s="220">
        <f>IF(N527="sníž. přenesená",J527,0)</f>
        <v>0</v>
      </c>
      <c r="BI527" s="220">
        <f>IF(N527="nulová",J527,0)</f>
        <v>0</v>
      </c>
      <c r="BJ527" s="21" t="s">
        <v>80</v>
      </c>
      <c r="BK527" s="220">
        <f>ROUND(I527*H527,2)</f>
        <v>0</v>
      </c>
      <c r="BL527" s="21" t="s">
        <v>161</v>
      </c>
      <c r="BM527" s="219" t="s">
        <v>627</v>
      </c>
    </row>
    <row r="528" spans="1:47" s="2" customFormat="1" ht="12">
      <c r="A528" s="42"/>
      <c r="B528" s="43"/>
      <c r="C528" s="44"/>
      <c r="D528" s="221" t="s">
        <v>162</v>
      </c>
      <c r="E528" s="44"/>
      <c r="F528" s="222" t="s">
        <v>628</v>
      </c>
      <c r="G528" s="44"/>
      <c r="H528" s="44"/>
      <c r="I528" s="223"/>
      <c r="J528" s="44"/>
      <c r="K528" s="44"/>
      <c r="L528" s="48"/>
      <c r="M528" s="224"/>
      <c r="N528" s="225"/>
      <c r="O528" s="88"/>
      <c r="P528" s="88"/>
      <c r="Q528" s="88"/>
      <c r="R528" s="88"/>
      <c r="S528" s="88"/>
      <c r="T528" s="89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T528" s="21" t="s">
        <v>162</v>
      </c>
      <c r="AU528" s="21" t="s">
        <v>175</v>
      </c>
    </row>
    <row r="529" spans="1:47" s="2" customFormat="1" ht="12">
      <c r="A529" s="42"/>
      <c r="B529" s="43"/>
      <c r="C529" s="44"/>
      <c r="D529" s="226" t="s">
        <v>164</v>
      </c>
      <c r="E529" s="44"/>
      <c r="F529" s="227" t="s">
        <v>629</v>
      </c>
      <c r="G529" s="44"/>
      <c r="H529" s="44"/>
      <c r="I529" s="223"/>
      <c r="J529" s="44"/>
      <c r="K529" s="44"/>
      <c r="L529" s="48"/>
      <c r="M529" s="224"/>
      <c r="N529" s="225"/>
      <c r="O529" s="88"/>
      <c r="P529" s="88"/>
      <c r="Q529" s="88"/>
      <c r="R529" s="88"/>
      <c r="S529" s="88"/>
      <c r="T529" s="89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T529" s="21" t="s">
        <v>164</v>
      </c>
      <c r="AU529" s="21" t="s">
        <v>175</v>
      </c>
    </row>
    <row r="530" spans="1:51" s="13" customFormat="1" ht="12">
      <c r="A530" s="13"/>
      <c r="B530" s="228"/>
      <c r="C530" s="229"/>
      <c r="D530" s="221" t="s">
        <v>166</v>
      </c>
      <c r="E530" s="230" t="s">
        <v>19</v>
      </c>
      <c r="F530" s="231" t="s">
        <v>630</v>
      </c>
      <c r="G530" s="229"/>
      <c r="H530" s="232">
        <v>0.74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8" t="s">
        <v>166</v>
      </c>
      <c r="AU530" s="238" t="s">
        <v>175</v>
      </c>
      <c r="AV530" s="13" t="s">
        <v>82</v>
      </c>
      <c r="AW530" s="13" t="s">
        <v>33</v>
      </c>
      <c r="AX530" s="13" t="s">
        <v>72</v>
      </c>
      <c r="AY530" s="238" t="s">
        <v>153</v>
      </c>
    </row>
    <row r="531" spans="1:51" s="14" customFormat="1" ht="12">
      <c r="A531" s="14"/>
      <c r="B531" s="239"/>
      <c r="C531" s="240"/>
      <c r="D531" s="221" t="s">
        <v>166</v>
      </c>
      <c r="E531" s="241" t="s">
        <v>19</v>
      </c>
      <c r="F531" s="242" t="s">
        <v>168</v>
      </c>
      <c r="G531" s="240"/>
      <c r="H531" s="243">
        <v>0.74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9" t="s">
        <v>166</v>
      </c>
      <c r="AU531" s="249" t="s">
        <v>175</v>
      </c>
      <c r="AV531" s="14" t="s">
        <v>161</v>
      </c>
      <c r="AW531" s="14" t="s">
        <v>33</v>
      </c>
      <c r="AX531" s="14" t="s">
        <v>80</v>
      </c>
      <c r="AY531" s="249" t="s">
        <v>153</v>
      </c>
    </row>
    <row r="532" spans="1:65" s="2" customFormat="1" ht="16.5" customHeight="1">
      <c r="A532" s="42"/>
      <c r="B532" s="43"/>
      <c r="C532" s="208" t="s">
        <v>583</v>
      </c>
      <c r="D532" s="208" t="s">
        <v>156</v>
      </c>
      <c r="E532" s="209" t="s">
        <v>631</v>
      </c>
      <c r="F532" s="210" t="s">
        <v>632</v>
      </c>
      <c r="G532" s="211" t="s">
        <v>197</v>
      </c>
      <c r="H532" s="212">
        <v>4.87</v>
      </c>
      <c r="I532" s="213"/>
      <c r="J532" s="214">
        <f>ROUND(I532*H532,2)</f>
        <v>0</v>
      </c>
      <c r="K532" s="210" t="s">
        <v>160</v>
      </c>
      <c r="L532" s="48"/>
      <c r="M532" s="215" t="s">
        <v>19</v>
      </c>
      <c r="N532" s="216" t="s">
        <v>43</v>
      </c>
      <c r="O532" s="88"/>
      <c r="P532" s="217">
        <f>O532*H532</f>
        <v>0</v>
      </c>
      <c r="Q532" s="217">
        <v>0</v>
      </c>
      <c r="R532" s="217">
        <f>Q532*H532</f>
        <v>0</v>
      </c>
      <c r="S532" s="217">
        <v>0</v>
      </c>
      <c r="T532" s="218">
        <f>S532*H532</f>
        <v>0</v>
      </c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R532" s="219" t="s">
        <v>161</v>
      </c>
      <c r="AT532" s="219" t="s">
        <v>156</v>
      </c>
      <c r="AU532" s="219" t="s">
        <v>175</v>
      </c>
      <c r="AY532" s="21" t="s">
        <v>153</v>
      </c>
      <c r="BE532" s="220">
        <f>IF(N532="základní",J532,0)</f>
        <v>0</v>
      </c>
      <c r="BF532" s="220">
        <f>IF(N532="snížená",J532,0)</f>
        <v>0</v>
      </c>
      <c r="BG532" s="220">
        <f>IF(N532="zákl. přenesená",J532,0)</f>
        <v>0</v>
      </c>
      <c r="BH532" s="220">
        <f>IF(N532="sníž. přenesená",J532,0)</f>
        <v>0</v>
      </c>
      <c r="BI532" s="220">
        <f>IF(N532="nulová",J532,0)</f>
        <v>0</v>
      </c>
      <c r="BJ532" s="21" t="s">
        <v>80</v>
      </c>
      <c r="BK532" s="220">
        <f>ROUND(I532*H532,2)</f>
        <v>0</v>
      </c>
      <c r="BL532" s="21" t="s">
        <v>161</v>
      </c>
      <c r="BM532" s="219" t="s">
        <v>633</v>
      </c>
    </row>
    <row r="533" spans="1:47" s="2" customFormat="1" ht="12">
      <c r="A533" s="42"/>
      <c r="B533" s="43"/>
      <c r="C533" s="44"/>
      <c r="D533" s="221" t="s">
        <v>162</v>
      </c>
      <c r="E533" s="44"/>
      <c r="F533" s="222" t="s">
        <v>634</v>
      </c>
      <c r="G533" s="44"/>
      <c r="H533" s="44"/>
      <c r="I533" s="223"/>
      <c r="J533" s="44"/>
      <c r="K533" s="44"/>
      <c r="L533" s="48"/>
      <c r="M533" s="224"/>
      <c r="N533" s="225"/>
      <c r="O533" s="88"/>
      <c r="P533" s="88"/>
      <c r="Q533" s="88"/>
      <c r="R533" s="88"/>
      <c r="S533" s="88"/>
      <c r="T533" s="89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T533" s="21" t="s">
        <v>162</v>
      </c>
      <c r="AU533" s="21" t="s">
        <v>175</v>
      </c>
    </row>
    <row r="534" spans="1:47" s="2" customFormat="1" ht="12">
      <c r="A534" s="42"/>
      <c r="B534" s="43"/>
      <c r="C534" s="44"/>
      <c r="D534" s="226" t="s">
        <v>164</v>
      </c>
      <c r="E534" s="44"/>
      <c r="F534" s="227" t="s">
        <v>635</v>
      </c>
      <c r="G534" s="44"/>
      <c r="H534" s="44"/>
      <c r="I534" s="223"/>
      <c r="J534" s="44"/>
      <c r="K534" s="44"/>
      <c r="L534" s="48"/>
      <c r="M534" s="224"/>
      <c r="N534" s="225"/>
      <c r="O534" s="88"/>
      <c r="P534" s="88"/>
      <c r="Q534" s="88"/>
      <c r="R534" s="88"/>
      <c r="S534" s="88"/>
      <c r="T534" s="89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T534" s="21" t="s">
        <v>164</v>
      </c>
      <c r="AU534" s="21" t="s">
        <v>175</v>
      </c>
    </row>
    <row r="535" spans="1:51" s="13" customFormat="1" ht="12">
      <c r="A535" s="13"/>
      <c r="B535" s="228"/>
      <c r="C535" s="229"/>
      <c r="D535" s="221" t="s">
        <v>166</v>
      </c>
      <c r="E535" s="230" t="s">
        <v>19</v>
      </c>
      <c r="F535" s="231" t="s">
        <v>636</v>
      </c>
      <c r="G535" s="229"/>
      <c r="H535" s="232">
        <v>4.87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8" t="s">
        <v>166</v>
      </c>
      <c r="AU535" s="238" t="s">
        <v>175</v>
      </c>
      <c r="AV535" s="13" t="s">
        <v>82</v>
      </c>
      <c r="AW535" s="13" t="s">
        <v>33</v>
      </c>
      <c r="AX535" s="13" t="s">
        <v>72</v>
      </c>
      <c r="AY535" s="238" t="s">
        <v>153</v>
      </c>
    </row>
    <row r="536" spans="1:51" s="15" customFormat="1" ht="12">
      <c r="A536" s="15"/>
      <c r="B536" s="250"/>
      <c r="C536" s="251"/>
      <c r="D536" s="221" t="s">
        <v>166</v>
      </c>
      <c r="E536" s="252" t="s">
        <v>19</v>
      </c>
      <c r="F536" s="253" t="s">
        <v>174</v>
      </c>
      <c r="G536" s="251"/>
      <c r="H536" s="254">
        <v>4.87</v>
      </c>
      <c r="I536" s="255"/>
      <c r="J536" s="251"/>
      <c r="K536" s="251"/>
      <c r="L536" s="256"/>
      <c r="M536" s="257"/>
      <c r="N536" s="258"/>
      <c r="O536" s="258"/>
      <c r="P536" s="258"/>
      <c r="Q536" s="258"/>
      <c r="R536" s="258"/>
      <c r="S536" s="258"/>
      <c r="T536" s="259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0" t="s">
        <v>166</v>
      </c>
      <c r="AU536" s="260" t="s">
        <v>175</v>
      </c>
      <c r="AV536" s="15" t="s">
        <v>175</v>
      </c>
      <c r="AW536" s="15" t="s">
        <v>33</v>
      </c>
      <c r="AX536" s="15" t="s">
        <v>72</v>
      </c>
      <c r="AY536" s="260" t="s">
        <v>153</v>
      </c>
    </row>
    <row r="537" spans="1:51" s="14" customFormat="1" ht="12">
      <c r="A537" s="14"/>
      <c r="B537" s="239"/>
      <c r="C537" s="240"/>
      <c r="D537" s="221" t="s">
        <v>166</v>
      </c>
      <c r="E537" s="241" t="s">
        <v>19</v>
      </c>
      <c r="F537" s="242" t="s">
        <v>168</v>
      </c>
      <c r="G537" s="240"/>
      <c r="H537" s="243">
        <v>4.87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9" t="s">
        <v>166</v>
      </c>
      <c r="AU537" s="249" t="s">
        <v>175</v>
      </c>
      <c r="AV537" s="14" t="s">
        <v>161</v>
      </c>
      <c r="AW537" s="14" t="s">
        <v>33</v>
      </c>
      <c r="AX537" s="14" t="s">
        <v>80</v>
      </c>
      <c r="AY537" s="249" t="s">
        <v>153</v>
      </c>
    </row>
    <row r="538" spans="1:65" s="2" customFormat="1" ht="16.5" customHeight="1">
      <c r="A538" s="42"/>
      <c r="B538" s="43"/>
      <c r="C538" s="208" t="s">
        <v>388</v>
      </c>
      <c r="D538" s="208" t="s">
        <v>156</v>
      </c>
      <c r="E538" s="209" t="s">
        <v>637</v>
      </c>
      <c r="F538" s="210" t="s">
        <v>638</v>
      </c>
      <c r="G538" s="211" t="s">
        <v>197</v>
      </c>
      <c r="H538" s="212">
        <v>4.87</v>
      </c>
      <c r="I538" s="213"/>
      <c r="J538" s="214">
        <f>ROUND(I538*H538,2)</f>
        <v>0</v>
      </c>
      <c r="K538" s="210" t="s">
        <v>160</v>
      </c>
      <c r="L538" s="48"/>
      <c r="M538" s="215" t="s">
        <v>19</v>
      </c>
      <c r="N538" s="216" t="s">
        <v>43</v>
      </c>
      <c r="O538" s="88"/>
      <c r="P538" s="217">
        <f>O538*H538</f>
        <v>0</v>
      </c>
      <c r="Q538" s="217">
        <v>0</v>
      </c>
      <c r="R538" s="217">
        <f>Q538*H538</f>
        <v>0</v>
      </c>
      <c r="S538" s="217">
        <v>0</v>
      </c>
      <c r="T538" s="218">
        <f>S538*H538</f>
        <v>0</v>
      </c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R538" s="219" t="s">
        <v>161</v>
      </c>
      <c r="AT538" s="219" t="s">
        <v>156</v>
      </c>
      <c r="AU538" s="219" t="s">
        <v>175</v>
      </c>
      <c r="AY538" s="21" t="s">
        <v>153</v>
      </c>
      <c r="BE538" s="220">
        <f>IF(N538="základní",J538,0)</f>
        <v>0</v>
      </c>
      <c r="BF538" s="220">
        <f>IF(N538="snížená",J538,0)</f>
        <v>0</v>
      </c>
      <c r="BG538" s="220">
        <f>IF(N538="zákl. přenesená",J538,0)</f>
        <v>0</v>
      </c>
      <c r="BH538" s="220">
        <f>IF(N538="sníž. přenesená",J538,0)</f>
        <v>0</v>
      </c>
      <c r="BI538" s="220">
        <f>IF(N538="nulová",J538,0)</f>
        <v>0</v>
      </c>
      <c r="BJ538" s="21" t="s">
        <v>80</v>
      </c>
      <c r="BK538" s="220">
        <f>ROUND(I538*H538,2)</f>
        <v>0</v>
      </c>
      <c r="BL538" s="21" t="s">
        <v>161</v>
      </c>
      <c r="BM538" s="219" t="s">
        <v>639</v>
      </c>
    </row>
    <row r="539" spans="1:47" s="2" customFormat="1" ht="12">
      <c r="A539" s="42"/>
      <c r="B539" s="43"/>
      <c r="C539" s="44"/>
      <c r="D539" s="221" t="s">
        <v>162</v>
      </c>
      <c r="E539" s="44"/>
      <c r="F539" s="222" t="s">
        <v>640</v>
      </c>
      <c r="G539" s="44"/>
      <c r="H539" s="44"/>
      <c r="I539" s="223"/>
      <c r="J539" s="44"/>
      <c r="K539" s="44"/>
      <c r="L539" s="48"/>
      <c r="M539" s="224"/>
      <c r="N539" s="225"/>
      <c r="O539" s="88"/>
      <c r="P539" s="88"/>
      <c r="Q539" s="88"/>
      <c r="R539" s="88"/>
      <c r="S539" s="88"/>
      <c r="T539" s="89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T539" s="21" t="s">
        <v>162</v>
      </c>
      <c r="AU539" s="21" t="s">
        <v>175</v>
      </c>
    </row>
    <row r="540" spans="1:47" s="2" customFormat="1" ht="12">
      <c r="A540" s="42"/>
      <c r="B540" s="43"/>
      <c r="C540" s="44"/>
      <c r="D540" s="226" t="s">
        <v>164</v>
      </c>
      <c r="E540" s="44"/>
      <c r="F540" s="227" t="s">
        <v>641</v>
      </c>
      <c r="G540" s="44"/>
      <c r="H540" s="44"/>
      <c r="I540" s="223"/>
      <c r="J540" s="44"/>
      <c r="K540" s="44"/>
      <c r="L540" s="48"/>
      <c r="M540" s="224"/>
      <c r="N540" s="225"/>
      <c r="O540" s="88"/>
      <c r="P540" s="88"/>
      <c r="Q540" s="88"/>
      <c r="R540" s="88"/>
      <c r="S540" s="88"/>
      <c r="T540" s="89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T540" s="21" t="s">
        <v>164</v>
      </c>
      <c r="AU540" s="21" t="s">
        <v>175</v>
      </c>
    </row>
    <row r="541" spans="1:65" s="2" customFormat="1" ht="33" customHeight="1">
      <c r="A541" s="42"/>
      <c r="B541" s="43"/>
      <c r="C541" s="208" t="s">
        <v>642</v>
      </c>
      <c r="D541" s="208" t="s">
        <v>156</v>
      </c>
      <c r="E541" s="209" t="s">
        <v>643</v>
      </c>
      <c r="F541" s="210" t="s">
        <v>644</v>
      </c>
      <c r="G541" s="211" t="s">
        <v>159</v>
      </c>
      <c r="H541" s="212">
        <v>0.74</v>
      </c>
      <c r="I541" s="213"/>
      <c r="J541" s="214">
        <f>ROUND(I541*H541,2)</f>
        <v>0</v>
      </c>
      <c r="K541" s="210" t="s">
        <v>160</v>
      </c>
      <c r="L541" s="48"/>
      <c r="M541" s="215" t="s">
        <v>19</v>
      </c>
      <c r="N541" s="216" t="s">
        <v>43</v>
      </c>
      <c r="O541" s="88"/>
      <c r="P541" s="217">
        <f>O541*H541</f>
        <v>0</v>
      </c>
      <c r="Q541" s="217">
        <v>0</v>
      </c>
      <c r="R541" s="217">
        <f>Q541*H541</f>
        <v>0</v>
      </c>
      <c r="S541" s="217">
        <v>0</v>
      </c>
      <c r="T541" s="218">
        <f>S541*H541</f>
        <v>0</v>
      </c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R541" s="219" t="s">
        <v>161</v>
      </c>
      <c r="AT541" s="219" t="s">
        <v>156</v>
      </c>
      <c r="AU541" s="219" t="s">
        <v>175</v>
      </c>
      <c r="AY541" s="21" t="s">
        <v>153</v>
      </c>
      <c r="BE541" s="220">
        <f>IF(N541="základní",J541,0)</f>
        <v>0</v>
      </c>
      <c r="BF541" s="220">
        <f>IF(N541="snížená",J541,0)</f>
        <v>0</v>
      </c>
      <c r="BG541" s="220">
        <f>IF(N541="zákl. přenesená",J541,0)</f>
        <v>0</v>
      </c>
      <c r="BH541" s="220">
        <f>IF(N541="sníž. přenesená",J541,0)</f>
        <v>0</v>
      </c>
      <c r="BI541" s="220">
        <f>IF(N541="nulová",J541,0)</f>
        <v>0</v>
      </c>
      <c r="BJ541" s="21" t="s">
        <v>80</v>
      </c>
      <c r="BK541" s="220">
        <f>ROUND(I541*H541,2)</f>
        <v>0</v>
      </c>
      <c r="BL541" s="21" t="s">
        <v>161</v>
      </c>
      <c r="BM541" s="219" t="s">
        <v>645</v>
      </c>
    </row>
    <row r="542" spans="1:47" s="2" customFormat="1" ht="12">
      <c r="A542" s="42"/>
      <c r="B542" s="43"/>
      <c r="C542" s="44"/>
      <c r="D542" s="221" t="s">
        <v>162</v>
      </c>
      <c r="E542" s="44"/>
      <c r="F542" s="222" t="s">
        <v>646</v>
      </c>
      <c r="G542" s="44"/>
      <c r="H542" s="44"/>
      <c r="I542" s="223"/>
      <c r="J542" s="44"/>
      <c r="K542" s="44"/>
      <c r="L542" s="48"/>
      <c r="M542" s="224"/>
      <c r="N542" s="225"/>
      <c r="O542" s="88"/>
      <c r="P542" s="88"/>
      <c r="Q542" s="88"/>
      <c r="R542" s="88"/>
      <c r="S542" s="88"/>
      <c r="T542" s="89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T542" s="21" t="s">
        <v>162</v>
      </c>
      <c r="AU542" s="21" t="s">
        <v>175</v>
      </c>
    </row>
    <row r="543" spans="1:47" s="2" customFormat="1" ht="12">
      <c r="A543" s="42"/>
      <c r="B543" s="43"/>
      <c r="C543" s="44"/>
      <c r="D543" s="226" t="s">
        <v>164</v>
      </c>
      <c r="E543" s="44"/>
      <c r="F543" s="227" t="s">
        <v>647</v>
      </c>
      <c r="G543" s="44"/>
      <c r="H543" s="44"/>
      <c r="I543" s="223"/>
      <c r="J543" s="44"/>
      <c r="K543" s="44"/>
      <c r="L543" s="48"/>
      <c r="M543" s="224"/>
      <c r="N543" s="225"/>
      <c r="O543" s="88"/>
      <c r="P543" s="88"/>
      <c r="Q543" s="88"/>
      <c r="R543" s="88"/>
      <c r="S543" s="88"/>
      <c r="T543" s="89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T543" s="21" t="s">
        <v>164</v>
      </c>
      <c r="AU543" s="21" t="s">
        <v>175</v>
      </c>
    </row>
    <row r="544" spans="1:51" s="13" customFormat="1" ht="12">
      <c r="A544" s="13"/>
      <c r="B544" s="228"/>
      <c r="C544" s="229"/>
      <c r="D544" s="221" t="s">
        <v>166</v>
      </c>
      <c r="E544" s="230" t="s">
        <v>19</v>
      </c>
      <c r="F544" s="231" t="s">
        <v>630</v>
      </c>
      <c r="G544" s="229"/>
      <c r="H544" s="232">
        <v>0.74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8" t="s">
        <v>166</v>
      </c>
      <c r="AU544" s="238" t="s">
        <v>175</v>
      </c>
      <c r="AV544" s="13" t="s">
        <v>82</v>
      </c>
      <c r="AW544" s="13" t="s">
        <v>33</v>
      </c>
      <c r="AX544" s="13" t="s">
        <v>72</v>
      </c>
      <c r="AY544" s="238" t="s">
        <v>153</v>
      </c>
    </row>
    <row r="545" spans="1:51" s="14" customFormat="1" ht="12">
      <c r="A545" s="14"/>
      <c r="B545" s="239"/>
      <c r="C545" s="240"/>
      <c r="D545" s="221" t="s">
        <v>166</v>
      </c>
      <c r="E545" s="241" t="s">
        <v>19</v>
      </c>
      <c r="F545" s="242" t="s">
        <v>168</v>
      </c>
      <c r="G545" s="240"/>
      <c r="H545" s="243">
        <v>0.74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9" t="s">
        <v>166</v>
      </c>
      <c r="AU545" s="249" t="s">
        <v>175</v>
      </c>
      <c r="AV545" s="14" t="s">
        <v>161</v>
      </c>
      <c r="AW545" s="14" t="s">
        <v>33</v>
      </c>
      <c r="AX545" s="14" t="s">
        <v>80</v>
      </c>
      <c r="AY545" s="249" t="s">
        <v>153</v>
      </c>
    </row>
    <row r="546" spans="1:65" s="2" customFormat="1" ht="16.5" customHeight="1">
      <c r="A546" s="42"/>
      <c r="B546" s="43"/>
      <c r="C546" s="208" t="s">
        <v>395</v>
      </c>
      <c r="D546" s="208" t="s">
        <v>156</v>
      </c>
      <c r="E546" s="209" t="s">
        <v>648</v>
      </c>
      <c r="F546" s="210" t="s">
        <v>649</v>
      </c>
      <c r="G546" s="211" t="s">
        <v>183</v>
      </c>
      <c r="H546" s="212">
        <v>0.02</v>
      </c>
      <c r="I546" s="213"/>
      <c r="J546" s="214">
        <f>ROUND(I546*H546,2)</f>
        <v>0</v>
      </c>
      <c r="K546" s="210" t="s">
        <v>160</v>
      </c>
      <c r="L546" s="48"/>
      <c r="M546" s="215" t="s">
        <v>19</v>
      </c>
      <c r="N546" s="216" t="s">
        <v>43</v>
      </c>
      <c r="O546" s="88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R546" s="219" t="s">
        <v>161</v>
      </c>
      <c r="AT546" s="219" t="s">
        <v>156</v>
      </c>
      <c r="AU546" s="219" t="s">
        <v>175</v>
      </c>
      <c r="AY546" s="21" t="s">
        <v>153</v>
      </c>
      <c r="BE546" s="220">
        <f>IF(N546="základní",J546,0)</f>
        <v>0</v>
      </c>
      <c r="BF546" s="220">
        <f>IF(N546="snížená",J546,0)</f>
        <v>0</v>
      </c>
      <c r="BG546" s="220">
        <f>IF(N546="zákl. přenesená",J546,0)</f>
        <v>0</v>
      </c>
      <c r="BH546" s="220">
        <f>IF(N546="sníž. přenesená",J546,0)</f>
        <v>0</v>
      </c>
      <c r="BI546" s="220">
        <f>IF(N546="nulová",J546,0)</f>
        <v>0</v>
      </c>
      <c r="BJ546" s="21" t="s">
        <v>80</v>
      </c>
      <c r="BK546" s="220">
        <f>ROUND(I546*H546,2)</f>
        <v>0</v>
      </c>
      <c r="BL546" s="21" t="s">
        <v>161</v>
      </c>
      <c r="BM546" s="219" t="s">
        <v>650</v>
      </c>
    </row>
    <row r="547" spans="1:47" s="2" customFormat="1" ht="12">
      <c r="A547" s="42"/>
      <c r="B547" s="43"/>
      <c r="C547" s="44"/>
      <c r="D547" s="221" t="s">
        <v>162</v>
      </c>
      <c r="E547" s="44"/>
      <c r="F547" s="222" t="s">
        <v>651</v>
      </c>
      <c r="G547" s="44"/>
      <c r="H547" s="44"/>
      <c r="I547" s="223"/>
      <c r="J547" s="44"/>
      <c r="K547" s="44"/>
      <c r="L547" s="48"/>
      <c r="M547" s="224"/>
      <c r="N547" s="225"/>
      <c r="O547" s="88"/>
      <c r="P547" s="88"/>
      <c r="Q547" s="88"/>
      <c r="R547" s="88"/>
      <c r="S547" s="88"/>
      <c r="T547" s="89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T547" s="21" t="s">
        <v>162</v>
      </c>
      <c r="AU547" s="21" t="s">
        <v>175</v>
      </c>
    </row>
    <row r="548" spans="1:47" s="2" customFormat="1" ht="12">
      <c r="A548" s="42"/>
      <c r="B548" s="43"/>
      <c r="C548" s="44"/>
      <c r="D548" s="226" t="s">
        <v>164</v>
      </c>
      <c r="E548" s="44"/>
      <c r="F548" s="227" t="s">
        <v>652</v>
      </c>
      <c r="G548" s="44"/>
      <c r="H548" s="44"/>
      <c r="I548" s="223"/>
      <c r="J548" s="44"/>
      <c r="K548" s="44"/>
      <c r="L548" s="48"/>
      <c r="M548" s="224"/>
      <c r="N548" s="225"/>
      <c r="O548" s="88"/>
      <c r="P548" s="88"/>
      <c r="Q548" s="88"/>
      <c r="R548" s="88"/>
      <c r="S548" s="88"/>
      <c r="T548" s="89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T548" s="21" t="s">
        <v>164</v>
      </c>
      <c r="AU548" s="21" t="s">
        <v>175</v>
      </c>
    </row>
    <row r="549" spans="1:51" s="13" customFormat="1" ht="12">
      <c r="A549" s="13"/>
      <c r="B549" s="228"/>
      <c r="C549" s="229"/>
      <c r="D549" s="221" t="s">
        <v>166</v>
      </c>
      <c r="E549" s="230" t="s">
        <v>19</v>
      </c>
      <c r="F549" s="231" t="s">
        <v>653</v>
      </c>
      <c r="G549" s="229"/>
      <c r="H549" s="232">
        <v>0.02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8" t="s">
        <v>166</v>
      </c>
      <c r="AU549" s="238" t="s">
        <v>175</v>
      </c>
      <c r="AV549" s="13" t="s">
        <v>82</v>
      </c>
      <c r="AW549" s="13" t="s">
        <v>33</v>
      </c>
      <c r="AX549" s="13" t="s">
        <v>72</v>
      </c>
      <c r="AY549" s="238" t="s">
        <v>153</v>
      </c>
    </row>
    <row r="550" spans="1:51" s="14" customFormat="1" ht="12">
      <c r="A550" s="14"/>
      <c r="B550" s="239"/>
      <c r="C550" s="240"/>
      <c r="D550" s="221" t="s">
        <v>166</v>
      </c>
      <c r="E550" s="241" t="s">
        <v>19</v>
      </c>
      <c r="F550" s="242" t="s">
        <v>168</v>
      </c>
      <c r="G550" s="240"/>
      <c r="H550" s="243">
        <v>0.02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9" t="s">
        <v>166</v>
      </c>
      <c r="AU550" s="249" t="s">
        <v>175</v>
      </c>
      <c r="AV550" s="14" t="s">
        <v>161</v>
      </c>
      <c r="AW550" s="14" t="s">
        <v>33</v>
      </c>
      <c r="AX550" s="14" t="s">
        <v>80</v>
      </c>
      <c r="AY550" s="249" t="s">
        <v>153</v>
      </c>
    </row>
    <row r="551" spans="1:65" s="2" customFormat="1" ht="24.15" customHeight="1">
      <c r="A551" s="42"/>
      <c r="B551" s="43"/>
      <c r="C551" s="208" t="s">
        <v>654</v>
      </c>
      <c r="D551" s="208" t="s">
        <v>156</v>
      </c>
      <c r="E551" s="209" t="s">
        <v>655</v>
      </c>
      <c r="F551" s="210" t="s">
        <v>656</v>
      </c>
      <c r="G551" s="211" t="s">
        <v>197</v>
      </c>
      <c r="H551" s="212">
        <v>7.26</v>
      </c>
      <c r="I551" s="213"/>
      <c r="J551" s="214">
        <f>ROUND(I551*H551,2)</f>
        <v>0</v>
      </c>
      <c r="K551" s="210" t="s">
        <v>160</v>
      </c>
      <c r="L551" s="48"/>
      <c r="M551" s="215" t="s">
        <v>19</v>
      </c>
      <c r="N551" s="216" t="s">
        <v>43</v>
      </c>
      <c r="O551" s="88"/>
      <c r="P551" s="217">
        <f>O551*H551</f>
        <v>0</v>
      </c>
      <c r="Q551" s="217">
        <v>0</v>
      </c>
      <c r="R551" s="217">
        <f>Q551*H551</f>
        <v>0</v>
      </c>
      <c r="S551" s="217">
        <v>0</v>
      </c>
      <c r="T551" s="218">
        <f>S551*H551</f>
        <v>0</v>
      </c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R551" s="219" t="s">
        <v>161</v>
      </c>
      <c r="AT551" s="219" t="s">
        <v>156</v>
      </c>
      <c r="AU551" s="219" t="s">
        <v>175</v>
      </c>
      <c r="AY551" s="21" t="s">
        <v>153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21" t="s">
        <v>80</v>
      </c>
      <c r="BK551" s="220">
        <f>ROUND(I551*H551,2)</f>
        <v>0</v>
      </c>
      <c r="BL551" s="21" t="s">
        <v>161</v>
      </c>
      <c r="BM551" s="219" t="s">
        <v>657</v>
      </c>
    </row>
    <row r="552" spans="1:47" s="2" customFormat="1" ht="12">
      <c r="A552" s="42"/>
      <c r="B552" s="43"/>
      <c r="C552" s="44"/>
      <c r="D552" s="221" t="s">
        <v>162</v>
      </c>
      <c r="E552" s="44"/>
      <c r="F552" s="222" t="s">
        <v>658</v>
      </c>
      <c r="G552" s="44"/>
      <c r="H552" s="44"/>
      <c r="I552" s="223"/>
      <c r="J552" s="44"/>
      <c r="K552" s="44"/>
      <c r="L552" s="48"/>
      <c r="M552" s="224"/>
      <c r="N552" s="225"/>
      <c r="O552" s="88"/>
      <c r="P552" s="88"/>
      <c r="Q552" s="88"/>
      <c r="R552" s="88"/>
      <c r="S552" s="88"/>
      <c r="T552" s="89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T552" s="21" t="s">
        <v>162</v>
      </c>
      <c r="AU552" s="21" t="s">
        <v>175</v>
      </c>
    </row>
    <row r="553" spans="1:47" s="2" customFormat="1" ht="12">
      <c r="A553" s="42"/>
      <c r="B553" s="43"/>
      <c r="C553" s="44"/>
      <c r="D553" s="226" t="s">
        <v>164</v>
      </c>
      <c r="E553" s="44"/>
      <c r="F553" s="227" t="s">
        <v>659</v>
      </c>
      <c r="G553" s="44"/>
      <c r="H553" s="44"/>
      <c r="I553" s="223"/>
      <c r="J553" s="44"/>
      <c r="K553" s="44"/>
      <c r="L553" s="48"/>
      <c r="M553" s="224"/>
      <c r="N553" s="225"/>
      <c r="O553" s="88"/>
      <c r="P553" s="88"/>
      <c r="Q553" s="88"/>
      <c r="R553" s="88"/>
      <c r="S553" s="88"/>
      <c r="T553" s="89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T553" s="21" t="s">
        <v>164</v>
      </c>
      <c r="AU553" s="21" t="s">
        <v>175</v>
      </c>
    </row>
    <row r="554" spans="1:51" s="13" customFormat="1" ht="12">
      <c r="A554" s="13"/>
      <c r="B554" s="228"/>
      <c r="C554" s="229"/>
      <c r="D554" s="221" t="s">
        <v>166</v>
      </c>
      <c r="E554" s="230" t="s">
        <v>19</v>
      </c>
      <c r="F554" s="231" t="s">
        <v>660</v>
      </c>
      <c r="G554" s="229"/>
      <c r="H554" s="232">
        <v>7.26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8" t="s">
        <v>166</v>
      </c>
      <c r="AU554" s="238" t="s">
        <v>175</v>
      </c>
      <c r="AV554" s="13" t="s">
        <v>82</v>
      </c>
      <c r="AW554" s="13" t="s">
        <v>33</v>
      </c>
      <c r="AX554" s="13" t="s">
        <v>72</v>
      </c>
      <c r="AY554" s="238" t="s">
        <v>153</v>
      </c>
    </row>
    <row r="555" spans="1:51" s="15" customFormat="1" ht="12">
      <c r="A555" s="15"/>
      <c r="B555" s="250"/>
      <c r="C555" s="251"/>
      <c r="D555" s="221" t="s">
        <v>166</v>
      </c>
      <c r="E555" s="252" t="s">
        <v>19</v>
      </c>
      <c r="F555" s="253" t="s">
        <v>174</v>
      </c>
      <c r="G555" s="251"/>
      <c r="H555" s="254">
        <v>7.26</v>
      </c>
      <c r="I555" s="255"/>
      <c r="J555" s="251"/>
      <c r="K555" s="251"/>
      <c r="L555" s="256"/>
      <c r="M555" s="257"/>
      <c r="N555" s="258"/>
      <c r="O555" s="258"/>
      <c r="P555" s="258"/>
      <c r="Q555" s="258"/>
      <c r="R555" s="258"/>
      <c r="S555" s="258"/>
      <c r="T555" s="259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0" t="s">
        <v>166</v>
      </c>
      <c r="AU555" s="260" t="s">
        <v>175</v>
      </c>
      <c r="AV555" s="15" t="s">
        <v>175</v>
      </c>
      <c r="AW555" s="15" t="s">
        <v>33</v>
      </c>
      <c r="AX555" s="15" t="s">
        <v>72</v>
      </c>
      <c r="AY555" s="260" t="s">
        <v>153</v>
      </c>
    </row>
    <row r="556" spans="1:51" s="14" customFormat="1" ht="12">
      <c r="A556" s="14"/>
      <c r="B556" s="239"/>
      <c r="C556" s="240"/>
      <c r="D556" s="221" t="s">
        <v>166</v>
      </c>
      <c r="E556" s="241" t="s">
        <v>19</v>
      </c>
      <c r="F556" s="242" t="s">
        <v>168</v>
      </c>
      <c r="G556" s="240"/>
      <c r="H556" s="243">
        <v>7.26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9" t="s">
        <v>166</v>
      </c>
      <c r="AU556" s="249" t="s">
        <v>175</v>
      </c>
      <c r="AV556" s="14" t="s">
        <v>161</v>
      </c>
      <c r="AW556" s="14" t="s">
        <v>33</v>
      </c>
      <c r="AX556" s="14" t="s">
        <v>80</v>
      </c>
      <c r="AY556" s="249" t="s">
        <v>153</v>
      </c>
    </row>
    <row r="557" spans="1:65" s="2" customFormat="1" ht="24.15" customHeight="1">
      <c r="A557" s="42"/>
      <c r="B557" s="43"/>
      <c r="C557" s="208" t="s">
        <v>400</v>
      </c>
      <c r="D557" s="208" t="s">
        <v>156</v>
      </c>
      <c r="E557" s="209" t="s">
        <v>661</v>
      </c>
      <c r="F557" s="210" t="s">
        <v>662</v>
      </c>
      <c r="G557" s="211" t="s">
        <v>197</v>
      </c>
      <c r="H557" s="212">
        <v>3.933</v>
      </c>
      <c r="I557" s="213"/>
      <c r="J557" s="214">
        <f>ROUND(I557*H557,2)</f>
        <v>0</v>
      </c>
      <c r="K557" s="210" t="s">
        <v>160</v>
      </c>
      <c r="L557" s="48"/>
      <c r="M557" s="215" t="s">
        <v>19</v>
      </c>
      <c r="N557" s="216" t="s">
        <v>43</v>
      </c>
      <c r="O557" s="88"/>
      <c r="P557" s="217">
        <f>O557*H557</f>
        <v>0</v>
      </c>
      <c r="Q557" s="217">
        <v>0</v>
      </c>
      <c r="R557" s="217">
        <f>Q557*H557</f>
        <v>0</v>
      </c>
      <c r="S557" s="217">
        <v>0</v>
      </c>
      <c r="T557" s="218">
        <f>S557*H557</f>
        <v>0</v>
      </c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R557" s="219" t="s">
        <v>161</v>
      </c>
      <c r="AT557" s="219" t="s">
        <v>156</v>
      </c>
      <c r="AU557" s="219" t="s">
        <v>175</v>
      </c>
      <c r="AY557" s="21" t="s">
        <v>153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21" t="s">
        <v>80</v>
      </c>
      <c r="BK557" s="220">
        <f>ROUND(I557*H557,2)</f>
        <v>0</v>
      </c>
      <c r="BL557" s="21" t="s">
        <v>161</v>
      </c>
      <c r="BM557" s="219" t="s">
        <v>663</v>
      </c>
    </row>
    <row r="558" spans="1:47" s="2" customFormat="1" ht="12">
      <c r="A558" s="42"/>
      <c r="B558" s="43"/>
      <c r="C558" s="44"/>
      <c r="D558" s="221" t="s">
        <v>162</v>
      </c>
      <c r="E558" s="44"/>
      <c r="F558" s="222" t="s">
        <v>664</v>
      </c>
      <c r="G558" s="44"/>
      <c r="H558" s="44"/>
      <c r="I558" s="223"/>
      <c r="J558" s="44"/>
      <c r="K558" s="44"/>
      <c r="L558" s="48"/>
      <c r="M558" s="224"/>
      <c r="N558" s="225"/>
      <c r="O558" s="88"/>
      <c r="P558" s="88"/>
      <c r="Q558" s="88"/>
      <c r="R558" s="88"/>
      <c r="S558" s="88"/>
      <c r="T558" s="89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T558" s="21" t="s">
        <v>162</v>
      </c>
      <c r="AU558" s="21" t="s">
        <v>175</v>
      </c>
    </row>
    <row r="559" spans="1:47" s="2" customFormat="1" ht="12">
      <c r="A559" s="42"/>
      <c r="B559" s="43"/>
      <c r="C559" s="44"/>
      <c r="D559" s="226" t="s">
        <v>164</v>
      </c>
      <c r="E559" s="44"/>
      <c r="F559" s="227" t="s">
        <v>665</v>
      </c>
      <c r="G559" s="44"/>
      <c r="H559" s="44"/>
      <c r="I559" s="223"/>
      <c r="J559" s="44"/>
      <c r="K559" s="44"/>
      <c r="L559" s="48"/>
      <c r="M559" s="224"/>
      <c r="N559" s="225"/>
      <c r="O559" s="88"/>
      <c r="P559" s="88"/>
      <c r="Q559" s="88"/>
      <c r="R559" s="88"/>
      <c r="S559" s="88"/>
      <c r="T559" s="89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T559" s="21" t="s">
        <v>164</v>
      </c>
      <c r="AU559" s="21" t="s">
        <v>175</v>
      </c>
    </row>
    <row r="560" spans="1:51" s="13" customFormat="1" ht="12">
      <c r="A560" s="13"/>
      <c r="B560" s="228"/>
      <c r="C560" s="229"/>
      <c r="D560" s="221" t="s">
        <v>166</v>
      </c>
      <c r="E560" s="230" t="s">
        <v>19</v>
      </c>
      <c r="F560" s="231" t="s">
        <v>666</v>
      </c>
      <c r="G560" s="229"/>
      <c r="H560" s="232">
        <v>3.933</v>
      </c>
      <c r="I560" s="233"/>
      <c r="J560" s="229"/>
      <c r="K560" s="229"/>
      <c r="L560" s="234"/>
      <c r="M560" s="235"/>
      <c r="N560" s="236"/>
      <c r="O560" s="236"/>
      <c r="P560" s="236"/>
      <c r="Q560" s="236"/>
      <c r="R560" s="236"/>
      <c r="S560" s="236"/>
      <c r="T560" s="23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8" t="s">
        <v>166</v>
      </c>
      <c r="AU560" s="238" t="s">
        <v>175</v>
      </c>
      <c r="AV560" s="13" t="s">
        <v>82</v>
      </c>
      <c r="AW560" s="13" t="s">
        <v>33</v>
      </c>
      <c r="AX560" s="13" t="s">
        <v>72</v>
      </c>
      <c r="AY560" s="238" t="s">
        <v>153</v>
      </c>
    </row>
    <row r="561" spans="1:51" s="14" customFormat="1" ht="12">
      <c r="A561" s="14"/>
      <c r="B561" s="239"/>
      <c r="C561" s="240"/>
      <c r="D561" s="221" t="s">
        <v>166</v>
      </c>
      <c r="E561" s="241" t="s">
        <v>19</v>
      </c>
      <c r="F561" s="242" t="s">
        <v>168</v>
      </c>
      <c r="G561" s="240"/>
      <c r="H561" s="243">
        <v>3.933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9" t="s">
        <v>166</v>
      </c>
      <c r="AU561" s="249" t="s">
        <v>175</v>
      </c>
      <c r="AV561" s="14" t="s">
        <v>161</v>
      </c>
      <c r="AW561" s="14" t="s">
        <v>33</v>
      </c>
      <c r="AX561" s="14" t="s">
        <v>80</v>
      </c>
      <c r="AY561" s="249" t="s">
        <v>153</v>
      </c>
    </row>
    <row r="562" spans="1:63" s="12" customFormat="1" ht="22.8" customHeight="1">
      <c r="A562" s="12"/>
      <c r="B562" s="192"/>
      <c r="C562" s="193"/>
      <c r="D562" s="194" t="s">
        <v>71</v>
      </c>
      <c r="E562" s="206" t="s">
        <v>213</v>
      </c>
      <c r="F562" s="206" t="s">
        <v>667</v>
      </c>
      <c r="G562" s="193"/>
      <c r="H562" s="193"/>
      <c r="I562" s="196"/>
      <c r="J562" s="207">
        <f>BK562</f>
        <v>0</v>
      </c>
      <c r="K562" s="193"/>
      <c r="L562" s="198"/>
      <c r="M562" s="199"/>
      <c r="N562" s="200"/>
      <c r="O562" s="200"/>
      <c r="P562" s="201">
        <f>P563+P574+P610</f>
        <v>0</v>
      </c>
      <c r="Q562" s="200"/>
      <c r="R562" s="201">
        <f>R563+R574+R610</f>
        <v>0</v>
      </c>
      <c r="S562" s="200"/>
      <c r="T562" s="202">
        <f>T563+T574+T610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03" t="s">
        <v>80</v>
      </c>
      <c r="AT562" s="204" t="s">
        <v>71</v>
      </c>
      <c r="AU562" s="204" t="s">
        <v>80</v>
      </c>
      <c r="AY562" s="203" t="s">
        <v>153</v>
      </c>
      <c r="BK562" s="205">
        <f>BK563+BK574+BK610</f>
        <v>0</v>
      </c>
    </row>
    <row r="563" spans="1:63" s="12" customFormat="1" ht="20.85" customHeight="1">
      <c r="A563" s="12"/>
      <c r="B563" s="192"/>
      <c r="C563" s="193"/>
      <c r="D563" s="194" t="s">
        <v>71</v>
      </c>
      <c r="E563" s="206" t="s">
        <v>501</v>
      </c>
      <c r="F563" s="206" t="s">
        <v>668</v>
      </c>
      <c r="G563" s="193"/>
      <c r="H563" s="193"/>
      <c r="I563" s="196"/>
      <c r="J563" s="207">
        <f>BK563</f>
        <v>0</v>
      </c>
      <c r="K563" s="193"/>
      <c r="L563" s="198"/>
      <c r="M563" s="199"/>
      <c r="N563" s="200"/>
      <c r="O563" s="200"/>
      <c r="P563" s="201">
        <f>SUM(P564:P573)</f>
        <v>0</v>
      </c>
      <c r="Q563" s="200"/>
      <c r="R563" s="201">
        <f>SUM(R564:R573)</f>
        <v>0</v>
      </c>
      <c r="S563" s="200"/>
      <c r="T563" s="202">
        <f>SUM(T564:T573)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03" t="s">
        <v>80</v>
      </c>
      <c r="AT563" s="204" t="s">
        <v>71</v>
      </c>
      <c r="AU563" s="204" t="s">
        <v>82</v>
      </c>
      <c r="AY563" s="203" t="s">
        <v>153</v>
      </c>
      <c r="BK563" s="205">
        <f>SUM(BK564:BK573)</f>
        <v>0</v>
      </c>
    </row>
    <row r="564" spans="1:65" s="2" customFormat="1" ht="33" customHeight="1">
      <c r="A564" s="42"/>
      <c r="B564" s="43"/>
      <c r="C564" s="208" t="s">
        <v>669</v>
      </c>
      <c r="D564" s="208" t="s">
        <v>156</v>
      </c>
      <c r="E564" s="209" t="s">
        <v>670</v>
      </c>
      <c r="F564" s="210" t="s">
        <v>671</v>
      </c>
      <c r="G564" s="211" t="s">
        <v>197</v>
      </c>
      <c r="H564" s="212">
        <v>455.75</v>
      </c>
      <c r="I564" s="213"/>
      <c r="J564" s="214">
        <f>ROUND(I564*H564,2)</f>
        <v>0</v>
      </c>
      <c r="K564" s="210" t="s">
        <v>160</v>
      </c>
      <c r="L564" s="48"/>
      <c r="M564" s="215" t="s">
        <v>19</v>
      </c>
      <c r="N564" s="216" t="s">
        <v>43</v>
      </c>
      <c r="O564" s="88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R564" s="219" t="s">
        <v>161</v>
      </c>
      <c r="AT564" s="219" t="s">
        <v>156</v>
      </c>
      <c r="AU564" s="219" t="s">
        <v>175</v>
      </c>
      <c r="AY564" s="21" t="s">
        <v>153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21" t="s">
        <v>80</v>
      </c>
      <c r="BK564" s="220">
        <f>ROUND(I564*H564,2)</f>
        <v>0</v>
      </c>
      <c r="BL564" s="21" t="s">
        <v>161</v>
      </c>
      <c r="BM564" s="219" t="s">
        <v>672</v>
      </c>
    </row>
    <row r="565" spans="1:47" s="2" customFormat="1" ht="12">
      <c r="A565" s="42"/>
      <c r="B565" s="43"/>
      <c r="C565" s="44"/>
      <c r="D565" s="221" t="s">
        <v>162</v>
      </c>
      <c r="E565" s="44"/>
      <c r="F565" s="222" t="s">
        <v>673</v>
      </c>
      <c r="G565" s="44"/>
      <c r="H565" s="44"/>
      <c r="I565" s="223"/>
      <c r="J565" s="44"/>
      <c r="K565" s="44"/>
      <c r="L565" s="48"/>
      <c r="M565" s="224"/>
      <c r="N565" s="225"/>
      <c r="O565" s="88"/>
      <c r="P565" s="88"/>
      <c r="Q565" s="88"/>
      <c r="R565" s="88"/>
      <c r="S565" s="88"/>
      <c r="T565" s="89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T565" s="21" t="s">
        <v>162</v>
      </c>
      <c r="AU565" s="21" t="s">
        <v>175</v>
      </c>
    </row>
    <row r="566" spans="1:47" s="2" customFormat="1" ht="12">
      <c r="A566" s="42"/>
      <c r="B566" s="43"/>
      <c r="C566" s="44"/>
      <c r="D566" s="226" t="s">
        <v>164</v>
      </c>
      <c r="E566" s="44"/>
      <c r="F566" s="227" t="s">
        <v>674</v>
      </c>
      <c r="G566" s="44"/>
      <c r="H566" s="44"/>
      <c r="I566" s="223"/>
      <c r="J566" s="44"/>
      <c r="K566" s="44"/>
      <c r="L566" s="48"/>
      <c r="M566" s="224"/>
      <c r="N566" s="225"/>
      <c r="O566" s="88"/>
      <c r="P566" s="88"/>
      <c r="Q566" s="88"/>
      <c r="R566" s="88"/>
      <c r="S566" s="88"/>
      <c r="T566" s="89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T566" s="21" t="s">
        <v>164</v>
      </c>
      <c r="AU566" s="21" t="s">
        <v>175</v>
      </c>
    </row>
    <row r="567" spans="1:51" s="16" customFormat="1" ht="12">
      <c r="A567" s="16"/>
      <c r="B567" s="272"/>
      <c r="C567" s="273"/>
      <c r="D567" s="221" t="s">
        <v>166</v>
      </c>
      <c r="E567" s="274" t="s">
        <v>19</v>
      </c>
      <c r="F567" s="275" t="s">
        <v>598</v>
      </c>
      <c r="G567" s="273"/>
      <c r="H567" s="274" t="s">
        <v>19</v>
      </c>
      <c r="I567" s="276"/>
      <c r="J567" s="273"/>
      <c r="K567" s="273"/>
      <c r="L567" s="277"/>
      <c r="M567" s="278"/>
      <c r="N567" s="279"/>
      <c r="O567" s="279"/>
      <c r="P567" s="279"/>
      <c r="Q567" s="279"/>
      <c r="R567" s="279"/>
      <c r="S567" s="279"/>
      <c r="T567" s="280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81" t="s">
        <v>166</v>
      </c>
      <c r="AU567" s="281" t="s">
        <v>175</v>
      </c>
      <c r="AV567" s="16" t="s">
        <v>80</v>
      </c>
      <c r="AW567" s="16" t="s">
        <v>33</v>
      </c>
      <c r="AX567" s="16" t="s">
        <v>72</v>
      </c>
      <c r="AY567" s="281" t="s">
        <v>153</v>
      </c>
    </row>
    <row r="568" spans="1:51" s="13" customFormat="1" ht="12">
      <c r="A568" s="13"/>
      <c r="B568" s="228"/>
      <c r="C568" s="229"/>
      <c r="D568" s="221" t="s">
        <v>166</v>
      </c>
      <c r="E568" s="230" t="s">
        <v>19</v>
      </c>
      <c r="F568" s="231" t="s">
        <v>675</v>
      </c>
      <c r="G568" s="229"/>
      <c r="H568" s="232">
        <v>245.26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8" t="s">
        <v>166</v>
      </c>
      <c r="AU568" s="238" t="s">
        <v>175</v>
      </c>
      <c r="AV568" s="13" t="s">
        <v>82</v>
      </c>
      <c r="AW568" s="13" t="s">
        <v>33</v>
      </c>
      <c r="AX568" s="13" t="s">
        <v>72</v>
      </c>
      <c r="AY568" s="238" t="s">
        <v>153</v>
      </c>
    </row>
    <row r="569" spans="1:51" s="13" customFormat="1" ht="12">
      <c r="A569" s="13"/>
      <c r="B569" s="228"/>
      <c r="C569" s="229"/>
      <c r="D569" s="221" t="s">
        <v>166</v>
      </c>
      <c r="E569" s="230" t="s">
        <v>19</v>
      </c>
      <c r="F569" s="231" t="s">
        <v>676</v>
      </c>
      <c r="G569" s="229"/>
      <c r="H569" s="232">
        <v>20.88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8" t="s">
        <v>166</v>
      </c>
      <c r="AU569" s="238" t="s">
        <v>175</v>
      </c>
      <c r="AV569" s="13" t="s">
        <v>82</v>
      </c>
      <c r="AW569" s="13" t="s">
        <v>33</v>
      </c>
      <c r="AX569" s="13" t="s">
        <v>72</v>
      </c>
      <c r="AY569" s="238" t="s">
        <v>153</v>
      </c>
    </row>
    <row r="570" spans="1:51" s="15" customFormat="1" ht="12">
      <c r="A570" s="15"/>
      <c r="B570" s="250"/>
      <c r="C570" s="251"/>
      <c r="D570" s="221" t="s">
        <v>166</v>
      </c>
      <c r="E570" s="252" t="s">
        <v>19</v>
      </c>
      <c r="F570" s="253" t="s">
        <v>174</v>
      </c>
      <c r="G570" s="251"/>
      <c r="H570" s="254">
        <v>266.14</v>
      </c>
      <c r="I570" s="255"/>
      <c r="J570" s="251"/>
      <c r="K570" s="251"/>
      <c r="L570" s="256"/>
      <c r="M570" s="257"/>
      <c r="N570" s="258"/>
      <c r="O570" s="258"/>
      <c r="P570" s="258"/>
      <c r="Q570" s="258"/>
      <c r="R570" s="258"/>
      <c r="S570" s="258"/>
      <c r="T570" s="259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0" t="s">
        <v>166</v>
      </c>
      <c r="AU570" s="260" t="s">
        <v>175</v>
      </c>
      <c r="AV570" s="15" t="s">
        <v>175</v>
      </c>
      <c r="AW570" s="15" t="s">
        <v>33</v>
      </c>
      <c r="AX570" s="15" t="s">
        <v>72</v>
      </c>
      <c r="AY570" s="260" t="s">
        <v>153</v>
      </c>
    </row>
    <row r="571" spans="1:51" s="13" customFormat="1" ht="12">
      <c r="A571" s="13"/>
      <c r="B571" s="228"/>
      <c r="C571" s="229"/>
      <c r="D571" s="221" t="s">
        <v>166</v>
      </c>
      <c r="E571" s="230" t="s">
        <v>19</v>
      </c>
      <c r="F571" s="231" t="s">
        <v>602</v>
      </c>
      <c r="G571" s="229"/>
      <c r="H571" s="232">
        <v>189.61</v>
      </c>
      <c r="I571" s="233"/>
      <c r="J571" s="229"/>
      <c r="K571" s="229"/>
      <c r="L571" s="234"/>
      <c r="M571" s="235"/>
      <c r="N571" s="236"/>
      <c r="O571" s="236"/>
      <c r="P571" s="236"/>
      <c r="Q571" s="236"/>
      <c r="R571" s="236"/>
      <c r="S571" s="236"/>
      <c r="T571" s="237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8" t="s">
        <v>166</v>
      </c>
      <c r="AU571" s="238" t="s">
        <v>175</v>
      </c>
      <c r="AV571" s="13" t="s">
        <v>82</v>
      </c>
      <c r="AW571" s="13" t="s">
        <v>33</v>
      </c>
      <c r="AX571" s="13" t="s">
        <v>72</v>
      </c>
      <c r="AY571" s="238" t="s">
        <v>153</v>
      </c>
    </row>
    <row r="572" spans="1:51" s="15" customFormat="1" ht="12">
      <c r="A572" s="15"/>
      <c r="B572" s="250"/>
      <c r="C572" s="251"/>
      <c r="D572" s="221" t="s">
        <v>166</v>
      </c>
      <c r="E572" s="252" t="s">
        <v>19</v>
      </c>
      <c r="F572" s="253" t="s">
        <v>174</v>
      </c>
      <c r="G572" s="251"/>
      <c r="H572" s="254">
        <v>189.61</v>
      </c>
      <c r="I572" s="255"/>
      <c r="J572" s="251"/>
      <c r="K572" s="251"/>
      <c r="L572" s="256"/>
      <c r="M572" s="257"/>
      <c r="N572" s="258"/>
      <c r="O572" s="258"/>
      <c r="P572" s="258"/>
      <c r="Q572" s="258"/>
      <c r="R572" s="258"/>
      <c r="S572" s="258"/>
      <c r="T572" s="25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60" t="s">
        <v>166</v>
      </c>
      <c r="AU572" s="260" t="s">
        <v>175</v>
      </c>
      <c r="AV572" s="15" t="s">
        <v>175</v>
      </c>
      <c r="AW572" s="15" t="s">
        <v>33</v>
      </c>
      <c r="AX572" s="15" t="s">
        <v>72</v>
      </c>
      <c r="AY572" s="260" t="s">
        <v>153</v>
      </c>
    </row>
    <row r="573" spans="1:51" s="14" customFormat="1" ht="12">
      <c r="A573" s="14"/>
      <c r="B573" s="239"/>
      <c r="C573" s="240"/>
      <c r="D573" s="221" t="s">
        <v>166</v>
      </c>
      <c r="E573" s="241" t="s">
        <v>19</v>
      </c>
      <c r="F573" s="242" t="s">
        <v>168</v>
      </c>
      <c r="G573" s="240"/>
      <c r="H573" s="243">
        <v>455.75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9" t="s">
        <v>166</v>
      </c>
      <c r="AU573" s="249" t="s">
        <v>175</v>
      </c>
      <c r="AV573" s="14" t="s">
        <v>161</v>
      </c>
      <c r="AW573" s="14" t="s">
        <v>33</v>
      </c>
      <c r="AX573" s="14" t="s">
        <v>80</v>
      </c>
      <c r="AY573" s="249" t="s">
        <v>153</v>
      </c>
    </row>
    <row r="574" spans="1:63" s="12" customFormat="1" ht="20.85" customHeight="1">
      <c r="A574" s="12"/>
      <c r="B574" s="192"/>
      <c r="C574" s="193"/>
      <c r="D574" s="194" t="s">
        <v>71</v>
      </c>
      <c r="E574" s="206" t="s">
        <v>677</v>
      </c>
      <c r="F574" s="206" t="s">
        <v>678</v>
      </c>
      <c r="G574" s="193"/>
      <c r="H574" s="193"/>
      <c r="I574" s="196"/>
      <c r="J574" s="207">
        <f>BK574</f>
        <v>0</v>
      </c>
      <c r="K574" s="193"/>
      <c r="L574" s="198"/>
      <c r="M574" s="199"/>
      <c r="N574" s="200"/>
      <c r="O574" s="200"/>
      <c r="P574" s="201">
        <f>SUM(P575:P609)</f>
        <v>0</v>
      </c>
      <c r="Q574" s="200"/>
      <c r="R574" s="201">
        <f>SUM(R575:R609)</f>
        <v>0</v>
      </c>
      <c r="S574" s="200"/>
      <c r="T574" s="202">
        <f>SUM(T575:T609)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3" t="s">
        <v>80</v>
      </c>
      <c r="AT574" s="204" t="s">
        <v>71</v>
      </c>
      <c r="AU574" s="204" t="s">
        <v>82</v>
      </c>
      <c r="AY574" s="203" t="s">
        <v>153</v>
      </c>
      <c r="BK574" s="205">
        <f>SUM(BK575:BK609)</f>
        <v>0</v>
      </c>
    </row>
    <row r="575" spans="1:65" s="2" customFormat="1" ht="24.15" customHeight="1">
      <c r="A575" s="42"/>
      <c r="B575" s="43"/>
      <c r="C575" s="208" t="s">
        <v>407</v>
      </c>
      <c r="D575" s="208" t="s">
        <v>156</v>
      </c>
      <c r="E575" s="209" t="s">
        <v>679</v>
      </c>
      <c r="F575" s="210" t="s">
        <v>680</v>
      </c>
      <c r="G575" s="211" t="s">
        <v>197</v>
      </c>
      <c r="H575" s="212">
        <v>463.175</v>
      </c>
      <c r="I575" s="213"/>
      <c r="J575" s="214">
        <f>ROUND(I575*H575,2)</f>
        <v>0</v>
      </c>
      <c r="K575" s="210" t="s">
        <v>160</v>
      </c>
      <c r="L575" s="48"/>
      <c r="M575" s="215" t="s">
        <v>19</v>
      </c>
      <c r="N575" s="216" t="s">
        <v>43</v>
      </c>
      <c r="O575" s="88"/>
      <c r="P575" s="217">
        <f>O575*H575</f>
        <v>0</v>
      </c>
      <c r="Q575" s="217">
        <v>0</v>
      </c>
      <c r="R575" s="217">
        <f>Q575*H575</f>
        <v>0</v>
      </c>
      <c r="S575" s="217">
        <v>0</v>
      </c>
      <c r="T575" s="218">
        <f>S575*H575</f>
        <v>0</v>
      </c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R575" s="219" t="s">
        <v>161</v>
      </c>
      <c r="AT575" s="219" t="s">
        <v>156</v>
      </c>
      <c r="AU575" s="219" t="s">
        <v>175</v>
      </c>
      <c r="AY575" s="21" t="s">
        <v>153</v>
      </c>
      <c r="BE575" s="220">
        <f>IF(N575="základní",J575,0)</f>
        <v>0</v>
      </c>
      <c r="BF575" s="220">
        <f>IF(N575="snížená",J575,0)</f>
        <v>0</v>
      </c>
      <c r="BG575" s="220">
        <f>IF(N575="zákl. přenesená",J575,0)</f>
        <v>0</v>
      </c>
      <c r="BH575" s="220">
        <f>IF(N575="sníž. přenesená",J575,0)</f>
        <v>0</v>
      </c>
      <c r="BI575" s="220">
        <f>IF(N575="nulová",J575,0)</f>
        <v>0</v>
      </c>
      <c r="BJ575" s="21" t="s">
        <v>80</v>
      </c>
      <c r="BK575" s="220">
        <f>ROUND(I575*H575,2)</f>
        <v>0</v>
      </c>
      <c r="BL575" s="21" t="s">
        <v>161</v>
      </c>
      <c r="BM575" s="219" t="s">
        <v>681</v>
      </c>
    </row>
    <row r="576" spans="1:47" s="2" customFormat="1" ht="12">
      <c r="A576" s="42"/>
      <c r="B576" s="43"/>
      <c r="C576" s="44"/>
      <c r="D576" s="221" t="s">
        <v>162</v>
      </c>
      <c r="E576" s="44"/>
      <c r="F576" s="222" t="s">
        <v>682</v>
      </c>
      <c r="G576" s="44"/>
      <c r="H576" s="44"/>
      <c r="I576" s="223"/>
      <c r="J576" s="44"/>
      <c r="K576" s="44"/>
      <c r="L576" s="48"/>
      <c r="M576" s="224"/>
      <c r="N576" s="225"/>
      <c r="O576" s="88"/>
      <c r="P576" s="88"/>
      <c r="Q576" s="88"/>
      <c r="R576" s="88"/>
      <c r="S576" s="88"/>
      <c r="T576" s="89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T576" s="21" t="s">
        <v>162</v>
      </c>
      <c r="AU576" s="21" t="s">
        <v>175</v>
      </c>
    </row>
    <row r="577" spans="1:47" s="2" customFormat="1" ht="12">
      <c r="A577" s="42"/>
      <c r="B577" s="43"/>
      <c r="C577" s="44"/>
      <c r="D577" s="226" t="s">
        <v>164</v>
      </c>
      <c r="E577" s="44"/>
      <c r="F577" s="227" t="s">
        <v>683</v>
      </c>
      <c r="G577" s="44"/>
      <c r="H577" s="44"/>
      <c r="I577" s="223"/>
      <c r="J577" s="44"/>
      <c r="K577" s="44"/>
      <c r="L577" s="48"/>
      <c r="M577" s="224"/>
      <c r="N577" s="225"/>
      <c r="O577" s="88"/>
      <c r="P577" s="88"/>
      <c r="Q577" s="88"/>
      <c r="R577" s="88"/>
      <c r="S577" s="88"/>
      <c r="T577" s="89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T577" s="21" t="s">
        <v>164</v>
      </c>
      <c r="AU577" s="21" t="s">
        <v>175</v>
      </c>
    </row>
    <row r="578" spans="1:51" s="16" customFormat="1" ht="12">
      <c r="A578" s="16"/>
      <c r="B578" s="272"/>
      <c r="C578" s="273"/>
      <c r="D578" s="221" t="s">
        <v>166</v>
      </c>
      <c r="E578" s="274" t="s">
        <v>19</v>
      </c>
      <c r="F578" s="275" t="s">
        <v>598</v>
      </c>
      <c r="G578" s="273"/>
      <c r="H578" s="274" t="s">
        <v>19</v>
      </c>
      <c r="I578" s="276"/>
      <c r="J578" s="273"/>
      <c r="K578" s="273"/>
      <c r="L578" s="277"/>
      <c r="M578" s="278"/>
      <c r="N578" s="279"/>
      <c r="O578" s="279"/>
      <c r="P578" s="279"/>
      <c r="Q578" s="279"/>
      <c r="R578" s="279"/>
      <c r="S578" s="279"/>
      <c r="T578" s="280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T578" s="281" t="s">
        <v>166</v>
      </c>
      <c r="AU578" s="281" t="s">
        <v>175</v>
      </c>
      <c r="AV578" s="16" t="s">
        <v>80</v>
      </c>
      <c r="AW578" s="16" t="s">
        <v>33</v>
      </c>
      <c r="AX578" s="16" t="s">
        <v>72</v>
      </c>
      <c r="AY578" s="281" t="s">
        <v>153</v>
      </c>
    </row>
    <row r="579" spans="1:51" s="13" customFormat="1" ht="12">
      <c r="A579" s="13"/>
      <c r="B579" s="228"/>
      <c r="C579" s="229"/>
      <c r="D579" s="221" t="s">
        <v>166</v>
      </c>
      <c r="E579" s="230" t="s">
        <v>19</v>
      </c>
      <c r="F579" s="231" t="s">
        <v>675</v>
      </c>
      <c r="G579" s="229"/>
      <c r="H579" s="232">
        <v>245.26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8" t="s">
        <v>166</v>
      </c>
      <c r="AU579" s="238" t="s">
        <v>175</v>
      </c>
      <c r="AV579" s="13" t="s">
        <v>82</v>
      </c>
      <c r="AW579" s="13" t="s">
        <v>33</v>
      </c>
      <c r="AX579" s="13" t="s">
        <v>72</v>
      </c>
      <c r="AY579" s="238" t="s">
        <v>153</v>
      </c>
    </row>
    <row r="580" spans="1:51" s="13" customFormat="1" ht="12">
      <c r="A580" s="13"/>
      <c r="B580" s="228"/>
      <c r="C580" s="229"/>
      <c r="D580" s="221" t="s">
        <v>166</v>
      </c>
      <c r="E580" s="230" t="s">
        <v>19</v>
      </c>
      <c r="F580" s="231" t="s">
        <v>676</v>
      </c>
      <c r="G580" s="229"/>
      <c r="H580" s="232">
        <v>20.88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8" t="s">
        <v>166</v>
      </c>
      <c r="AU580" s="238" t="s">
        <v>175</v>
      </c>
      <c r="AV580" s="13" t="s">
        <v>82</v>
      </c>
      <c r="AW580" s="13" t="s">
        <v>33</v>
      </c>
      <c r="AX580" s="13" t="s">
        <v>72</v>
      </c>
      <c r="AY580" s="238" t="s">
        <v>153</v>
      </c>
    </row>
    <row r="581" spans="1:51" s="13" customFormat="1" ht="12">
      <c r="A581" s="13"/>
      <c r="B581" s="228"/>
      <c r="C581" s="229"/>
      <c r="D581" s="221" t="s">
        <v>166</v>
      </c>
      <c r="E581" s="230" t="s">
        <v>19</v>
      </c>
      <c r="F581" s="231" t="s">
        <v>601</v>
      </c>
      <c r="G581" s="229"/>
      <c r="H581" s="232">
        <v>7.425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8" t="s">
        <v>166</v>
      </c>
      <c r="AU581" s="238" t="s">
        <v>175</v>
      </c>
      <c r="AV581" s="13" t="s">
        <v>82</v>
      </c>
      <c r="AW581" s="13" t="s">
        <v>33</v>
      </c>
      <c r="AX581" s="13" t="s">
        <v>72</v>
      </c>
      <c r="AY581" s="238" t="s">
        <v>153</v>
      </c>
    </row>
    <row r="582" spans="1:51" s="15" customFormat="1" ht="12">
      <c r="A582" s="15"/>
      <c r="B582" s="250"/>
      <c r="C582" s="251"/>
      <c r="D582" s="221" t="s">
        <v>166</v>
      </c>
      <c r="E582" s="252" t="s">
        <v>19</v>
      </c>
      <c r="F582" s="253" t="s">
        <v>174</v>
      </c>
      <c r="G582" s="251"/>
      <c r="H582" s="254">
        <v>273.565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0" t="s">
        <v>166</v>
      </c>
      <c r="AU582" s="260" t="s">
        <v>175</v>
      </c>
      <c r="AV582" s="15" t="s">
        <v>175</v>
      </c>
      <c r="AW582" s="15" t="s">
        <v>33</v>
      </c>
      <c r="AX582" s="15" t="s">
        <v>72</v>
      </c>
      <c r="AY582" s="260" t="s">
        <v>153</v>
      </c>
    </row>
    <row r="583" spans="1:51" s="13" customFormat="1" ht="12">
      <c r="A583" s="13"/>
      <c r="B583" s="228"/>
      <c r="C583" s="229"/>
      <c r="D583" s="221" t="s">
        <v>166</v>
      </c>
      <c r="E583" s="230" t="s">
        <v>19</v>
      </c>
      <c r="F583" s="231" t="s">
        <v>602</v>
      </c>
      <c r="G583" s="229"/>
      <c r="H583" s="232">
        <v>189.61</v>
      </c>
      <c r="I583" s="233"/>
      <c r="J583" s="229"/>
      <c r="K583" s="229"/>
      <c r="L583" s="234"/>
      <c r="M583" s="235"/>
      <c r="N583" s="236"/>
      <c r="O583" s="236"/>
      <c r="P583" s="236"/>
      <c r="Q583" s="236"/>
      <c r="R583" s="236"/>
      <c r="S583" s="236"/>
      <c r="T583" s="23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8" t="s">
        <v>166</v>
      </c>
      <c r="AU583" s="238" t="s">
        <v>175</v>
      </c>
      <c r="AV583" s="13" t="s">
        <v>82</v>
      </c>
      <c r="AW583" s="13" t="s">
        <v>33</v>
      </c>
      <c r="AX583" s="13" t="s">
        <v>72</v>
      </c>
      <c r="AY583" s="238" t="s">
        <v>153</v>
      </c>
    </row>
    <row r="584" spans="1:51" s="15" customFormat="1" ht="12">
      <c r="A584" s="15"/>
      <c r="B584" s="250"/>
      <c r="C584" s="251"/>
      <c r="D584" s="221" t="s">
        <v>166</v>
      </c>
      <c r="E584" s="252" t="s">
        <v>19</v>
      </c>
      <c r="F584" s="253" t="s">
        <v>174</v>
      </c>
      <c r="G584" s="251"/>
      <c r="H584" s="254">
        <v>189.61</v>
      </c>
      <c r="I584" s="255"/>
      <c r="J584" s="251"/>
      <c r="K584" s="251"/>
      <c r="L584" s="256"/>
      <c r="M584" s="257"/>
      <c r="N584" s="258"/>
      <c r="O584" s="258"/>
      <c r="P584" s="258"/>
      <c r="Q584" s="258"/>
      <c r="R584" s="258"/>
      <c r="S584" s="258"/>
      <c r="T584" s="259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0" t="s">
        <v>166</v>
      </c>
      <c r="AU584" s="260" t="s">
        <v>175</v>
      </c>
      <c r="AV584" s="15" t="s">
        <v>175</v>
      </c>
      <c r="AW584" s="15" t="s">
        <v>33</v>
      </c>
      <c r="AX584" s="15" t="s">
        <v>72</v>
      </c>
      <c r="AY584" s="260" t="s">
        <v>153</v>
      </c>
    </row>
    <row r="585" spans="1:51" s="14" customFormat="1" ht="12">
      <c r="A585" s="14"/>
      <c r="B585" s="239"/>
      <c r="C585" s="240"/>
      <c r="D585" s="221" t="s">
        <v>166</v>
      </c>
      <c r="E585" s="241" t="s">
        <v>19</v>
      </c>
      <c r="F585" s="242" t="s">
        <v>168</v>
      </c>
      <c r="G585" s="240"/>
      <c r="H585" s="243">
        <v>463.175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9" t="s">
        <v>166</v>
      </c>
      <c r="AU585" s="249" t="s">
        <v>175</v>
      </c>
      <c r="AV585" s="14" t="s">
        <v>161</v>
      </c>
      <c r="AW585" s="14" t="s">
        <v>33</v>
      </c>
      <c r="AX585" s="14" t="s">
        <v>80</v>
      </c>
      <c r="AY585" s="249" t="s">
        <v>153</v>
      </c>
    </row>
    <row r="586" spans="1:65" s="2" customFormat="1" ht="24.15" customHeight="1">
      <c r="A586" s="42"/>
      <c r="B586" s="43"/>
      <c r="C586" s="208" t="s">
        <v>684</v>
      </c>
      <c r="D586" s="208" t="s">
        <v>156</v>
      </c>
      <c r="E586" s="209" t="s">
        <v>685</v>
      </c>
      <c r="F586" s="210" t="s">
        <v>686</v>
      </c>
      <c r="G586" s="211" t="s">
        <v>197</v>
      </c>
      <c r="H586" s="212">
        <v>13.11</v>
      </c>
      <c r="I586" s="213"/>
      <c r="J586" s="214">
        <f>ROUND(I586*H586,2)</f>
        <v>0</v>
      </c>
      <c r="K586" s="210" t="s">
        <v>160</v>
      </c>
      <c r="L586" s="48"/>
      <c r="M586" s="215" t="s">
        <v>19</v>
      </c>
      <c r="N586" s="216" t="s">
        <v>43</v>
      </c>
      <c r="O586" s="88"/>
      <c r="P586" s="217">
        <f>O586*H586</f>
        <v>0</v>
      </c>
      <c r="Q586" s="217">
        <v>0</v>
      </c>
      <c r="R586" s="217">
        <f>Q586*H586</f>
        <v>0</v>
      </c>
      <c r="S586" s="217">
        <v>0</v>
      </c>
      <c r="T586" s="218">
        <f>S586*H586</f>
        <v>0</v>
      </c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R586" s="219" t="s">
        <v>161</v>
      </c>
      <c r="AT586" s="219" t="s">
        <v>156</v>
      </c>
      <c r="AU586" s="219" t="s">
        <v>175</v>
      </c>
      <c r="AY586" s="21" t="s">
        <v>153</v>
      </c>
      <c r="BE586" s="220">
        <f>IF(N586="základní",J586,0)</f>
        <v>0</v>
      </c>
      <c r="BF586" s="220">
        <f>IF(N586="snížená",J586,0)</f>
        <v>0</v>
      </c>
      <c r="BG586" s="220">
        <f>IF(N586="zákl. přenesená",J586,0)</f>
        <v>0</v>
      </c>
      <c r="BH586" s="220">
        <f>IF(N586="sníž. přenesená",J586,0)</f>
        <v>0</v>
      </c>
      <c r="BI586" s="220">
        <f>IF(N586="nulová",J586,0)</f>
        <v>0</v>
      </c>
      <c r="BJ586" s="21" t="s">
        <v>80</v>
      </c>
      <c r="BK586" s="220">
        <f>ROUND(I586*H586,2)</f>
        <v>0</v>
      </c>
      <c r="BL586" s="21" t="s">
        <v>161</v>
      </c>
      <c r="BM586" s="219" t="s">
        <v>687</v>
      </c>
    </row>
    <row r="587" spans="1:47" s="2" customFormat="1" ht="12">
      <c r="A587" s="42"/>
      <c r="B587" s="43"/>
      <c r="C587" s="44"/>
      <c r="D587" s="221" t="s">
        <v>162</v>
      </c>
      <c r="E587" s="44"/>
      <c r="F587" s="222" t="s">
        <v>688</v>
      </c>
      <c r="G587" s="44"/>
      <c r="H587" s="44"/>
      <c r="I587" s="223"/>
      <c r="J587" s="44"/>
      <c r="K587" s="44"/>
      <c r="L587" s="48"/>
      <c r="M587" s="224"/>
      <c r="N587" s="225"/>
      <c r="O587" s="88"/>
      <c r="P587" s="88"/>
      <c r="Q587" s="88"/>
      <c r="R587" s="88"/>
      <c r="S587" s="88"/>
      <c r="T587" s="89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T587" s="21" t="s">
        <v>162</v>
      </c>
      <c r="AU587" s="21" t="s">
        <v>175</v>
      </c>
    </row>
    <row r="588" spans="1:47" s="2" customFormat="1" ht="12">
      <c r="A588" s="42"/>
      <c r="B588" s="43"/>
      <c r="C588" s="44"/>
      <c r="D588" s="226" t="s">
        <v>164</v>
      </c>
      <c r="E588" s="44"/>
      <c r="F588" s="227" t="s">
        <v>689</v>
      </c>
      <c r="G588" s="44"/>
      <c r="H588" s="44"/>
      <c r="I588" s="223"/>
      <c r="J588" s="44"/>
      <c r="K588" s="44"/>
      <c r="L588" s="48"/>
      <c r="M588" s="224"/>
      <c r="N588" s="225"/>
      <c r="O588" s="88"/>
      <c r="P588" s="88"/>
      <c r="Q588" s="88"/>
      <c r="R588" s="88"/>
      <c r="S588" s="88"/>
      <c r="T588" s="89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T588" s="21" t="s">
        <v>164</v>
      </c>
      <c r="AU588" s="21" t="s">
        <v>175</v>
      </c>
    </row>
    <row r="589" spans="1:51" s="13" customFormat="1" ht="12">
      <c r="A589" s="13"/>
      <c r="B589" s="228"/>
      <c r="C589" s="229"/>
      <c r="D589" s="221" t="s">
        <v>166</v>
      </c>
      <c r="E589" s="230" t="s">
        <v>19</v>
      </c>
      <c r="F589" s="231" t="s">
        <v>690</v>
      </c>
      <c r="G589" s="229"/>
      <c r="H589" s="232">
        <v>13.11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8" t="s">
        <v>166</v>
      </c>
      <c r="AU589" s="238" t="s">
        <v>175</v>
      </c>
      <c r="AV589" s="13" t="s">
        <v>82</v>
      </c>
      <c r="AW589" s="13" t="s">
        <v>33</v>
      </c>
      <c r="AX589" s="13" t="s">
        <v>72</v>
      </c>
      <c r="AY589" s="238" t="s">
        <v>153</v>
      </c>
    </row>
    <row r="590" spans="1:51" s="14" customFormat="1" ht="12">
      <c r="A590" s="14"/>
      <c r="B590" s="239"/>
      <c r="C590" s="240"/>
      <c r="D590" s="221" t="s">
        <v>166</v>
      </c>
      <c r="E590" s="241" t="s">
        <v>19</v>
      </c>
      <c r="F590" s="242" t="s">
        <v>168</v>
      </c>
      <c r="G590" s="240"/>
      <c r="H590" s="243">
        <v>13.11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9" t="s">
        <v>166</v>
      </c>
      <c r="AU590" s="249" t="s">
        <v>175</v>
      </c>
      <c r="AV590" s="14" t="s">
        <v>161</v>
      </c>
      <c r="AW590" s="14" t="s">
        <v>33</v>
      </c>
      <c r="AX590" s="14" t="s">
        <v>80</v>
      </c>
      <c r="AY590" s="249" t="s">
        <v>153</v>
      </c>
    </row>
    <row r="591" spans="1:65" s="2" customFormat="1" ht="16.5" customHeight="1">
      <c r="A591" s="42"/>
      <c r="B591" s="43"/>
      <c r="C591" s="208" t="s">
        <v>412</v>
      </c>
      <c r="D591" s="208" t="s">
        <v>156</v>
      </c>
      <c r="E591" s="209" t="s">
        <v>691</v>
      </c>
      <c r="F591" s="210" t="s">
        <v>692</v>
      </c>
      <c r="G591" s="211" t="s">
        <v>366</v>
      </c>
      <c r="H591" s="212">
        <v>6</v>
      </c>
      <c r="I591" s="213"/>
      <c r="J591" s="214">
        <f>ROUND(I591*H591,2)</f>
        <v>0</v>
      </c>
      <c r="K591" s="210" t="s">
        <v>160</v>
      </c>
      <c r="L591" s="48"/>
      <c r="M591" s="215" t="s">
        <v>19</v>
      </c>
      <c r="N591" s="216" t="s">
        <v>43</v>
      </c>
      <c r="O591" s="88"/>
      <c r="P591" s="217">
        <f>O591*H591</f>
        <v>0</v>
      </c>
      <c r="Q591" s="217">
        <v>0</v>
      </c>
      <c r="R591" s="217">
        <f>Q591*H591</f>
        <v>0</v>
      </c>
      <c r="S591" s="217">
        <v>0</v>
      </c>
      <c r="T591" s="218">
        <f>S591*H591</f>
        <v>0</v>
      </c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R591" s="219" t="s">
        <v>161</v>
      </c>
      <c r="AT591" s="219" t="s">
        <v>156</v>
      </c>
      <c r="AU591" s="219" t="s">
        <v>175</v>
      </c>
      <c r="AY591" s="21" t="s">
        <v>153</v>
      </c>
      <c r="BE591" s="220">
        <f>IF(N591="základní",J591,0)</f>
        <v>0</v>
      </c>
      <c r="BF591" s="220">
        <f>IF(N591="snížená",J591,0)</f>
        <v>0</v>
      </c>
      <c r="BG591" s="220">
        <f>IF(N591="zákl. přenesená",J591,0)</f>
        <v>0</v>
      </c>
      <c r="BH591" s="220">
        <f>IF(N591="sníž. přenesená",J591,0)</f>
        <v>0</v>
      </c>
      <c r="BI591" s="220">
        <f>IF(N591="nulová",J591,0)</f>
        <v>0</v>
      </c>
      <c r="BJ591" s="21" t="s">
        <v>80</v>
      </c>
      <c r="BK591" s="220">
        <f>ROUND(I591*H591,2)</f>
        <v>0</v>
      </c>
      <c r="BL591" s="21" t="s">
        <v>161</v>
      </c>
      <c r="BM591" s="219" t="s">
        <v>693</v>
      </c>
    </row>
    <row r="592" spans="1:47" s="2" customFormat="1" ht="12">
      <c r="A592" s="42"/>
      <c r="B592" s="43"/>
      <c r="C592" s="44"/>
      <c r="D592" s="221" t="s">
        <v>162</v>
      </c>
      <c r="E592" s="44"/>
      <c r="F592" s="222" t="s">
        <v>694</v>
      </c>
      <c r="G592" s="44"/>
      <c r="H592" s="44"/>
      <c r="I592" s="223"/>
      <c r="J592" s="44"/>
      <c r="K592" s="44"/>
      <c r="L592" s="48"/>
      <c r="M592" s="224"/>
      <c r="N592" s="225"/>
      <c r="O592" s="88"/>
      <c r="P592" s="88"/>
      <c r="Q592" s="88"/>
      <c r="R592" s="88"/>
      <c r="S592" s="88"/>
      <c r="T592" s="89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T592" s="21" t="s">
        <v>162</v>
      </c>
      <c r="AU592" s="21" t="s">
        <v>175</v>
      </c>
    </row>
    <row r="593" spans="1:47" s="2" customFormat="1" ht="12">
      <c r="A593" s="42"/>
      <c r="B593" s="43"/>
      <c r="C593" s="44"/>
      <c r="D593" s="226" t="s">
        <v>164</v>
      </c>
      <c r="E593" s="44"/>
      <c r="F593" s="227" t="s">
        <v>695</v>
      </c>
      <c r="G593" s="44"/>
      <c r="H593" s="44"/>
      <c r="I593" s="223"/>
      <c r="J593" s="44"/>
      <c r="K593" s="44"/>
      <c r="L593" s="48"/>
      <c r="M593" s="224"/>
      <c r="N593" s="225"/>
      <c r="O593" s="88"/>
      <c r="P593" s="88"/>
      <c r="Q593" s="88"/>
      <c r="R593" s="88"/>
      <c r="S593" s="88"/>
      <c r="T593" s="89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T593" s="21" t="s">
        <v>164</v>
      </c>
      <c r="AU593" s="21" t="s">
        <v>175</v>
      </c>
    </row>
    <row r="594" spans="1:51" s="13" customFormat="1" ht="12">
      <c r="A594" s="13"/>
      <c r="B594" s="228"/>
      <c r="C594" s="229"/>
      <c r="D594" s="221" t="s">
        <v>166</v>
      </c>
      <c r="E594" s="230" t="s">
        <v>19</v>
      </c>
      <c r="F594" s="231" t="s">
        <v>696</v>
      </c>
      <c r="G594" s="229"/>
      <c r="H594" s="232">
        <v>4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8" t="s">
        <v>166</v>
      </c>
      <c r="AU594" s="238" t="s">
        <v>175</v>
      </c>
      <c r="AV594" s="13" t="s">
        <v>82</v>
      </c>
      <c r="AW594" s="13" t="s">
        <v>33</v>
      </c>
      <c r="AX594" s="13" t="s">
        <v>72</v>
      </c>
      <c r="AY594" s="238" t="s">
        <v>153</v>
      </c>
    </row>
    <row r="595" spans="1:51" s="13" customFormat="1" ht="12">
      <c r="A595" s="13"/>
      <c r="B595" s="228"/>
      <c r="C595" s="229"/>
      <c r="D595" s="221" t="s">
        <v>166</v>
      </c>
      <c r="E595" s="230" t="s">
        <v>19</v>
      </c>
      <c r="F595" s="231" t="s">
        <v>697</v>
      </c>
      <c r="G595" s="229"/>
      <c r="H595" s="232">
        <v>2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8" t="s">
        <v>166</v>
      </c>
      <c r="AU595" s="238" t="s">
        <v>175</v>
      </c>
      <c r="AV595" s="13" t="s">
        <v>82</v>
      </c>
      <c r="AW595" s="13" t="s">
        <v>33</v>
      </c>
      <c r="AX595" s="13" t="s">
        <v>72</v>
      </c>
      <c r="AY595" s="238" t="s">
        <v>153</v>
      </c>
    </row>
    <row r="596" spans="1:51" s="14" customFormat="1" ht="12">
      <c r="A596" s="14"/>
      <c r="B596" s="239"/>
      <c r="C596" s="240"/>
      <c r="D596" s="221" t="s">
        <v>166</v>
      </c>
      <c r="E596" s="241" t="s">
        <v>19</v>
      </c>
      <c r="F596" s="242" t="s">
        <v>168</v>
      </c>
      <c r="G596" s="240"/>
      <c r="H596" s="243">
        <v>6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9" t="s">
        <v>166</v>
      </c>
      <c r="AU596" s="249" t="s">
        <v>175</v>
      </c>
      <c r="AV596" s="14" t="s">
        <v>161</v>
      </c>
      <c r="AW596" s="14" t="s">
        <v>33</v>
      </c>
      <c r="AX596" s="14" t="s">
        <v>80</v>
      </c>
      <c r="AY596" s="249" t="s">
        <v>153</v>
      </c>
    </row>
    <row r="597" spans="1:65" s="2" customFormat="1" ht="16.5" customHeight="1">
      <c r="A597" s="42"/>
      <c r="B597" s="43"/>
      <c r="C597" s="261" t="s">
        <v>698</v>
      </c>
      <c r="D597" s="261" t="s">
        <v>214</v>
      </c>
      <c r="E597" s="262" t="s">
        <v>699</v>
      </c>
      <c r="F597" s="263" t="s">
        <v>700</v>
      </c>
      <c r="G597" s="264" t="s">
        <v>366</v>
      </c>
      <c r="H597" s="265">
        <v>4</v>
      </c>
      <c r="I597" s="266"/>
      <c r="J597" s="267">
        <f>ROUND(I597*H597,2)</f>
        <v>0</v>
      </c>
      <c r="K597" s="263" t="s">
        <v>160</v>
      </c>
      <c r="L597" s="268"/>
      <c r="M597" s="269" t="s">
        <v>19</v>
      </c>
      <c r="N597" s="270" t="s">
        <v>43</v>
      </c>
      <c r="O597" s="88"/>
      <c r="P597" s="217">
        <f>O597*H597</f>
        <v>0</v>
      </c>
      <c r="Q597" s="217">
        <v>0</v>
      </c>
      <c r="R597" s="217">
        <f>Q597*H597</f>
        <v>0</v>
      </c>
      <c r="S597" s="217">
        <v>0</v>
      </c>
      <c r="T597" s="218">
        <f>S597*H597</f>
        <v>0</v>
      </c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R597" s="219" t="s">
        <v>184</v>
      </c>
      <c r="AT597" s="219" t="s">
        <v>214</v>
      </c>
      <c r="AU597" s="219" t="s">
        <v>175</v>
      </c>
      <c r="AY597" s="21" t="s">
        <v>153</v>
      </c>
      <c r="BE597" s="220">
        <f>IF(N597="základní",J597,0)</f>
        <v>0</v>
      </c>
      <c r="BF597" s="220">
        <f>IF(N597="snížená",J597,0)</f>
        <v>0</v>
      </c>
      <c r="BG597" s="220">
        <f>IF(N597="zákl. přenesená",J597,0)</f>
        <v>0</v>
      </c>
      <c r="BH597" s="220">
        <f>IF(N597="sníž. přenesená",J597,0)</f>
        <v>0</v>
      </c>
      <c r="BI597" s="220">
        <f>IF(N597="nulová",J597,0)</f>
        <v>0</v>
      </c>
      <c r="BJ597" s="21" t="s">
        <v>80</v>
      </c>
      <c r="BK597" s="220">
        <f>ROUND(I597*H597,2)</f>
        <v>0</v>
      </c>
      <c r="BL597" s="21" t="s">
        <v>161</v>
      </c>
      <c r="BM597" s="219" t="s">
        <v>701</v>
      </c>
    </row>
    <row r="598" spans="1:47" s="2" customFormat="1" ht="12">
      <c r="A598" s="42"/>
      <c r="B598" s="43"/>
      <c r="C598" s="44"/>
      <c r="D598" s="221" t="s">
        <v>162</v>
      </c>
      <c r="E598" s="44"/>
      <c r="F598" s="222" t="s">
        <v>700</v>
      </c>
      <c r="G598" s="44"/>
      <c r="H598" s="44"/>
      <c r="I598" s="223"/>
      <c r="J598" s="44"/>
      <c r="K598" s="44"/>
      <c r="L598" s="48"/>
      <c r="M598" s="224"/>
      <c r="N598" s="225"/>
      <c r="O598" s="88"/>
      <c r="P598" s="88"/>
      <c r="Q598" s="88"/>
      <c r="R598" s="88"/>
      <c r="S598" s="88"/>
      <c r="T598" s="89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T598" s="21" t="s">
        <v>162</v>
      </c>
      <c r="AU598" s="21" t="s">
        <v>175</v>
      </c>
    </row>
    <row r="599" spans="1:47" s="2" customFormat="1" ht="12">
      <c r="A599" s="42"/>
      <c r="B599" s="43"/>
      <c r="C599" s="44"/>
      <c r="D599" s="221" t="s">
        <v>225</v>
      </c>
      <c r="E599" s="44"/>
      <c r="F599" s="271" t="s">
        <v>702</v>
      </c>
      <c r="G599" s="44"/>
      <c r="H599" s="44"/>
      <c r="I599" s="223"/>
      <c r="J599" s="44"/>
      <c r="K599" s="44"/>
      <c r="L599" s="48"/>
      <c r="M599" s="224"/>
      <c r="N599" s="225"/>
      <c r="O599" s="88"/>
      <c r="P599" s="88"/>
      <c r="Q599" s="88"/>
      <c r="R599" s="88"/>
      <c r="S599" s="88"/>
      <c r="T599" s="89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T599" s="21" t="s">
        <v>225</v>
      </c>
      <c r="AU599" s="21" t="s">
        <v>175</v>
      </c>
    </row>
    <row r="600" spans="1:65" s="2" customFormat="1" ht="16.5" customHeight="1">
      <c r="A600" s="42"/>
      <c r="B600" s="43"/>
      <c r="C600" s="261" t="s">
        <v>419</v>
      </c>
      <c r="D600" s="261" t="s">
        <v>214</v>
      </c>
      <c r="E600" s="262" t="s">
        <v>703</v>
      </c>
      <c r="F600" s="263" t="s">
        <v>704</v>
      </c>
      <c r="G600" s="264" t="s">
        <v>366</v>
      </c>
      <c r="H600" s="265">
        <v>2</v>
      </c>
      <c r="I600" s="266"/>
      <c r="J600" s="267">
        <f>ROUND(I600*H600,2)</f>
        <v>0</v>
      </c>
      <c r="K600" s="263" t="s">
        <v>160</v>
      </c>
      <c r="L600" s="268"/>
      <c r="M600" s="269" t="s">
        <v>19</v>
      </c>
      <c r="N600" s="270" t="s">
        <v>43</v>
      </c>
      <c r="O600" s="88"/>
      <c r="P600" s="217">
        <f>O600*H600</f>
        <v>0</v>
      </c>
      <c r="Q600" s="217">
        <v>0</v>
      </c>
      <c r="R600" s="217">
        <f>Q600*H600</f>
        <v>0</v>
      </c>
      <c r="S600" s="217">
        <v>0</v>
      </c>
      <c r="T600" s="218">
        <f>S600*H600</f>
        <v>0</v>
      </c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R600" s="219" t="s">
        <v>184</v>
      </c>
      <c r="AT600" s="219" t="s">
        <v>214</v>
      </c>
      <c r="AU600" s="219" t="s">
        <v>175</v>
      </c>
      <c r="AY600" s="21" t="s">
        <v>153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21" t="s">
        <v>80</v>
      </c>
      <c r="BK600" s="220">
        <f>ROUND(I600*H600,2)</f>
        <v>0</v>
      </c>
      <c r="BL600" s="21" t="s">
        <v>161</v>
      </c>
      <c r="BM600" s="219" t="s">
        <v>705</v>
      </c>
    </row>
    <row r="601" spans="1:47" s="2" customFormat="1" ht="12">
      <c r="A601" s="42"/>
      <c r="B601" s="43"/>
      <c r="C601" s="44"/>
      <c r="D601" s="221" t="s">
        <v>162</v>
      </c>
      <c r="E601" s="44"/>
      <c r="F601" s="222" t="s">
        <v>704</v>
      </c>
      <c r="G601" s="44"/>
      <c r="H601" s="44"/>
      <c r="I601" s="223"/>
      <c r="J601" s="44"/>
      <c r="K601" s="44"/>
      <c r="L601" s="48"/>
      <c r="M601" s="224"/>
      <c r="N601" s="225"/>
      <c r="O601" s="88"/>
      <c r="P601" s="88"/>
      <c r="Q601" s="88"/>
      <c r="R601" s="88"/>
      <c r="S601" s="88"/>
      <c r="T601" s="89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T601" s="21" t="s">
        <v>162</v>
      </c>
      <c r="AU601" s="21" t="s">
        <v>175</v>
      </c>
    </row>
    <row r="602" spans="1:47" s="2" customFormat="1" ht="12">
      <c r="A602" s="42"/>
      <c r="B602" s="43"/>
      <c r="C602" s="44"/>
      <c r="D602" s="221" t="s">
        <v>225</v>
      </c>
      <c r="E602" s="44"/>
      <c r="F602" s="271" t="s">
        <v>706</v>
      </c>
      <c r="G602" s="44"/>
      <c r="H602" s="44"/>
      <c r="I602" s="223"/>
      <c r="J602" s="44"/>
      <c r="K602" s="44"/>
      <c r="L602" s="48"/>
      <c r="M602" s="224"/>
      <c r="N602" s="225"/>
      <c r="O602" s="88"/>
      <c r="P602" s="88"/>
      <c r="Q602" s="88"/>
      <c r="R602" s="88"/>
      <c r="S602" s="88"/>
      <c r="T602" s="89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T602" s="21" t="s">
        <v>225</v>
      </c>
      <c r="AU602" s="21" t="s">
        <v>175</v>
      </c>
    </row>
    <row r="603" spans="1:65" s="2" customFormat="1" ht="21.75" customHeight="1">
      <c r="A603" s="42"/>
      <c r="B603" s="43"/>
      <c r="C603" s="208" t="s">
        <v>707</v>
      </c>
      <c r="D603" s="208" t="s">
        <v>156</v>
      </c>
      <c r="E603" s="209" t="s">
        <v>708</v>
      </c>
      <c r="F603" s="210" t="s">
        <v>709</v>
      </c>
      <c r="G603" s="211" t="s">
        <v>366</v>
      </c>
      <c r="H603" s="212">
        <v>2</v>
      </c>
      <c r="I603" s="213"/>
      <c r="J603" s="214">
        <f>ROUND(I603*H603,2)</f>
        <v>0</v>
      </c>
      <c r="K603" s="210" t="s">
        <v>160</v>
      </c>
      <c r="L603" s="48"/>
      <c r="M603" s="215" t="s">
        <v>19</v>
      </c>
      <c r="N603" s="216" t="s">
        <v>43</v>
      </c>
      <c r="O603" s="88"/>
      <c r="P603" s="217">
        <f>O603*H603</f>
        <v>0</v>
      </c>
      <c r="Q603" s="217">
        <v>0</v>
      </c>
      <c r="R603" s="217">
        <f>Q603*H603</f>
        <v>0</v>
      </c>
      <c r="S603" s="217">
        <v>0</v>
      </c>
      <c r="T603" s="218">
        <f>S603*H603</f>
        <v>0</v>
      </c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R603" s="219" t="s">
        <v>161</v>
      </c>
      <c r="AT603" s="219" t="s">
        <v>156</v>
      </c>
      <c r="AU603" s="219" t="s">
        <v>175</v>
      </c>
      <c r="AY603" s="21" t="s">
        <v>153</v>
      </c>
      <c r="BE603" s="220">
        <f>IF(N603="základní",J603,0)</f>
        <v>0</v>
      </c>
      <c r="BF603" s="220">
        <f>IF(N603="snížená",J603,0)</f>
        <v>0</v>
      </c>
      <c r="BG603" s="220">
        <f>IF(N603="zákl. přenesená",J603,0)</f>
        <v>0</v>
      </c>
      <c r="BH603" s="220">
        <f>IF(N603="sníž. přenesená",J603,0)</f>
        <v>0</v>
      </c>
      <c r="BI603" s="220">
        <f>IF(N603="nulová",J603,0)</f>
        <v>0</v>
      </c>
      <c r="BJ603" s="21" t="s">
        <v>80</v>
      </c>
      <c r="BK603" s="220">
        <f>ROUND(I603*H603,2)</f>
        <v>0</v>
      </c>
      <c r="BL603" s="21" t="s">
        <v>161</v>
      </c>
      <c r="BM603" s="219" t="s">
        <v>710</v>
      </c>
    </row>
    <row r="604" spans="1:47" s="2" customFormat="1" ht="12">
      <c r="A604" s="42"/>
      <c r="B604" s="43"/>
      <c r="C604" s="44"/>
      <c r="D604" s="221" t="s">
        <v>162</v>
      </c>
      <c r="E604" s="44"/>
      <c r="F604" s="222" t="s">
        <v>711</v>
      </c>
      <c r="G604" s="44"/>
      <c r="H604" s="44"/>
      <c r="I604" s="223"/>
      <c r="J604" s="44"/>
      <c r="K604" s="44"/>
      <c r="L604" s="48"/>
      <c r="M604" s="224"/>
      <c r="N604" s="225"/>
      <c r="O604" s="88"/>
      <c r="P604" s="88"/>
      <c r="Q604" s="88"/>
      <c r="R604" s="88"/>
      <c r="S604" s="88"/>
      <c r="T604" s="89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T604" s="21" t="s">
        <v>162</v>
      </c>
      <c r="AU604" s="21" t="s">
        <v>175</v>
      </c>
    </row>
    <row r="605" spans="1:47" s="2" customFormat="1" ht="12">
      <c r="A605" s="42"/>
      <c r="B605" s="43"/>
      <c r="C605" s="44"/>
      <c r="D605" s="226" t="s">
        <v>164</v>
      </c>
      <c r="E605" s="44"/>
      <c r="F605" s="227" t="s">
        <v>712</v>
      </c>
      <c r="G605" s="44"/>
      <c r="H605" s="44"/>
      <c r="I605" s="223"/>
      <c r="J605" s="44"/>
      <c r="K605" s="44"/>
      <c r="L605" s="48"/>
      <c r="M605" s="224"/>
      <c r="N605" s="225"/>
      <c r="O605" s="88"/>
      <c r="P605" s="88"/>
      <c r="Q605" s="88"/>
      <c r="R605" s="88"/>
      <c r="S605" s="88"/>
      <c r="T605" s="89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T605" s="21" t="s">
        <v>164</v>
      </c>
      <c r="AU605" s="21" t="s">
        <v>175</v>
      </c>
    </row>
    <row r="606" spans="1:51" s="13" customFormat="1" ht="12">
      <c r="A606" s="13"/>
      <c r="B606" s="228"/>
      <c r="C606" s="229"/>
      <c r="D606" s="221" t="s">
        <v>166</v>
      </c>
      <c r="E606" s="230" t="s">
        <v>19</v>
      </c>
      <c r="F606" s="231" t="s">
        <v>713</v>
      </c>
      <c r="G606" s="229"/>
      <c r="H606" s="232">
        <v>2</v>
      </c>
      <c r="I606" s="233"/>
      <c r="J606" s="229"/>
      <c r="K606" s="229"/>
      <c r="L606" s="234"/>
      <c r="M606" s="235"/>
      <c r="N606" s="236"/>
      <c r="O606" s="236"/>
      <c r="P606" s="236"/>
      <c r="Q606" s="236"/>
      <c r="R606" s="236"/>
      <c r="S606" s="236"/>
      <c r="T606" s="23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8" t="s">
        <v>166</v>
      </c>
      <c r="AU606" s="238" t="s">
        <v>175</v>
      </c>
      <c r="AV606" s="13" t="s">
        <v>82</v>
      </c>
      <c r="AW606" s="13" t="s">
        <v>33</v>
      </c>
      <c r="AX606" s="13" t="s">
        <v>72</v>
      </c>
      <c r="AY606" s="238" t="s">
        <v>153</v>
      </c>
    </row>
    <row r="607" spans="1:51" s="14" customFormat="1" ht="12">
      <c r="A607" s="14"/>
      <c r="B607" s="239"/>
      <c r="C607" s="240"/>
      <c r="D607" s="221" t="s">
        <v>166</v>
      </c>
      <c r="E607" s="241" t="s">
        <v>19</v>
      </c>
      <c r="F607" s="242" t="s">
        <v>168</v>
      </c>
      <c r="G607" s="240"/>
      <c r="H607" s="243">
        <v>2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9" t="s">
        <v>166</v>
      </c>
      <c r="AU607" s="249" t="s">
        <v>175</v>
      </c>
      <c r="AV607" s="14" t="s">
        <v>161</v>
      </c>
      <c r="AW607" s="14" t="s">
        <v>33</v>
      </c>
      <c r="AX607" s="14" t="s">
        <v>80</v>
      </c>
      <c r="AY607" s="249" t="s">
        <v>153</v>
      </c>
    </row>
    <row r="608" spans="1:65" s="2" customFormat="1" ht="55.5" customHeight="1">
      <c r="A608" s="42"/>
      <c r="B608" s="43"/>
      <c r="C608" s="261" t="s">
        <v>426</v>
      </c>
      <c r="D608" s="261" t="s">
        <v>214</v>
      </c>
      <c r="E608" s="262" t="s">
        <v>714</v>
      </c>
      <c r="F608" s="263" t="s">
        <v>715</v>
      </c>
      <c r="G608" s="264" t="s">
        <v>716</v>
      </c>
      <c r="H608" s="265">
        <v>2</v>
      </c>
      <c r="I608" s="266"/>
      <c r="J608" s="267">
        <f>ROUND(I608*H608,2)</f>
        <v>0</v>
      </c>
      <c r="K608" s="263" t="s">
        <v>19</v>
      </c>
      <c r="L608" s="268"/>
      <c r="M608" s="269" t="s">
        <v>19</v>
      </c>
      <c r="N608" s="270" t="s">
        <v>43</v>
      </c>
      <c r="O608" s="88"/>
      <c r="P608" s="217">
        <f>O608*H608</f>
        <v>0</v>
      </c>
      <c r="Q608" s="217">
        <v>0</v>
      </c>
      <c r="R608" s="217">
        <f>Q608*H608</f>
        <v>0</v>
      </c>
      <c r="S608" s="217">
        <v>0</v>
      </c>
      <c r="T608" s="218">
        <f>S608*H608</f>
        <v>0</v>
      </c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R608" s="219" t="s">
        <v>184</v>
      </c>
      <c r="AT608" s="219" t="s">
        <v>214</v>
      </c>
      <c r="AU608" s="219" t="s">
        <v>175</v>
      </c>
      <c r="AY608" s="21" t="s">
        <v>153</v>
      </c>
      <c r="BE608" s="220">
        <f>IF(N608="základní",J608,0)</f>
        <v>0</v>
      </c>
      <c r="BF608" s="220">
        <f>IF(N608="snížená",J608,0)</f>
        <v>0</v>
      </c>
      <c r="BG608" s="220">
        <f>IF(N608="zákl. přenesená",J608,0)</f>
        <v>0</v>
      </c>
      <c r="BH608" s="220">
        <f>IF(N608="sníž. přenesená",J608,0)</f>
        <v>0</v>
      </c>
      <c r="BI608" s="220">
        <f>IF(N608="nulová",J608,0)</f>
        <v>0</v>
      </c>
      <c r="BJ608" s="21" t="s">
        <v>80</v>
      </c>
      <c r="BK608" s="220">
        <f>ROUND(I608*H608,2)</f>
        <v>0</v>
      </c>
      <c r="BL608" s="21" t="s">
        <v>161</v>
      </c>
      <c r="BM608" s="219" t="s">
        <v>717</v>
      </c>
    </row>
    <row r="609" spans="1:47" s="2" customFormat="1" ht="12">
      <c r="A609" s="42"/>
      <c r="B609" s="43"/>
      <c r="C609" s="44"/>
      <c r="D609" s="221" t="s">
        <v>162</v>
      </c>
      <c r="E609" s="44"/>
      <c r="F609" s="222" t="s">
        <v>718</v>
      </c>
      <c r="G609" s="44"/>
      <c r="H609" s="44"/>
      <c r="I609" s="223"/>
      <c r="J609" s="44"/>
      <c r="K609" s="44"/>
      <c r="L609" s="48"/>
      <c r="M609" s="224"/>
      <c r="N609" s="225"/>
      <c r="O609" s="88"/>
      <c r="P609" s="88"/>
      <c r="Q609" s="88"/>
      <c r="R609" s="88"/>
      <c r="S609" s="88"/>
      <c r="T609" s="89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T609" s="21" t="s">
        <v>162</v>
      </c>
      <c r="AU609" s="21" t="s">
        <v>175</v>
      </c>
    </row>
    <row r="610" spans="1:63" s="12" customFormat="1" ht="20.85" customHeight="1">
      <c r="A610" s="12"/>
      <c r="B610" s="192"/>
      <c r="C610" s="193"/>
      <c r="D610" s="194" t="s">
        <v>71</v>
      </c>
      <c r="E610" s="206" t="s">
        <v>528</v>
      </c>
      <c r="F610" s="206" t="s">
        <v>719</v>
      </c>
      <c r="G610" s="193"/>
      <c r="H610" s="193"/>
      <c r="I610" s="196"/>
      <c r="J610" s="207">
        <f>BK610</f>
        <v>0</v>
      </c>
      <c r="K610" s="193"/>
      <c r="L610" s="198"/>
      <c r="M610" s="199"/>
      <c r="N610" s="200"/>
      <c r="O610" s="200"/>
      <c r="P610" s="201">
        <f>SUM(P611:P837)</f>
        <v>0</v>
      </c>
      <c r="Q610" s="200"/>
      <c r="R610" s="201">
        <f>SUM(R611:R837)</f>
        <v>0</v>
      </c>
      <c r="S610" s="200"/>
      <c r="T610" s="202">
        <f>SUM(T611:T837)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03" t="s">
        <v>80</v>
      </c>
      <c r="AT610" s="204" t="s">
        <v>71</v>
      </c>
      <c r="AU610" s="204" t="s">
        <v>82</v>
      </c>
      <c r="AY610" s="203" t="s">
        <v>153</v>
      </c>
      <c r="BK610" s="205">
        <f>SUM(BK611:BK837)</f>
        <v>0</v>
      </c>
    </row>
    <row r="611" spans="1:65" s="2" customFormat="1" ht="21.75" customHeight="1">
      <c r="A611" s="42"/>
      <c r="B611" s="43"/>
      <c r="C611" s="208" t="s">
        <v>720</v>
      </c>
      <c r="D611" s="208" t="s">
        <v>156</v>
      </c>
      <c r="E611" s="209" t="s">
        <v>721</v>
      </c>
      <c r="F611" s="210" t="s">
        <v>722</v>
      </c>
      <c r="G611" s="211" t="s">
        <v>197</v>
      </c>
      <c r="H611" s="212">
        <v>43.2</v>
      </c>
      <c r="I611" s="213"/>
      <c r="J611" s="214">
        <f>ROUND(I611*H611,2)</f>
        <v>0</v>
      </c>
      <c r="K611" s="210" t="s">
        <v>160</v>
      </c>
      <c r="L611" s="48"/>
      <c r="M611" s="215" t="s">
        <v>19</v>
      </c>
      <c r="N611" s="216" t="s">
        <v>43</v>
      </c>
      <c r="O611" s="88"/>
      <c r="P611" s="217">
        <f>O611*H611</f>
        <v>0</v>
      </c>
      <c r="Q611" s="217">
        <v>0</v>
      </c>
      <c r="R611" s="217">
        <f>Q611*H611</f>
        <v>0</v>
      </c>
      <c r="S611" s="217">
        <v>0</v>
      </c>
      <c r="T611" s="218">
        <f>S611*H611</f>
        <v>0</v>
      </c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R611" s="219" t="s">
        <v>161</v>
      </c>
      <c r="AT611" s="219" t="s">
        <v>156</v>
      </c>
      <c r="AU611" s="219" t="s">
        <v>175</v>
      </c>
      <c r="AY611" s="21" t="s">
        <v>153</v>
      </c>
      <c r="BE611" s="220">
        <f>IF(N611="základní",J611,0)</f>
        <v>0</v>
      </c>
      <c r="BF611" s="220">
        <f>IF(N611="snížená",J611,0)</f>
        <v>0</v>
      </c>
      <c r="BG611" s="220">
        <f>IF(N611="zákl. přenesená",J611,0)</f>
        <v>0</v>
      </c>
      <c r="BH611" s="220">
        <f>IF(N611="sníž. přenesená",J611,0)</f>
        <v>0</v>
      </c>
      <c r="BI611" s="220">
        <f>IF(N611="nulová",J611,0)</f>
        <v>0</v>
      </c>
      <c r="BJ611" s="21" t="s">
        <v>80</v>
      </c>
      <c r="BK611" s="220">
        <f>ROUND(I611*H611,2)</f>
        <v>0</v>
      </c>
      <c r="BL611" s="21" t="s">
        <v>161</v>
      </c>
      <c r="BM611" s="219" t="s">
        <v>723</v>
      </c>
    </row>
    <row r="612" spans="1:47" s="2" customFormat="1" ht="12">
      <c r="A612" s="42"/>
      <c r="B612" s="43"/>
      <c r="C612" s="44"/>
      <c r="D612" s="221" t="s">
        <v>162</v>
      </c>
      <c r="E612" s="44"/>
      <c r="F612" s="222" t="s">
        <v>724</v>
      </c>
      <c r="G612" s="44"/>
      <c r="H612" s="44"/>
      <c r="I612" s="223"/>
      <c r="J612" s="44"/>
      <c r="K612" s="44"/>
      <c r="L612" s="48"/>
      <c r="M612" s="224"/>
      <c r="N612" s="225"/>
      <c r="O612" s="88"/>
      <c r="P612" s="88"/>
      <c r="Q612" s="88"/>
      <c r="R612" s="88"/>
      <c r="S612" s="88"/>
      <c r="T612" s="89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T612" s="21" t="s">
        <v>162</v>
      </c>
      <c r="AU612" s="21" t="s">
        <v>175</v>
      </c>
    </row>
    <row r="613" spans="1:47" s="2" customFormat="1" ht="12">
      <c r="A613" s="42"/>
      <c r="B613" s="43"/>
      <c r="C613" s="44"/>
      <c r="D613" s="226" t="s">
        <v>164</v>
      </c>
      <c r="E613" s="44"/>
      <c r="F613" s="227" t="s">
        <v>725</v>
      </c>
      <c r="G613" s="44"/>
      <c r="H613" s="44"/>
      <c r="I613" s="223"/>
      <c r="J613" s="44"/>
      <c r="K613" s="44"/>
      <c r="L613" s="48"/>
      <c r="M613" s="224"/>
      <c r="N613" s="225"/>
      <c r="O613" s="88"/>
      <c r="P613" s="88"/>
      <c r="Q613" s="88"/>
      <c r="R613" s="88"/>
      <c r="S613" s="88"/>
      <c r="T613" s="89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T613" s="21" t="s">
        <v>164</v>
      </c>
      <c r="AU613" s="21" t="s">
        <v>175</v>
      </c>
    </row>
    <row r="614" spans="1:51" s="13" customFormat="1" ht="12">
      <c r="A614" s="13"/>
      <c r="B614" s="228"/>
      <c r="C614" s="229"/>
      <c r="D614" s="221" t="s">
        <v>166</v>
      </c>
      <c r="E614" s="230" t="s">
        <v>19</v>
      </c>
      <c r="F614" s="231" t="s">
        <v>726</v>
      </c>
      <c r="G614" s="229"/>
      <c r="H614" s="232">
        <v>24.4</v>
      </c>
      <c r="I614" s="233"/>
      <c r="J614" s="229"/>
      <c r="K614" s="229"/>
      <c r="L614" s="234"/>
      <c r="M614" s="235"/>
      <c r="N614" s="236"/>
      <c r="O614" s="236"/>
      <c r="P614" s="236"/>
      <c r="Q614" s="236"/>
      <c r="R614" s="236"/>
      <c r="S614" s="236"/>
      <c r="T614" s="23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8" t="s">
        <v>166</v>
      </c>
      <c r="AU614" s="238" t="s">
        <v>175</v>
      </c>
      <c r="AV614" s="13" t="s">
        <v>82</v>
      </c>
      <c r="AW614" s="13" t="s">
        <v>33</v>
      </c>
      <c r="AX614" s="13" t="s">
        <v>72</v>
      </c>
      <c r="AY614" s="238" t="s">
        <v>153</v>
      </c>
    </row>
    <row r="615" spans="1:51" s="13" customFormat="1" ht="12">
      <c r="A615" s="13"/>
      <c r="B615" s="228"/>
      <c r="C615" s="229"/>
      <c r="D615" s="221" t="s">
        <v>166</v>
      </c>
      <c r="E615" s="230" t="s">
        <v>19</v>
      </c>
      <c r="F615" s="231" t="s">
        <v>727</v>
      </c>
      <c r="G615" s="229"/>
      <c r="H615" s="232">
        <v>18.8</v>
      </c>
      <c r="I615" s="233"/>
      <c r="J615" s="229"/>
      <c r="K615" s="229"/>
      <c r="L615" s="234"/>
      <c r="M615" s="235"/>
      <c r="N615" s="236"/>
      <c r="O615" s="236"/>
      <c r="P615" s="236"/>
      <c r="Q615" s="236"/>
      <c r="R615" s="236"/>
      <c r="S615" s="236"/>
      <c r="T615" s="23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8" t="s">
        <v>166</v>
      </c>
      <c r="AU615" s="238" t="s">
        <v>175</v>
      </c>
      <c r="AV615" s="13" t="s">
        <v>82</v>
      </c>
      <c r="AW615" s="13" t="s">
        <v>33</v>
      </c>
      <c r="AX615" s="13" t="s">
        <v>72</v>
      </c>
      <c r="AY615" s="238" t="s">
        <v>153</v>
      </c>
    </row>
    <row r="616" spans="1:51" s="15" customFormat="1" ht="12">
      <c r="A616" s="15"/>
      <c r="B616" s="250"/>
      <c r="C616" s="251"/>
      <c r="D616" s="221" t="s">
        <v>166</v>
      </c>
      <c r="E616" s="252" t="s">
        <v>19</v>
      </c>
      <c r="F616" s="253" t="s">
        <v>174</v>
      </c>
      <c r="G616" s="251"/>
      <c r="H616" s="254">
        <v>43.2</v>
      </c>
      <c r="I616" s="255"/>
      <c r="J616" s="251"/>
      <c r="K616" s="251"/>
      <c r="L616" s="256"/>
      <c r="M616" s="257"/>
      <c r="N616" s="258"/>
      <c r="O616" s="258"/>
      <c r="P616" s="258"/>
      <c r="Q616" s="258"/>
      <c r="R616" s="258"/>
      <c r="S616" s="258"/>
      <c r="T616" s="25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0" t="s">
        <v>166</v>
      </c>
      <c r="AU616" s="260" t="s">
        <v>175</v>
      </c>
      <c r="AV616" s="15" t="s">
        <v>175</v>
      </c>
      <c r="AW616" s="15" t="s">
        <v>33</v>
      </c>
      <c r="AX616" s="15" t="s">
        <v>72</v>
      </c>
      <c r="AY616" s="260" t="s">
        <v>153</v>
      </c>
    </row>
    <row r="617" spans="1:51" s="14" customFormat="1" ht="12">
      <c r="A617" s="14"/>
      <c r="B617" s="239"/>
      <c r="C617" s="240"/>
      <c r="D617" s="221" t="s">
        <v>166</v>
      </c>
      <c r="E617" s="241" t="s">
        <v>19</v>
      </c>
      <c r="F617" s="242" t="s">
        <v>168</v>
      </c>
      <c r="G617" s="240"/>
      <c r="H617" s="243">
        <v>43.2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9" t="s">
        <v>166</v>
      </c>
      <c r="AU617" s="249" t="s">
        <v>175</v>
      </c>
      <c r="AV617" s="14" t="s">
        <v>161</v>
      </c>
      <c r="AW617" s="14" t="s">
        <v>33</v>
      </c>
      <c r="AX617" s="14" t="s">
        <v>80</v>
      </c>
      <c r="AY617" s="249" t="s">
        <v>153</v>
      </c>
    </row>
    <row r="618" spans="1:65" s="2" customFormat="1" ht="21.75" customHeight="1">
      <c r="A618" s="42"/>
      <c r="B618" s="43"/>
      <c r="C618" s="208" t="s">
        <v>433</v>
      </c>
      <c r="D618" s="208" t="s">
        <v>156</v>
      </c>
      <c r="E618" s="209" t="s">
        <v>728</v>
      </c>
      <c r="F618" s="210" t="s">
        <v>729</v>
      </c>
      <c r="G618" s="211" t="s">
        <v>197</v>
      </c>
      <c r="H618" s="212">
        <v>12.36</v>
      </c>
      <c r="I618" s="213"/>
      <c r="J618" s="214">
        <f>ROUND(I618*H618,2)</f>
        <v>0</v>
      </c>
      <c r="K618" s="210" t="s">
        <v>160</v>
      </c>
      <c r="L618" s="48"/>
      <c r="M618" s="215" t="s">
        <v>19</v>
      </c>
      <c r="N618" s="216" t="s">
        <v>43</v>
      </c>
      <c r="O618" s="88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R618" s="219" t="s">
        <v>161</v>
      </c>
      <c r="AT618" s="219" t="s">
        <v>156</v>
      </c>
      <c r="AU618" s="219" t="s">
        <v>175</v>
      </c>
      <c r="AY618" s="21" t="s">
        <v>153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21" t="s">
        <v>80</v>
      </c>
      <c r="BK618" s="220">
        <f>ROUND(I618*H618,2)</f>
        <v>0</v>
      </c>
      <c r="BL618" s="21" t="s">
        <v>161</v>
      </c>
      <c r="BM618" s="219" t="s">
        <v>730</v>
      </c>
    </row>
    <row r="619" spans="1:47" s="2" customFormat="1" ht="12">
      <c r="A619" s="42"/>
      <c r="B619" s="43"/>
      <c r="C619" s="44"/>
      <c r="D619" s="221" t="s">
        <v>162</v>
      </c>
      <c r="E619" s="44"/>
      <c r="F619" s="222" t="s">
        <v>731</v>
      </c>
      <c r="G619" s="44"/>
      <c r="H619" s="44"/>
      <c r="I619" s="223"/>
      <c r="J619" s="44"/>
      <c r="K619" s="44"/>
      <c r="L619" s="48"/>
      <c r="M619" s="224"/>
      <c r="N619" s="225"/>
      <c r="O619" s="88"/>
      <c r="P619" s="88"/>
      <c r="Q619" s="88"/>
      <c r="R619" s="88"/>
      <c r="S619" s="88"/>
      <c r="T619" s="89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T619" s="21" t="s">
        <v>162</v>
      </c>
      <c r="AU619" s="21" t="s">
        <v>175</v>
      </c>
    </row>
    <row r="620" spans="1:47" s="2" customFormat="1" ht="12">
      <c r="A620" s="42"/>
      <c r="B620" s="43"/>
      <c r="C620" s="44"/>
      <c r="D620" s="226" t="s">
        <v>164</v>
      </c>
      <c r="E620" s="44"/>
      <c r="F620" s="227" t="s">
        <v>732</v>
      </c>
      <c r="G620" s="44"/>
      <c r="H620" s="44"/>
      <c r="I620" s="223"/>
      <c r="J620" s="44"/>
      <c r="K620" s="44"/>
      <c r="L620" s="48"/>
      <c r="M620" s="224"/>
      <c r="N620" s="225"/>
      <c r="O620" s="88"/>
      <c r="P620" s="88"/>
      <c r="Q620" s="88"/>
      <c r="R620" s="88"/>
      <c r="S620" s="88"/>
      <c r="T620" s="89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T620" s="21" t="s">
        <v>164</v>
      </c>
      <c r="AU620" s="21" t="s">
        <v>175</v>
      </c>
    </row>
    <row r="621" spans="1:51" s="13" customFormat="1" ht="12">
      <c r="A621" s="13"/>
      <c r="B621" s="228"/>
      <c r="C621" s="229"/>
      <c r="D621" s="221" t="s">
        <v>166</v>
      </c>
      <c r="E621" s="230" t="s">
        <v>19</v>
      </c>
      <c r="F621" s="231" t="s">
        <v>733</v>
      </c>
      <c r="G621" s="229"/>
      <c r="H621" s="232">
        <v>4.8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8" t="s">
        <v>166</v>
      </c>
      <c r="AU621" s="238" t="s">
        <v>175</v>
      </c>
      <c r="AV621" s="13" t="s">
        <v>82</v>
      </c>
      <c r="AW621" s="13" t="s">
        <v>33</v>
      </c>
      <c r="AX621" s="13" t="s">
        <v>72</v>
      </c>
      <c r="AY621" s="238" t="s">
        <v>153</v>
      </c>
    </row>
    <row r="622" spans="1:51" s="13" customFormat="1" ht="12">
      <c r="A622" s="13"/>
      <c r="B622" s="228"/>
      <c r="C622" s="229"/>
      <c r="D622" s="221" t="s">
        <v>166</v>
      </c>
      <c r="E622" s="230" t="s">
        <v>19</v>
      </c>
      <c r="F622" s="231" t="s">
        <v>734</v>
      </c>
      <c r="G622" s="229"/>
      <c r="H622" s="232">
        <v>7.56</v>
      </c>
      <c r="I622" s="233"/>
      <c r="J622" s="229"/>
      <c r="K622" s="229"/>
      <c r="L622" s="234"/>
      <c r="M622" s="235"/>
      <c r="N622" s="236"/>
      <c r="O622" s="236"/>
      <c r="P622" s="236"/>
      <c r="Q622" s="236"/>
      <c r="R622" s="236"/>
      <c r="S622" s="236"/>
      <c r="T622" s="23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8" t="s">
        <v>166</v>
      </c>
      <c r="AU622" s="238" t="s">
        <v>175</v>
      </c>
      <c r="AV622" s="13" t="s">
        <v>82</v>
      </c>
      <c r="AW622" s="13" t="s">
        <v>33</v>
      </c>
      <c r="AX622" s="13" t="s">
        <v>72</v>
      </c>
      <c r="AY622" s="238" t="s">
        <v>153</v>
      </c>
    </row>
    <row r="623" spans="1:51" s="14" customFormat="1" ht="12">
      <c r="A623" s="14"/>
      <c r="B623" s="239"/>
      <c r="C623" s="240"/>
      <c r="D623" s="221" t="s">
        <v>166</v>
      </c>
      <c r="E623" s="241" t="s">
        <v>19</v>
      </c>
      <c r="F623" s="242" t="s">
        <v>168</v>
      </c>
      <c r="G623" s="240"/>
      <c r="H623" s="243">
        <v>12.36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9" t="s">
        <v>166</v>
      </c>
      <c r="AU623" s="249" t="s">
        <v>175</v>
      </c>
      <c r="AV623" s="14" t="s">
        <v>161</v>
      </c>
      <c r="AW623" s="14" t="s">
        <v>33</v>
      </c>
      <c r="AX623" s="14" t="s">
        <v>80</v>
      </c>
      <c r="AY623" s="249" t="s">
        <v>153</v>
      </c>
    </row>
    <row r="624" spans="1:65" s="2" customFormat="1" ht="21.75" customHeight="1">
      <c r="A624" s="42"/>
      <c r="B624" s="43"/>
      <c r="C624" s="208" t="s">
        <v>735</v>
      </c>
      <c r="D624" s="208" t="s">
        <v>156</v>
      </c>
      <c r="E624" s="209" t="s">
        <v>736</v>
      </c>
      <c r="F624" s="210" t="s">
        <v>737</v>
      </c>
      <c r="G624" s="211" t="s">
        <v>197</v>
      </c>
      <c r="H624" s="212">
        <v>12.232</v>
      </c>
      <c r="I624" s="213"/>
      <c r="J624" s="214">
        <f>ROUND(I624*H624,2)</f>
        <v>0</v>
      </c>
      <c r="K624" s="210" t="s">
        <v>160</v>
      </c>
      <c r="L624" s="48"/>
      <c r="M624" s="215" t="s">
        <v>19</v>
      </c>
      <c r="N624" s="216" t="s">
        <v>43</v>
      </c>
      <c r="O624" s="88"/>
      <c r="P624" s="217">
        <f>O624*H624</f>
        <v>0</v>
      </c>
      <c r="Q624" s="217">
        <v>0</v>
      </c>
      <c r="R624" s="217">
        <f>Q624*H624</f>
        <v>0</v>
      </c>
      <c r="S624" s="217">
        <v>0</v>
      </c>
      <c r="T624" s="218">
        <f>S624*H624</f>
        <v>0</v>
      </c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R624" s="219" t="s">
        <v>161</v>
      </c>
      <c r="AT624" s="219" t="s">
        <v>156</v>
      </c>
      <c r="AU624" s="219" t="s">
        <v>175</v>
      </c>
      <c r="AY624" s="21" t="s">
        <v>153</v>
      </c>
      <c r="BE624" s="220">
        <f>IF(N624="základní",J624,0)</f>
        <v>0</v>
      </c>
      <c r="BF624" s="220">
        <f>IF(N624="snížená",J624,0)</f>
        <v>0</v>
      </c>
      <c r="BG624" s="220">
        <f>IF(N624="zákl. přenesená",J624,0)</f>
        <v>0</v>
      </c>
      <c r="BH624" s="220">
        <f>IF(N624="sníž. přenesená",J624,0)</f>
        <v>0</v>
      </c>
      <c r="BI624" s="220">
        <f>IF(N624="nulová",J624,0)</f>
        <v>0</v>
      </c>
      <c r="BJ624" s="21" t="s">
        <v>80</v>
      </c>
      <c r="BK624" s="220">
        <f>ROUND(I624*H624,2)</f>
        <v>0</v>
      </c>
      <c r="BL624" s="21" t="s">
        <v>161</v>
      </c>
      <c r="BM624" s="219" t="s">
        <v>738</v>
      </c>
    </row>
    <row r="625" spans="1:47" s="2" customFormat="1" ht="12">
      <c r="A625" s="42"/>
      <c r="B625" s="43"/>
      <c r="C625" s="44"/>
      <c r="D625" s="221" t="s">
        <v>162</v>
      </c>
      <c r="E625" s="44"/>
      <c r="F625" s="222" t="s">
        <v>739</v>
      </c>
      <c r="G625" s="44"/>
      <c r="H625" s="44"/>
      <c r="I625" s="223"/>
      <c r="J625" s="44"/>
      <c r="K625" s="44"/>
      <c r="L625" s="48"/>
      <c r="M625" s="224"/>
      <c r="N625" s="225"/>
      <c r="O625" s="88"/>
      <c r="P625" s="88"/>
      <c r="Q625" s="88"/>
      <c r="R625" s="88"/>
      <c r="S625" s="88"/>
      <c r="T625" s="89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T625" s="21" t="s">
        <v>162</v>
      </c>
      <c r="AU625" s="21" t="s">
        <v>175</v>
      </c>
    </row>
    <row r="626" spans="1:47" s="2" customFormat="1" ht="12">
      <c r="A626" s="42"/>
      <c r="B626" s="43"/>
      <c r="C626" s="44"/>
      <c r="D626" s="226" t="s">
        <v>164</v>
      </c>
      <c r="E626" s="44"/>
      <c r="F626" s="227" t="s">
        <v>740</v>
      </c>
      <c r="G626" s="44"/>
      <c r="H626" s="44"/>
      <c r="I626" s="223"/>
      <c r="J626" s="44"/>
      <c r="K626" s="44"/>
      <c r="L626" s="48"/>
      <c r="M626" s="224"/>
      <c r="N626" s="225"/>
      <c r="O626" s="88"/>
      <c r="P626" s="88"/>
      <c r="Q626" s="88"/>
      <c r="R626" s="88"/>
      <c r="S626" s="88"/>
      <c r="T626" s="89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T626" s="21" t="s">
        <v>164</v>
      </c>
      <c r="AU626" s="21" t="s">
        <v>175</v>
      </c>
    </row>
    <row r="627" spans="1:51" s="13" customFormat="1" ht="12">
      <c r="A627" s="13"/>
      <c r="B627" s="228"/>
      <c r="C627" s="229"/>
      <c r="D627" s="221" t="s">
        <v>166</v>
      </c>
      <c r="E627" s="230" t="s">
        <v>19</v>
      </c>
      <c r="F627" s="231" t="s">
        <v>741</v>
      </c>
      <c r="G627" s="229"/>
      <c r="H627" s="232">
        <v>7.621</v>
      </c>
      <c r="I627" s="233"/>
      <c r="J627" s="229"/>
      <c r="K627" s="229"/>
      <c r="L627" s="234"/>
      <c r="M627" s="235"/>
      <c r="N627" s="236"/>
      <c r="O627" s="236"/>
      <c r="P627" s="236"/>
      <c r="Q627" s="236"/>
      <c r="R627" s="236"/>
      <c r="S627" s="236"/>
      <c r="T627" s="237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8" t="s">
        <v>166</v>
      </c>
      <c r="AU627" s="238" t="s">
        <v>175</v>
      </c>
      <c r="AV627" s="13" t="s">
        <v>82</v>
      </c>
      <c r="AW627" s="13" t="s">
        <v>33</v>
      </c>
      <c r="AX627" s="13" t="s">
        <v>72</v>
      </c>
      <c r="AY627" s="238" t="s">
        <v>153</v>
      </c>
    </row>
    <row r="628" spans="1:51" s="13" customFormat="1" ht="12">
      <c r="A628" s="13"/>
      <c r="B628" s="228"/>
      <c r="C628" s="229"/>
      <c r="D628" s="221" t="s">
        <v>166</v>
      </c>
      <c r="E628" s="230" t="s">
        <v>19</v>
      </c>
      <c r="F628" s="231" t="s">
        <v>742</v>
      </c>
      <c r="G628" s="229"/>
      <c r="H628" s="232">
        <v>4.611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8" t="s">
        <v>166</v>
      </c>
      <c r="AU628" s="238" t="s">
        <v>175</v>
      </c>
      <c r="AV628" s="13" t="s">
        <v>82</v>
      </c>
      <c r="AW628" s="13" t="s">
        <v>33</v>
      </c>
      <c r="AX628" s="13" t="s">
        <v>72</v>
      </c>
      <c r="AY628" s="238" t="s">
        <v>153</v>
      </c>
    </row>
    <row r="629" spans="1:51" s="14" customFormat="1" ht="12">
      <c r="A629" s="14"/>
      <c r="B629" s="239"/>
      <c r="C629" s="240"/>
      <c r="D629" s="221" t="s">
        <v>166</v>
      </c>
      <c r="E629" s="241" t="s">
        <v>19</v>
      </c>
      <c r="F629" s="242" t="s">
        <v>168</v>
      </c>
      <c r="G629" s="240"/>
      <c r="H629" s="243">
        <v>12.232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9" t="s">
        <v>166</v>
      </c>
      <c r="AU629" s="249" t="s">
        <v>175</v>
      </c>
      <c r="AV629" s="14" t="s">
        <v>161</v>
      </c>
      <c r="AW629" s="14" t="s">
        <v>33</v>
      </c>
      <c r="AX629" s="14" t="s">
        <v>80</v>
      </c>
      <c r="AY629" s="249" t="s">
        <v>153</v>
      </c>
    </row>
    <row r="630" spans="1:65" s="2" customFormat="1" ht="21.75" customHeight="1">
      <c r="A630" s="42"/>
      <c r="B630" s="43"/>
      <c r="C630" s="208" t="s">
        <v>441</v>
      </c>
      <c r="D630" s="208" t="s">
        <v>156</v>
      </c>
      <c r="E630" s="209" t="s">
        <v>743</v>
      </c>
      <c r="F630" s="210" t="s">
        <v>744</v>
      </c>
      <c r="G630" s="211" t="s">
        <v>197</v>
      </c>
      <c r="H630" s="212">
        <v>75.405</v>
      </c>
      <c r="I630" s="213"/>
      <c r="J630" s="214">
        <f>ROUND(I630*H630,2)</f>
        <v>0</v>
      </c>
      <c r="K630" s="210" t="s">
        <v>160</v>
      </c>
      <c r="L630" s="48"/>
      <c r="M630" s="215" t="s">
        <v>19</v>
      </c>
      <c r="N630" s="216" t="s">
        <v>43</v>
      </c>
      <c r="O630" s="88"/>
      <c r="P630" s="217">
        <f>O630*H630</f>
        <v>0</v>
      </c>
      <c r="Q630" s="217">
        <v>0</v>
      </c>
      <c r="R630" s="217">
        <f>Q630*H630</f>
        <v>0</v>
      </c>
      <c r="S630" s="217">
        <v>0</v>
      </c>
      <c r="T630" s="218">
        <f>S630*H630</f>
        <v>0</v>
      </c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R630" s="219" t="s">
        <v>161</v>
      </c>
      <c r="AT630" s="219" t="s">
        <v>156</v>
      </c>
      <c r="AU630" s="219" t="s">
        <v>175</v>
      </c>
      <c r="AY630" s="21" t="s">
        <v>153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21" t="s">
        <v>80</v>
      </c>
      <c r="BK630" s="220">
        <f>ROUND(I630*H630,2)</f>
        <v>0</v>
      </c>
      <c r="BL630" s="21" t="s">
        <v>161</v>
      </c>
      <c r="BM630" s="219" t="s">
        <v>745</v>
      </c>
    </row>
    <row r="631" spans="1:47" s="2" customFormat="1" ht="12">
      <c r="A631" s="42"/>
      <c r="B631" s="43"/>
      <c r="C631" s="44"/>
      <c r="D631" s="221" t="s">
        <v>162</v>
      </c>
      <c r="E631" s="44"/>
      <c r="F631" s="222" t="s">
        <v>746</v>
      </c>
      <c r="G631" s="44"/>
      <c r="H631" s="44"/>
      <c r="I631" s="223"/>
      <c r="J631" s="44"/>
      <c r="K631" s="44"/>
      <c r="L631" s="48"/>
      <c r="M631" s="224"/>
      <c r="N631" s="225"/>
      <c r="O631" s="88"/>
      <c r="P631" s="88"/>
      <c r="Q631" s="88"/>
      <c r="R631" s="88"/>
      <c r="S631" s="88"/>
      <c r="T631" s="89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T631" s="21" t="s">
        <v>162</v>
      </c>
      <c r="AU631" s="21" t="s">
        <v>175</v>
      </c>
    </row>
    <row r="632" spans="1:47" s="2" customFormat="1" ht="12">
      <c r="A632" s="42"/>
      <c r="B632" s="43"/>
      <c r="C632" s="44"/>
      <c r="D632" s="226" t="s">
        <v>164</v>
      </c>
      <c r="E632" s="44"/>
      <c r="F632" s="227" t="s">
        <v>747</v>
      </c>
      <c r="G632" s="44"/>
      <c r="H632" s="44"/>
      <c r="I632" s="223"/>
      <c r="J632" s="44"/>
      <c r="K632" s="44"/>
      <c r="L632" s="48"/>
      <c r="M632" s="224"/>
      <c r="N632" s="225"/>
      <c r="O632" s="88"/>
      <c r="P632" s="88"/>
      <c r="Q632" s="88"/>
      <c r="R632" s="88"/>
      <c r="S632" s="88"/>
      <c r="T632" s="89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T632" s="21" t="s">
        <v>164</v>
      </c>
      <c r="AU632" s="21" t="s">
        <v>175</v>
      </c>
    </row>
    <row r="633" spans="1:51" s="13" customFormat="1" ht="12">
      <c r="A633" s="13"/>
      <c r="B633" s="228"/>
      <c r="C633" s="229"/>
      <c r="D633" s="221" t="s">
        <v>166</v>
      </c>
      <c r="E633" s="230" t="s">
        <v>19</v>
      </c>
      <c r="F633" s="231" t="s">
        <v>748</v>
      </c>
      <c r="G633" s="229"/>
      <c r="H633" s="232">
        <v>34.824</v>
      </c>
      <c r="I633" s="233"/>
      <c r="J633" s="229"/>
      <c r="K633" s="229"/>
      <c r="L633" s="234"/>
      <c r="M633" s="235"/>
      <c r="N633" s="236"/>
      <c r="O633" s="236"/>
      <c r="P633" s="236"/>
      <c r="Q633" s="236"/>
      <c r="R633" s="236"/>
      <c r="S633" s="236"/>
      <c r="T633" s="237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8" t="s">
        <v>166</v>
      </c>
      <c r="AU633" s="238" t="s">
        <v>175</v>
      </c>
      <c r="AV633" s="13" t="s">
        <v>82</v>
      </c>
      <c r="AW633" s="13" t="s">
        <v>33</v>
      </c>
      <c r="AX633" s="13" t="s">
        <v>72</v>
      </c>
      <c r="AY633" s="238" t="s">
        <v>153</v>
      </c>
    </row>
    <row r="634" spans="1:51" s="13" customFormat="1" ht="12">
      <c r="A634" s="13"/>
      <c r="B634" s="228"/>
      <c r="C634" s="229"/>
      <c r="D634" s="221" t="s">
        <v>166</v>
      </c>
      <c r="E634" s="230" t="s">
        <v>19</v>
      </c>
      <c r="F634" s="231" t="s">
        <v>749</v>
      </c>
      <c r="G634" s="229"/>
      <c r="H634" s="232">
        <v>40.581</v>
      </c>
      <c r="I634" s="233"/>
      <c r="J634" s="229"/>
      <c r="K634" s="229"/>
      <c r="L634" s="234"/>
      <c r="M634" s="235"/>
      <c r="N634" s="236"/>
      <c r="O634" s="236"/>
      <c r="P634" s="236"/>
      <c r="Q634" s="236"/>
      <c r="R634" s="236"/>
      <c r="S634" s="236"/>
      <c r="T634" s="23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8" t="s">
        <v>166</v>
      </c>
      <c r="AU634" s="238" t="s">
        <v>175</v>
      </c>
      <c r="AV634" s="13" t="s">
        <v>82</v>
      </c>
      <c r="AW634" s="13" t="s">
        <v>33</v>
      </c>
      <c r="AX634" s="13" t="s">
        <v>72</v>
      </c>
      <c r="AY634" s="238" t="s">
        <v>153</v>
      </c>
    </row>
    <row r="635" spans="1:51" s="14" customFormat="1" ht="12">
      <c r="A635" s="14"/>
      <c r="B635" s="239"/>
      <c r="C635" s="240"/>
      <c r="D635" s="221" t="s">
        <v>166</v>
      </c>
      <c r="E635" s="241" t="s">
        <v>19</v>
      </c>
      <c r="F635" s="242" t="s">
        <v>168</v>
      </c>
      <c r="G635" s="240"/>
      <c r="H635" s="243">
        <v>75.405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9" t="s">
        <v>166</v>
      </c>
      <c r="AU635" s="249" t="s">
        <v>175</v>
      </c>
      <c r="AV635" s="14" t="s">
        <v>161</v>
      </c>
      <c r="AW635" s="14" t="s">
        <v>33</v>
      </c>
      <c r="AX635" s="14" t="s">
        <v>80</v>
      </c>
      <c r="AY635" s="249" t="s">
        <v>153</v>
      </c>
    </row>
    <row r="636" spans="1:65" s="2" customFormat="1" ht="16.5" customHeight="1">
      <c r="A636" s="42"/>
      <c r="B636" s="43"/>
      <c r="C636" s="208" t="s">
        <v>750</v>
      </c>
      <c r="D636" s="208" t="s">
        <v>156</v>
      </c>
      <c r="E636" s="209" t="s">
        <v>751</v>
      </c>
      <c r="F636" s="210" t="s">
        <v>752</v>
      </c>
      <c r="G636" s="211" t="s">
        <v>197</v>
      </c>
      <c r="H636" s="212">
        <v>11.929</v>
      </c>
      <c r="I636" s="213"/>
      <c r="J636" s="214">
        <f>ROUND(I636*H636,2)</f>
        <v>0</v>
      </c>
      <c r="K636" s="210" t="s">
        <v>160</v>
      </c>
      <c r="L636" s="48"/>
      <c r="M636" s="215" t="s">
        <v>19</v>
      </c>
      <c r="N636" s="216" t="s">
        <v>43</v>
      </c>
      <c r="O636" s="88"/>
      <c r="P636" s="217">
        <f>O636*H636</f>
        <v>0</v>
      </c>
      <c r="Q636" s="217">
        <v>0</v>
      </c>
      <c r="R636" s="217">
        <f>Q636*H636</f>
        <v>0</v>
      </c>
      <c r="S636" s="217">
        <v>0</v>
      </c>
      <c r="T636" s="218">
        <f>S636*H636</f>
        <v>0</v>
      </c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R636" s="219" t="s">
        <v>161</v>
      </c>
      <c r="AT636" s="219" t="s">
        <v>156</v>
      </c>
      <c r="AU636" s="219" t="s">
        <v>175</v>
      </c>
      <c r="AY636" s="21" t="s">
        <v>153</v>
      </c>
      <c r="BE636" s="220">
        <f>IF(N636="základní",J636,0)</f>
        <v>0</v>
      </c>
      <c r="BF636" s="220">
        <f>IF(N636="snížená",J636,0)</f>
        <v>0</v>
      </c>
      <c r="BG636" s="220">
        <f>IF(N636="zákl. přenesená",J636,0)</f>
        <v>0</v>
      </c>
      <c r="BH636" s="220">
        <f>IF(N636="sníž. přenesená",J636,0)</f>
        <v>0</v>
      </c>
      <c r="BI636" s="220">
        <f>IF(N636="nulová",J636,0)</f>
        <v>0</v>
      </c>
      <c r="BJ636" s="21" t="s">
        <v>80</v>
      </c>
      <c r="BK636" s="220">
        <f>ROUND(I636*H636,2)</f>
        <v>0</v>
      </c>
      <c r="BL636" s="21" t="s">
        <v>161</v>
      </c>
      <c r="BM636" s="219" t="s">
        <v>753</v>
      </c>
    </row>
    <row r="637" spans="1:47" s="2" customFormat="1" ht="12">
      <c r="A637" s="42"/>
      <c r="B637" s="43"/>
      <c r="C637" s="44"/>
      <c r="D637" s="221" t="s">
        <v>162</v>
      </c>
      <c r="E637" s="44"/>
      <c r="F637" s="222" t="s">
        <v>754</v>
      </c>
      <c r="G637" s="44"/>
      <c r="H637" s="44"/>
      <c r="I637" s="223"/>
      <c r="J637" s="44"/>
      <c r="K637" s="44"/>
      <c r="L637" s="48"/>
      <c r="M637" s="224"/>
      <c r="N637" s="225"/>
      <c r="O637" s="88"/>
      <c r="P637" s="88"/>
      <c r="Q637" s="88"/>
      <c r="R637" s="88"/>
      <c r="S637" s="88"/>
      <c r="T637" s="89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T637" s="21" t="s">
        <v>162</v>
      </c>
      <c r="AU637" s="21" t="s">
        <v>175</v>
      </c>
    </row>
    <row r="638" spans="1:47" s="2" customFormat="1" ht="12">
      <c r="A638" s="42"/>
      <c r="B638" s="43"/>
      <c r="C638" s="44"/>
      <c r="D638" s="226" t="s">
        <v>164</v>
      </c>
      <c r="E638" s="44"/>
      <c r="F638" s="227" t="s">
        <v>755</v>
      </c>
      <c r="G638" s="44"/>
      <c r="H638" s="44"/>
      <c r="I638" s="223"/>
      <c r="J638" s="44"/>
      <c r="K638" s="44"/>
      <c r="L638" s="48"/>
      <c r="M638" s="224"/>
      <c r="N638" s="225"/>
      <c r="O638" s="88"/>
      <c r="P638" s="88"/>
      <c r="Q638" s="88"/>
      <c r="R638" s="88"/>
      <c r="S638" s="88"/>
      <c r="T638" s="89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T638" s="21" t="s">
        <v>164</v>
      </c>
      <c r="AU638" s="21" t="s">
        <v>175</v>
      </c>
    </row>
    <row r="639" spans="1:51" s="13" customFormat="1" ht="12">
      <c r="A639" s="13"/>
      <c r="B639" s="228"/>
      <c r="C639" s="229"/>
      <c r="D639" s="221" t="s">
        <v>166</v>
      </c>
      <c r="E639" s="230" t="s">
        <v>19</v>
      </c>
      <c r="F639" s="231" t="s">
        <v>756</v>
      </c>
      <c r="G639" s="229"/>
      <c r="H639" s="232">
        <v>11.929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8" t="s">
        <v>166</v>
      </c>
      <c r="AU639" s="238" t="s">
        <v>175</v>
      </c>
      <c r="AV639" s="13" t="s">
        <v>82</v>
      </c>
      <c r="AW639" s="13" t="s">
        <v>33</v>
      </c>
      <c r="AX639" s="13" t="s">
        <v>72</v>
      </c>
      <c r="AY639" s="238" t="s">
        <v>153</v>
      </c>
    </row>
    <row r="640" spans="1:51" s="15" customFormat="1" ht="12">
      <c r="A640" s="15"/>
      <c r="B640" s="250"/>
      <c r="C640" s="251"/>
      <c r="D640" s="221" t="s">
        <v>166</v>
      </c>
      <c r="E640" s="252" t="s">
        <v>19</v>
      </c>
      <c r="F640" s="253" t="s">
        <v>174</v>
      </c>
      <c r="G640" s="251"/>
      <c r="H640" s="254">
        <v>11.929</v>
      </c>
      <c r="I640" s="255"/>
      <c r="J640" s="251"/>
      <c r="K640" s="251"/>
      <c r="L640" s="256"/>
      <c r="M640" s="257"/>
      <c r="N640" s="258"/>
      <c r="O640" s="258"/>
      <c r="P640" s="258"/>
      <c r="Q640" s="258"/>
      <c r="R640" s="258"/>
      <c r="S640" s="258"/>
      <c r="T640" s="259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0" t="s">
        <v>166</v>
      </c>
      <c r="AU640" s="260" t="s">
        <v>175</v>
      </c>
      <c r="AV640" s="15" t="s">
        <v>175</v>
      </c>
      <c r="AW640" s="15" t="s">
        <v>33</v>
      </c>
      <c r="AX640" s="15" t="s">
        <v>72</v>
      </c>
      <c r="AY640" s="260" t="s">
        <v>153</v>
      </c>
    </row>
    <row r="641" spans="1:51" s="14" customFormat="1" ht="12">
      <c r="A641" s="14"/>
      <c r="B641" s="239"/>
      <c r="C641" s="240"/>
      <c r="D641" s="221" t="s">
        <v>166</v>
      </c>
      <c r="E641" s="241" t="s">
        <v>19</v>
      </c>
      <c r="F641" s="242" t="s">
        <v>168</v>
      </c>
      <c r="G641" s="240"/>
      <c r="H641" s="243">
        <v>11.929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9" t="s">
        <v>166</v>
      </c>
      <c r="AU641" s="249" t="s">
        <v>175</v>
      </c>
      <c r="AV641" s="14" t="s">
        <v>161</v>
      </c>
      <c r="AW641" s="14" t="s">
        <v>33</v>
      </c>
      <c r="AX641" s="14" t="s">
        <v>80</v>
      </c>
      <c r="AY641" s="249" t="s">
        <v>153</v>
      </c>
    </row>
    <row r="642" spans="1:65" s="2" customFormat="1" ht="24.15" customHeight="1">
      <c r="A642" s="42"/>
      <c r="B642" s="43"/>
      <c r="C642" s="208" t="s">
        <v>448</v>
      </c>
      <c r="D642" s="208" t="s">
        <v>156</v>
      </c>
      <c r="E642" s="209" t="s">
        <v>757</v>
      </c>
      <c r="F642" s="210" t="s">
        <v>758</v>
      </c>
      <c r="G642" s="211" t="s">
        <v>197</v>
      </c>
      <c r="H642" s="212">
        <v>182.866</v>
      </c>
      <c r="I642" s="213"/>
      <c r="J642" s="214">
        <f>ROUND(I642*H642,2)</f>
        <v>0</v>
      </c>
      <c r="K642" s="210" t="s">
        <v>160</v>
      </c>
      <c r="L642" s="48"/>
      <c r="M642" s="215" t="s">
        <v>19</v>
      </c>
      <c r="N642" s="216" t="s">
        <v>43</v>
      </c>
      <c r="O642" s="88"/>
      <c r="P642" s="217">
        <f>O642*H642</f>
        <v>0</v>
      </c>
      <c r="Q642" s="217">
        <v>0</v>
      </c>
      <c r="R642" s="217">
        <f>Q642*H642</f>
        <v>0</v>
      </c>
      <c r="S642" s="217">
        <v>0</v>
      </c>
      <c r="T642" s="218">
        <f>S642*H642</f>
        <v>0</v>
      </c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R642" s="219" t="s">
        <v>161</v>
      </c>
      <c r="AT642" s="219" t="s">
        <v>156</v>
      </c>
      <c r="AU642" s="219" t="s">
        <v>175</v>
      </c>
      <c r="AY642" s="21" t="s">
        <v>153</v>
      </c>
      <c r="BE642" s="220">
        <f>IF(N642="základní",J642,0)</f>
        <v>0</v>
      </c>
      <c r="BF642" s="220">
        <f>IF(N642="snížená",J642,0)</f>
        <v>0</v>
      </c>
      <c r="BG642" s="220">
        <f>IF(N642="zákl. přenesená",J642,0)</f>
        <v>0</v>
      </c>
      <c r="BH642" s="220">
        <f>IF(N642="sníž. přenesená",J642,0)</f>
        <v>0</v>
      </c>
      <c r="BI642" s="220">
        <f>IF(N642="nulová",J642,0)</f>
        <v>0</v>
      </c>
      <c r="BJ642" s="21" t="s">
        <v>80</v>
      </c>
      <c r="BK642" s="220">
        <f>ROUND(I642*H642,2)</f>
        <v>0</v>
      </c>
      <c r="BL642" s="21" t="s">
        <v>161</v>
      </c>
      <c r="BM642" s="219" t="s">
        <v>759</v>
      </c>
    </row>
    <row r="643" spans="1:47" s="2" customFormat="1" ht="12">
      <c r="A643" s="42"/>
      <c r="B643" s="43"/>
      <c r="C643" s="44"/>
      <c r="D643" s="221" t="s">
        <v>162</v>
      </c>
      <c r="E643" s="44"/>
      <c r="F643" s="222" t="s">
        <v>760</v>
      </c>
      <c r="G643" s="44"/>
      <c r="H643" s="44"/>
      <c r="I643" s="223"/>
      <c r="J643" s="44"/>
      <c r="K643" s="44"/>
      <c r="L643" s="48"/>
      <c r="M643" s="224"/>
      <c r="N643" s="225"/>
      <c r="O643" s="88"/>
      <c r="P643" s="88"/>
      <c r="Q643" s="88"/>
      <c r="R643" s="88"/>
      <c r="S643" s="88"/>
      <c r="T643" s="89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T643" s="21" t="s">
        <v>162</v>
      </c>
      <c r="AU643" s="21" t="s">
        <v>175</v>
      </c>
    </row>
    <row r="644" spans="1:47" s="2" customFormat="1" ht="12">
      <c r="A644" s="42"/>
      <c r="B644" s="43"/>
      <c r="C644" s="44"/>
      <c r="D644" s="226" t="s">
        <v>164</v>
      </c>
      <c r="E644" s="44"/>
      <c r="F644" s="227" t="s">
        <v>761</v>
      </c>
      <c r="G644" s="44"/>
      <c r="H644" s="44"/>
      <c r="I644" s="223"/>
      <c r="J644" s="44"/>
      <c r="K644" s="44"/>
      <c r="L644" s="48"/>
      <c r="M644" s="224"/>
      <c r="N644" s="225"/>
      <c r="O644" s="88"/>
      <c r="P644" s="88"/>
      <c r="Q644" s="88"/>
      <c r="R644" s="88"/>
      <c r="S644" s="88"/>
      <c r="T644" s="89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T644" s="21" t="s">
        <v>164</v>
      </c>
      <c r="AU644" s="21" t="s">
        <v>175</v>
      </c>
    </row>
    <row r="645" spans="1:51" s="13" customFormat="1" ht="12">
      <c r="A645" s="13"/>
      <c r="B645" s="228"/>
      <c r="C645" s="229"/>
      <c r="D645" s="221" t="s">
        <v>166</v>
      </c>
      <c r="E645" s="230" t="s">
        <v>19</v>
      </c>
      <c r="F645" s="231" t="s">
        <v>762</v>
      </c>
      <c r="G645" s="229"/>
      <c r="H645" s="232">
        <v>92.699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8" t="s">
        <v>166</v>
      </c>
      <c r="AU645" s="238" t="s">
        <v>175</v>
      </c>
      <c r="AV645" s="13" t="s">
        <v>82</v>
      </c>
      <c r="AW645" s="13" t="s">
        <v>33</v>
      </c>
      <c r="AX645" s="13" t="s">
        <v>72</v>
      </c>
      <c r="AY645" s="238" t="s">
        <v>153</v>
      </c>
    </row>
    <row r="646" spans="1:51" s="13" customFormat="1" ht="12">
      <c r="A646" s="13"/>
      <c r="B646" s="228"/>
      <c r="C646" s="229"/>
      <c r="D646" s="221" t="s">
        <v>166</v>
      </c>
      <c r="E646" s="230" t="s">
        <v>19</v>
      </c>
      <c r="F646" s="231" t="s">
        <v>763</v>
      </c>
      <c r="G646" s="229"/>
      <c r="H646" s="232">
        <v>82.742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8" t="s">
        <v>166</v>
      </c>
      <c r="AU646" s="238" t="s">
        <v>175</v>
      </c>
      <c r="AV646" s="13" t="s">
        <v>82</v>
      </c>
      <c r="AW646" s="13" t="s">
        <v>33</v>
      </c>
      <c r="AX646" s="13" t="s">
        <v>72</v>
      </c>
      <c r="AY646" s="238" t="s">
        <v>153</v>
      </c>
    </row>
    <row r="647" spans="1:51" s="13" customFormat="1" ht="12">
      <c r="A647" s="13"/>
      <c r="B647" s="228"/>
      <c r="C647" s="229"/>
      <c r="D647" s="221" t="s">
        <v>166</v>
      </c>
      <c r="E647" s="230" t="s">
        <v>19</v>
      </c>
      <c r="F647" s="231" t="s">
        <v>601</v>
      </c>
      <c r="G647" s="229"/>
      <c r="H647" s="232">
        <v>7.425</v>
      </c>
      <c r="I647" s="233"/>
      <c r="J647" s="229"/>
      <c r="K647" s="229"/>
      <c r="L647" s="234"/>
      <c r="M647" s="235"/>
      <c r="N647" s="236"/>
      <c r="O647" s="236"/>
      <c r="P647" s="236"/>
      <c r="Q647" s="236"/>
      <c r="R647" s="236"/>
      <c r="S647" s="236"/>
      <c r="T647" s="23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8" t="s">
        <v>166</v>
      </c>
      <c r="AU647" s="238" t="s">
        <v>175</v>
      </c>
      <c r="AV647" s="13" t="s">
        <v>82</v>
      </c>
      <c r="AW647" s="13" t="s">
        <v>33</v>
      </c>
      <c r="AX647" s="13" t="s">
        <v>72</v>
      </c>
      <c r="AY647" s="238" t="s">
        <v>153</v>
      </c>
    </row>
    <row r="648" spans="1:51" s="15" customFormat="1" ht="12">
      <c r="A648" s="15"/>
      <c r="B648" s="250"/>
      <c r="C648" s="251"/>
      <c r="D648" s="221" t="s">
        <v>166</v>
      </c>
      <c r="E648" s="252" t="s">
        <v>19</v>
      </c>
      <c r="F648" s="253" t="s">
        <v>174</v>
      </c>
      <c r="G648" s="251"/>
      <c r="H648" s="254">
        <v>182.866</v>
      </c>
      <c r="I648" s="255"/>
      <c r="J648" s="251"/>
      <c r="K648" s="251"/>
      <c r="L648" s="256"/>
      <c r="M648" s="257"/>
      <c r="N648" s="258"/>
      <c r="O648" s="258"/>
      <c r="P648" s="258"/>
      <c r="Q648" s="258"/>
      <c r="R648" s="258"/>
      <c r="S648" s="258"/>
      <c r="T648" s="259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0" t="s">
        <v>166</v>
      </c>
      <c r="AU648" s="260" t="s">
        <v>175</v>
      </c>
      <c r="AV648" s="15" t="s">
        <v>175</v>
      </c>
      <c r="AW648" s="15" t="s">
        <v>33</v>
      </c>
      <c r="AX648" s="15" t="s">
        <v>72</v>
      </c>
      <c r="AY648" s="260" t="s">
        <v>153</v>
      </c>
    </row>
    <row r="649" spans="1:51" s="14" customFormat="1" ht="12">
      <c r="A649" s="14"/>
      <c r="B649" s="239"/>
      <c r="C649" s="240"/>
      <c r="D649" s="221" t="s">
        <v>166</v>
      </c>
      <c r="E649" s="241" t="s">
        <v>19</v>
      </c>
      <c r="F649" s="242" t="s">
        <v>168</v>
      </c>
      <c r="G649" s="240"/>
      <c r="H649" s="243">
        <v>182.866</v>
      </c>
      <c r="I649" s="244"/>
      <c r="J649" s="240"/>
      <c r="K649" s="240"/>
      <c r="L649" s="245"/>
      <c r="M649" s="246"/>
      <c r="N649" s="247"/>
      <c r="O649" s="247"/>
      <c r="P649" s="247"/>
      <c r="Q649" s="247"/>
      <c r="R649" s="247"/>
      <c r="S649" s="247"/>
      <c r="T649" s="24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9" t="s">
        <v>166</v>
      </c>
      <c r="AU649" s="249" t="s">
        <v>175</v>
      </c>
      <c r="AV649" s="14" t="s">
        <v>161</v>
      </c>
      <c r="AW649" s="14" t="s">
        <v>33</v>
      </c>
      <c r="AX649" s="14" t="s">
        <v>80</v>
      </c>
      <c r="AY649" s="249" t="s">
        <v>153</v>
      </c>
    </row>
    <row r="650" spans="1:65" s="2" customFormat="1" ht="24.15" customHeight="1">
      <c r="A650" s="42"/>
      <c r="B650" s="43"/>
      <c r="C650" s="208" t="s">
        <v>764</v>
      </c>
      <c r="D650" s="208" t="s">
        <v>156</v>
      </c>
      <c r="E650" s="209" t="s">
        <v>765</v>
      </c>
      <c r="F650" s="210" t="s">
        <v>766</v>
      </c>
      <c r="G650" s="211" t="s">
        <v>346</v>
      </c>
      <c r="H650" s="212">
        <v>121.35</v>
      </c>
      <c r="I650" s="213"/>
      <c r="J650" s="214">
        <f>ROUND(I650*H650,2)</f>
        <v>0</v>
      </c>
      <c r="K650" s="210" t="s">
        <v>160</v>
      </c>
      <c r="L650" s="48"/>
      <c r="M650" s="215" t="s">
        <v>19</v>
      </c>
      <c r="N650" s="216" t="s">
        <v>43</v>
      </c>
      <c r="O650" s="88"/>
      <c r="P650" s="217">
        <f>O650*H650</f>
        <v>0</v>
      </c>
      <c r="Q650" s="217">
        <v>0</v>
      </c>
      <c r="R650" s="217">
        <f>Q650*H650</f>
        <v>0</v>
      </c>
      <c r="S650" s="217">
        <v>0</v>
      </c>
      <c r="T650" s="218">
        <f>S650*H650</f>
        <v>0</v>
      </c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R650" s="219" t="s">
        <v>161</v>
      </c>
      <c r="AT650" s="219" t="s">
        <v>156</v>
      </c>
      <c r="AU650" s="219" t="s">
        <v>175</v>
      </c>
      <c r="AY650" s="21" t="s">
        <v>153</v>
      </c>
      <c r="BE650" s="220">
        <f>IF(N650="základní",J650,0)</f>
        <v>0</v>
      </c>
      <c r="BF650" s="220">
        <f>IF(N650="snížená",J650,0)</f>
        <v>0</v>
      </c>
      <c r="BG650" s="220">
        <f>IF(N650="zákl. přenesená",J650,0)</f>
        <v>0</v>
      </c>
      <c r="BH650" s="220">
        <f>IF(N650="sníž. přenesená",J650,0)</f>
        <v>0</v>
      </c>
      <c r="BI650" s="220">
        <f>IF(N650="nulová",J650,0)</f>
        <v>0</v>
      </c>
      <c r="BJ650" s="21" t="s">
        <v>80</v>
      </c>
      <c r="BK650" s="220">
        <f>ROUND(I650*H650,2)</f>
        <v>0</v>
      </c>
      <c r="BL650" s="21" t="s">
        <v>161</v>
      </c>
      <c r="BM650" s="219" t="s">
        <v>767</v>
      </c>
    </row>
    <row r="651" spans="1:47" s="2" customFormat="1" ht="12">
      <c r="A651" s="42"/>
      <c r="B651" s="43"/>
      <c r="C651" s="44"/>
      <c r="D651" s="221" t="s">
        <v>162</v>
      </c>
      <c r="E651" s="44"/>
      <c r="F651" s="222" t="s">
        <v>766</v>
      </c>
      <c r="G651" s="44"/>
      <c r="H651" s="44"/>
      <c r="I651" s="223"/>
      <c r="J651" s="44"/>
      <c r="K651" s="44"/>
      <c r="L651" s="48"/>
      <c r="M651" s="224"/>
      <c r="N651" s="225"/>
      <c r="O651" s="88"/>
      <c r="P651" s="88"/>
      <c r="Q651" s="88"/>
      <c r="R651" s="88"/>
      <c r="S651" s="88"/>
      <c r="T651" s="89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T651" s="21" t="s">
        <v>162</v>
      </c>
      <c r="AU651" s="21" t="s">
        <v>175</v>
      </c>
    </row>
    <row r="652" spans="1:47" s="2" customFormat="1" ht="12">
      <c r="A652" s="42"/>
      <c r="B652" s="43"/>
      <c r="C652" s="44"/>
      <c r="D652" s="226" t="s">
        <v>164</v>
      </c>
      <c r="E652" s="44"/>
      <c r="F652" s="227" t="s">
        <v>768</v>
      </c>
      <c r="G652" s="44"/>
      <c r="H652" s="44"/>
      <c r="I652" s="223"/>
      <c r="J652" s="44"/>
      <c r="K652" s="44"/>
      <c r="L652" s="48"/>
      <c r="M652" s="224"/>
      <c r="N652" s="225"/>
      <c r="O652" s="88"/>
      <c r="P652" s="88"/>
      <c r="Q652" s="88"/>
      <c r="R652" s="88"/>
      <c r="S652" s="88"/>
      <c r="T652" s="89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T652" s="21" t="s">
        <v>164</v>
      </c>
      <c r="AU652" s="21" t="s">
        <v>175</v>
      </c>
    </row>
    <row r="653" spans="1:51" s="13" customFormat="1" ht="12">
      <c r="A653" s="13"/>
      <c r="B653" s="228"/>
      <c r="C653" s="229"/>
      <c r="D653" s="221" t="s">
        <v>166</v>
      </c>
      <c r="E653" s="230" t="s">
        <v>19</v>
      </c>
      <c r="F653" s="231" t="s">
        <v>769</v>
      </c>
      <c r="G653" s="229"/>
      <c r="H653" s="232">
        <v>58</v>
      </c>
      <c r="I653" s="233"/>
      <c r="J653" s="229"/>
      <c r="K653" s="229"/>
      <c r="L653" s="234"/>
      <c r="M653" s="235"/>
      <c r="N653" s="236"/>
      <c r="O653" s="236"/>
      <c r="P653" s="236"/>
      <c r="Q653" s="236"/>
      <c r="R653" s="236"/>
      <c r="S653" s="236"/>
      <c r="T653" s="23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8" t="s">
        <v>166</v>
      </c>
      <c r="AU653" s="238" t="s">
        <v>175</v>
      </c>
      <c r="AV653" s="13" t="s">
        <v>82</v>
      </c>
      <c r="AW653" s="13" t="s">
        <v>33</v>
      </c>
      <c r="AX653" s="13" t="s">
        <v>72</v>
      </c>
      <c r="AY653" s="238" t="s">
        <v>153</v>
      </c>
    </row>
    <row r="654" spans="1:51" s="13" customFormat="1" ht="12">
      <c r="A654" s="13"/>
      <c r="B654" s="228"/>
      <c r="C654" s="229"/>
      <c r="D654" s="221" t="s">
        <v>166</v>
      </c>
      <c r="E654" s="230" t="s">
        <v>19</v>
      </c>
      <c r="F654" s="231" t="s">
        <v>770</v>
      </c>
      <c r="G654" s="229"/>
      <c r="H654" s="232">
        <v>55.55</v>
      </c>
      <c r="I654" s="233"/>
      <c r="J654" s="229"/>
      <c r="K654" s="229"/>
      <c r="L654" s="234"/>
      <c r="M654" s="235"/>
      <c r="N654" s="236"/>
      <c r="O654" s="236"/>
      <c r="P654" s="236"/>
      <c r="Q654" s="236"/>
      <c r="R654" s="236"/>
      <c r="S654" s="236"/>
      <c r="T654" s="23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8" t="s">
        <v>166</v>
      </c>
      <c r="AU654" s="238" t="s">
        <v>175</v>
      </c>
      <c r="AV654" s="13" t="s">
        <v>82</v>
      </c>
      <c r="AW654" s="13" t="s">
        <v>33</v>
      </c>
      <c r="AX654" s="13" t="s">
        <v>72</v>
      </c>
      <c r="AY654" s="238" t="s">
        <v>153</v>
      </c>
    </row>
    <row r="655" spans="1:51" s="13" customFormat="1" ht="12">
      <c r="A655" s="13"/>
      <c r="B655" s="228"/>
      <c r="C655" s="229"/>
      <c r="D655" s="221" t="s">
        <v>166</v>
      </c>
      <c r="E655" s="230" t="s">
        <v>19</v>
      </c>
      <c r="F655" s="231" t="s">
        <v>771</v>
      </c>
      <c r="G655" s="229"/>
      <c r="H655" s="232">
        <v>7.8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8" t="s">
        <v>166</v>
      </c>
      <c r="AU655" s="238" t="s">
        <v>175</v>
      </c>
      <c r="AV655" s="13" t="s">
        <v>82</v>
      </c>
      <c r="AW655" s="13" t="s">
        <v>33</v>
      </c>
      <c r="AX655" s="13" t="s">
        <v>72</v>
      </c>
      <c r="AY655" s="238" t="s">
        <v>153</v>
      </c>
    </row>
    <row r="656" spans="1:51" s="15" customFormat="1" ht="12">
      <c r="A656" s="15"/>
      <c r="B656" s="250"/>
      <c r="C656" s="251"/>
      <c r="D656" s="221" t="s">
        <v>166</v>
      </c>
      <c r="E656" s="252" t="s">
        <v>19</v>
      </c>
      <c r="F656" s="253" t="s">
        <v>174</v>
      </c>
      <c r="G656" s="251"/>
      <c r="H656" s="254">
        <v>121.35</v>
      </c>
      <c r="I656" s="255"/>
      <c r="J656" s="251"/>
      <c r="K656" s="251"/>
      <c r="L656" s="256"/>
      <c r="M656" s="257"/>
      <c r="N656" s="258"/>
      <c r="O656" s="258"/>
      <c r="P656" s="258"/>
      <c r="Q656" s="258"/>
      <c r="R656" s="258"/>
      <c r="S656" s="258"/>
      <c r="T656" s="259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60" t="s">
        <v>166</v>
      </c>
      <c r="AU656" s="260" t="s">
        <v>175</v>
      </c>
      <c r="AV656" s="15" t="s">
        <v>175</v>
      </c>
      <c r="AW656" s="15" t="s">
        <v>33</v>
      </c>
      <c r="AX656" s="15" t="s">
        <v>72</v>
      </c>
      <c r="AY656" s="260" t="s">
        <v>153</v>
      </c>
    </row>
    <row r="657" spans="1:51" s="14" customFormat="1" ht="12">
      <c r="A657" s="14"/>
      <c r="B657" s="239"/>
      <c r="C657" s="240"/>
      <c r="D657" s="221" t="s">
        <v>166</v>
      </c>
      <c r="E657" s="241" t="s">
        <v>19</v>
      </c>
      <c r="F657" s="242" t="s">
        <v>168</v>
      </c>
      <c r="G657" s="240"/>
      <c r="H657" s="243">
        <v>121.35</v>
      </c>
      <c r="I657" s="244"/>
      <c r="J657" s="240"/>
      <c r="K657" s="240"/>
      <c r="L657" s="245"/>
      <c r="M657" s="246"/>
      <c r="N657" s="247"/>
      <c r="O657" s="247"/>
      <c r="P657" s="247"/>
      <c r="Q657" s="247"/>
      <c r="R657" s="247"/>
      <c r="S657" s="247"/>
      <c r="T657" s="24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9" t="s">
        <v>166</v>
      </c>
      <c r="AU657" s="249" t="s">
        <v>175</v>
      </c>
      <c r="AV657" s="14" t="s">
        <v>161</v>
      </c>
      <c r="AW657" s="14" t="s">
        <v>33</v>
      </c>
      <c r="AX657" s="14" t="s">
        <v>80</v>
      </c>
      <c r="AY657" s="249" t="s">
        <v>153</v>
      </c>
    </row>
    <row r="658" spans="1:65" s="2" customFormat="1" ht="24.15" customHeight="1">
      <c r="A658" s="42"/>
      <c r="B658" s="43"/>
      <c r="C658" s="208" t="s">
        <v>454</v>
      </c>
      <c r="D658" s="208" t="s">
        <v>156</v>
      </c>
      <c r="E658" s="209" t="s">
        <v>772</v>
      </c>
      <c r="F658" s="210" t="s">
        <v>773</v>
      </c>
      <c r="G658" s="211" t="s">
        <v>197</v>
      </c>
      <c r="H658" s="212">
        <v>60.266</v>
      </c>
      <c r="I658" s="213"/>
      <c r="J658" s="214">
        <f>ROUND(I658*H658,2)</f>
        <v>0</v>
      </c>
      <c r="K658" s="210" t="s">
        <v>160</v>
      </c>
      <c r="L658" s="48"/>
      <c r="M658" s="215" t="s">
        <v>19</v>
      </c>
      <c r="N658" s="216" t="s">
        <v>43</v>
      </c>
      <c r="O658" s="88"/>
      <c r="P658" s="217">
        <f>O658*H658</f>
        <v>0</v>
      </c>
      <c r="Q658" s="217">
        <v>0</v>
      </c>
      <c r="R658" s="217">
        <f>Q658*H658</f>
        <v>0</v>
      </c>
      <c r="S658" s="217">
        <v>0</v>
      </c>
      <c r="T658" s="218">
        <f>S658*H658</f>
        <v>0</v>
      </c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R658" s="219" t="s">
        <v>161</v>
      </c>
      <c r="AT658" s="219" t="s">
        <v>156</v>
      </c>
      <c r="AU658" s="219" t="s">
        <v>175</v>
      </c>
      <c r="AY658" s="21" t="s">
        <v>153</v>
      </c>
      <c r="BE658" s="220">
        <f>IF(N658="základní",J658,0)</f>
        <v>0</v>
      </c>
      <c r="BF658" s="220">
        <f>IF(N658="snížená",J658,0)</f>
        <v>0</v>
      </c>
      <c r="BG658" s="220">
        <f>IF(N658="zákl. přenesená",J658,0)</f>
        <v>0</v>
      </c>
      <c r="BH658" s="220">
        <f>IF(N658="sníž. přenesená",J658,0)</f>
        <v>0</v>
      </c>
      <c r="BI658" s="220">
        <f>IF(N658="nulová",J658,0)</f>
        <v>0</v>
      </c>
      <c r="BJ658" s="21" t="s">
        <v>80</v>
      </c>
      <c r="BK658" s="220">
        <f>ROUND(I658*H658,2)</f>
        <v>0</v>
      </c>
      <c r="BL658" s="21" t="s">
        <v>161</v>
      </c>
      <c r="BM658" s="219" t="s">
        <v>774</v>
      </c>
    </row>
    <row r="659" spans="1:47" s="2" customFormat="1" ht="12">
      <c r="A659" s="42"/>
      <c r="B659" s="43"/>
      <c r="C659" s="44"/>
      <c r="D659" s="221" t="s">
        <v>162</v>
      </c>
      <c r="E659" s="44"/>
      <c r="F659" s="222" t="s">
        <v>775</v>
      </c>
      <c r="G659" s="44"/>
      <c r="H659" s="44"/>
      <c r="I659" s="223"/>
      <c r="J659" s="44"/>
      <c r="K659" s="44"/>
      <c r="L659" s="48"/>
      <c r="M659" s="224"/>
      <c r="N659" s="225"/>
      <c r="O659" s="88"/>
      <c r="P659" s="88"/>
      <c r="Q659" s="88"/>
      <c r="R659" s="88"/>
      <c r="S659" s="88"/>
      <c r="T659" s="89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T659" s="21" t="s">
        <v>162</v>
      </c>
      <c r="AU659" s="21" t="s">
        <v>175</v>
      </c>
    </row>
    <row r="660" spans="1:47" s="2" customFormat="1" ht="12">
      <c r="A660" s="42"/>
      <c r="B660" s="43"/>
      <c r="C660" s="44"/>
      <c r="D660" s="226" t="s">
        <v>164</v>
      </c>
      <c r="E660" s="44"/>
      <c r="F660" s="227" t="s">
        <v>776</v>
      </c>
      <c r="G660" s="44"/>
      <c r="H660" s="44"/>
      <c r="I660" s="223"/>
      <c r="J660" s="44"/>
      <c r="K660" s="44"/>
      <c r="L660" s="48"/>
      <c r="M660" s="224"/>
      <c r="N660" s="225"/>
      <c r="O660" s="88"/>
      <c r="P660" s="88"/>
      <c r="Q660" s="88"/>
      <c r="R660" s="88"/>
      <c r="S660" s="88"/>
      <c r="T660" s="89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T660" s="21" t="s">
        <v>164</v>
      </c>
      <c r="AU660" s="21" t="s">
        <v>175</v>
      </c>
    </row>
    <row r="661" spans="1:51" s="13" customFormat="1" ht="12">
      <c r="A661" s="13"/>
      <c r="B661" s="228"/>
      <c r="C661" s="229"/>
      <c r="D661" s="221" t="s">
        <v>166</v>
      </c>
      <c r="E661" s="230" t="s">
        <v>19</v>
      </c>
      <c r="F661" s="231" t="s">
        <v>777</v>
      </c>
      <c r="G661" s="229"/>
      <c r="H661" s="232">
        <v>4.046</v>
      </c>
      <c r="I661" s="233"/>
      <c r="J661" s="229"/>
      <c r="K661" s="229"/>
      <c r="L661" s="234"/>
      <c r="M661" s="235"/>
      <c r="N661" s="236"/>
      <c r="O661" s="236"/>
      <c r="P661" s="236"/>
      <c r="Q661" s="236"/>
      <c r="R661" s="236"/>
      <c r="S661" s="236"/>
      <c r="T661" s="23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8" t="s">
        <v>166</v>
      </c>
      <c r="AU661" s="238" t="s">
        <v>175</v>
      </c>
      <c r="AV661" s="13" t="s">
        <v>82</v>
      </c>
      <c r="AW661" s="13" t="s">
        <v>33</v>
      </c>
      <c r="AX661" s="13" t="s">
        <v>72</v>
      </c>
      <c r="AY661" s="238" t="s">
        <v>153</v>
      </c>
    </row>
    <row r="662" spans="1:51" s="15" customFormat="1" ht="12">
      <c r="A662" s="15"/>
      <c r="B662" s="250"/>
      <c r="C662" s="251"/>
      <c r="D662" s="221" t="s">
        <v>166</v>
      </c>
      <c r="E662" s="252" t="s">
        <v>19</v>
      </c>
      <c r="F662" s="253" t="s">
        <v>472</v>
      </c>
      <c r="G662" s="251"/>
      <c r="H662" s="254">
        <v>4.046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0" t="s">
        <v>166</v>
      </c>
      <c r="AU662" s="260" t="s">
        <v>175</v>
      </c>
      <c r="AV662" s="15" t="s">
        <v>175</v>
      </c>
      <c r="AW662" s="15" t="s">
        <v>33</v>
      </c>
      <c r="AX662" s="15" t="s">
        <v>72</v>
      </c>
      <c r="AY662" s="260" t="s">
        <v>153</v>
      </c>
    </row>
    <row r="663" spans="1:51" s="13" customFormat="1" ht="12">
      <c r="A663" s="13"/>
      <c r="B663" s="228"/>
      <c r="C663" s="229"/>
      <c r="D663" s="221" t="s">
        <v>166</v>
      </c>
      <c r="E663" s="230" t="s">
        <v>19</v>
      </c>
      <c r="F663" s="231" t="s">
        <v>778</v>
      </c>
      <c r="G663" s="229"/>
      <c r="H663" s="232">
        <v>56.22</v>
      </c>
      <c r="I663" s="233"/>
      <c r="J663" s="229"/>
      <c r="K663" s="229"/>
      <c r="L663" s="234"/>
      <c r="M663" s="235"/>
      <c r="N663" s="236"/>
      <c r="O663" s="236"/>
      <c r="P663" s="236"/>
      <c r="Q663" s="236"/>
      <c r="R663" s="236"/>
      <c r="S663" s="236"/>
      <c r="T663" s="23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8" t="s">
        <v>166</v>
      </c>
      <c r="AU663" s="238" t="s">
        <v>175</v>
      </c>
      <c r="AV663" s="13" t="s">
        <v>82</v>
      </c>
      <c r="AW663" s="13" t="s">
        <v>33</v>
      </c>
      <c r="AX663" s="13" t="s">
        <v>72</v>
      </c>
      <c r="AY663" s="238" t="s">
        <v>153</v>
      </c>
    </row>
    <row r="664" spans="1:51" s="15" customFormat="1" ht="12">
      <c r="A664" s="15"/>
      <c r="B664" s="250"/>
      <c r="C664" s="251"/>
      <c r="D664" s="221" t="s">
        <v>166</v>
      </c>
      <c r="E664" s="252" t="s">
        <v>19</v>
      </c>
      <c r="F664" s="253" t="s">
        <v>339</v>
      </c>
      <c r="G664" s="251"/>
      <c r="H664" s="254">
        <v>56.22</v>
      </c>
      <c r="I664" s="255"/>
      <c r="J664" s="251"/>
      <c r="K664" s="251"/>
      <c r="L664" s="256"/>
      <c r="M664" s="257"/>
      <c r="N664" s="258"/>
      <c r="O664" s="258"/>
      <c r="P664" s="258"/>
      <c r="Q664" s="258"/>
      <c r="R664" s="258"/>
      <c r="S664" s="258"/>
      <c r="T664" s="259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0" t="s">
        <v>166</v>
      </c>
      <c r="AU664" s="260" t="s">
        <v>175</v>
      </c>
      <c r="AV664" s="15" t="s">
        <v>175</v>
      </c>
      <c r="AW664" s="15" t="s">
        <v>33</v>
      </c>
      <c r="AX664" s="15" t="s">
        <v>72</v>
      </c>
      <c r="AY664" s="260" t="s">
        <v>153</v>
      </c>
    </row>
    <row r="665" spans="1:51" s="14" customFormat="1" ht="12">
      <c r="A665" s="14"/>
      <c r="B665" s="239"/>
      <c r="C665" s="240"/>
      <c r="D665" s="221" t="s">
        <v>166</v>
      </c>
      <c r="E665" s="241" t="s">
        <v>19</v>
      </c>
      <c r="F665" s="242" t="s">
        <v>168</v>
      </c>
      <c r="G665" s="240"/>
      <c r="H665" s="243">
        <v>60.266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9" t="s">
        <v>166</v>
      </c>
      <c r="AU665" s="249" t="s">
        <v>175</v>
      </c>
      <c r="AV665" s="14" t="s">
        <v>161</v>
      </c>
      <c r="AW665" s="14" t="s">
        <v>33</v>
      </c>
      <c r="AX665" s="14" t="s">
        <v>80</v>
      </c>
      <c r="AY665" s="249" t="s">
        <v>153</v>
      </c>
    </row>
    <row r="666" spans="1:65" s="2" customFormat="1" ht="24.15" customHeight="1">
      <c r="A666" s="42"/>
      <c r="B666" s="43"/>
      <c r="C666" s="208" t="s">
        <v>779</v>
      </c>
      <c r="D666" s="208" t="s">
        <v>156</v>
      </c>
      <c r="E666" s="209" t="s">
        <v>780</v>
      </c>
      <c r="F666" s="210" t="s">
        <v>781</v>
      </c>
      <c r="G666" s="211" t="s">
        <v>346</v>
      </c>
      <c r="H666" s="212">
        <v>22.6</v>
      </c>
      <c r="I666" s="213"/>
      <c r="J666" s="214">
        <f>ROUND(I666*H666,2)</f>
        <v>0</v>
      </c>
      <c r="K666" s="210" t="s">
        <v>160</v>
      </c>
      <c r="L666" s="48"/>
      <c r="M666" s="215" t="s">
        <v>19</v>
      </c>
      <c r="N666" s="216" t="s">
        <v>43</v>
      </c>
      <c r="O666" s="88"/>
      <c r="P666" s="217">
        <f>O666*H666</f>
        <v>0</v>
      </c>
      <c r="Q666" s="217">
        <v>0</v>
      </c>
      <c r="R666" s="217">
        <f>Q666*H666</f>
        <v>0</v>
      </c>
      <c r="S666" s="217">
        <v>0</v>
      </c>
      <c r="T666" s="218">
        <f>S666*H666</f>
        <v>0</v>
      </c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R666" s="219" t="s">
        <v>161</v>
      </c>
      <c r="AT666" s="219" t="s">
        <v>156</v>
      </c>
      <c r="AU666" s="219" t="s">
        <v>175</v>
      </c>
      <c r="AY666" s="21" t="s">
        <v>153</v>
      </c>
      <c r="BE666" s="220">
        <f>IF(N666="základní",J666,0)</f>
        <v>0</v>
      </c>
      <c r="BF666" s="220">
        <f>IF(N666="snížená",J666,0)</f>
        <v>0</v>
      </c>
      <c r="BG666" s="220">
        <f>IF(N666="zákl. přenesená",J666,0)</f>
        <v>0</v>
      </c>
      <c r="BH666" s="220">
        <f>IF(N666="sníž. přenesená",J666,0)</f>
        <v>0</v>
      </c>
      <c r="BI666" s="220">
        <f>IF(N666="nulová",J666,0)</f>
        <v>0</v>
      </c>
      <c r="BJ666" s="21" t="s">
        <v>80</v>
      </c>
      <c r="BK666" s="220">
        <f>ROUND(I666*H666,2)</f>
        <v>0</v>
      </c>
      <c r="BL666" s="21" t="s">
        <v>161</v>
      </c>
      <c r="BM666" s="219" t="s">
        <v>782</v>
      </c>
    </row>
    <row r="667" spans="1:47" s="2" customFormat="1" ht="12">
      <c r="A667" s="42"/>
      <c r="B667" s="43"/>
      <c r="C667" s="44"/>
      <c r="D667" s="221" t="s">
        <v>162</v>
      </c>
      <c r="E667" s="44"/>
      <c r="F667" s="222" t="s">
        <v>783</v>
      </c>
      <c r="G667" s="44"/>
      <c r="H667" s="44"/>
      <c r="I667" s="223"/>
      <c r="J667" s="44"/>
      <c r="K667" s="44"/>
      <c r="L667" s="48"/>
      <c r="M667" s="224"/>
      <c r="N667" s="225"/>
      <c r="O667" s="88"/>
      <c r="P667" s="88"/>
      <c r="Q667" s="88"/>
      <c r="R667" s="88"/>
      <c r="S667" s="88"/>
      <c r="T667" s="89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T667" s="21" t="s">
        <v>162</v>
      </c>
      <c r="AU667" s="21" t="s">
        <v>175</v>
      </c>
    </row>
    <row r="668" spans="1:47" s="2" customFormat="1" ht="12">
      <c r="A668" s="42"/>
      <c r="B668" s="43"/>
      <c r="C668" s="44"/>
      <c r="D668" s="226" t="s">
        <v>164</v>
      </c>
      <c r="E668" s="44"/>
      <c r="F668" s="227" t="s">
        <v>784</v>
      </c>
      <c r="G668" s="44"/>
      <c r="H668" s="44"/>
      <c r="I668" s="223"/>
      <c r="J668" s="44"/>
      <c r="K668" s="44"/>
      <c r="L668" s="48"/>
      <c r="M668" s="224"/>
      <c r="N668" s="225"/>
      <c r="O668" s="88"/>
      <c r="P668" s="88"/>
      <c r="Q668" s="88"/>
      <c r="R668" s="88"/>
      <c r="S668" s="88"/>
      <c r="T668" s="89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T668" s="21" t="s">
        <v>164</v>
      </c>
      <c r="AU668" s="21" t="s">
        <v>175</v>
      </c>
    </row>
    <row r="669" spans="1:51" s="16" customFormat="1" ht="12">
      <c r="A669" s="16"/>
      <c r="B669" s="272"/>
      <c r="C669" s="273"/>
      <c r="D669" s="221" t="s">
        <v>166</v>
      </c>
      <c r="E669" s="274" t="s">
        <v>19</v>
      </c>
      <c r="F669" s="275" t="s">
        <v>283</v>
      </c>
      <c r="G669" s="273"/>
      <c r="H669" s="274" t="s">
        <v>19</v>
      </c>
      <c r="I669" s="276"/>
      <c r="J669" s="273"/>
      <c r="K669" s="273"/>
      <c r="L669" s="277"/>
      <c r="M669" s="278"/>
      <c r="N669" s="279"/>
      <c r="O669" s="279"/>
      <c r="P669" s="279"/>
      <c r="Q669" s="279"/>
      <c r="R669" s="279"/>
      <c r="S669" s="279"/>
      <c r="T669" s="280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T669" s="281" t="s">
        <v>166</v>
      </c>
      <c r="AU669" s="281" t="s">
        <v>175</v>
      </c>
      <c r="AV669" s="16" t="s">
        <v>80</v>
      </c>
      <c r="AW669" s="16" t="s">
        <v>33</v>
      </c>
      <c r="AX669" s="16" t="s">
        <v>72</v>
      </c>
      <c r="AY669" s="281" t="s">
        <v>153</v>
      </c>
    </row>
    <row r="670" spans="1:51" s="13" customFormat="1" ht="12">
      <c r="A670" s="13"/>
      <c r="B670" s="228"/>
      <c r="C670" s="229"/>
      <c r="D670" s="221" t="s">
        <v>166</v>
      </c>
      <c r="E670" s="230" t="s">
        <v>19</v>
      </c>
      <c r="F670" s="231" t="s">
        <v>785</v>
      </c>
      <c r="G670" s="229"/>
      <c r="H670" s="232">
        <v>7.8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8" t="s">
        <v>166</v>
      </c>
      <c r="AU670" s="238" t="s">
        <v>175</v>
      </c>
      <c r="AV670" s="13" t="s">
        <v>82</v>
      </c>
      <c r="AW670" s="13" t="s">
        <v>33</v>
      </c>
      <c r="AX670" s="13" t="s">
        <v>72</v>
      </c>
      <c r="AY670" s="238" t="s">
        <v>153</v>
      </c>
    </row>
    <row r="671" spans="1:51" s="13" customFormat="1" ht="12">
      <c r="A671" s="13"/>
      <c r="B671" s="228"/>
      <c r="C671" s="229"/>
      <c r="D671" s="221" t="s">
        <v>166</v>
      </c>
      <c r="E671" s="230" t="s">
        <v>19</v>
      </c>
      <c r="F671" s="231" t="s">
        <v>786</v>
      </c>
      <c r="G671" s="229"/>
      <c r="H671" s="232">
        <v>10.4</v>
      </c>
      <c r="I671" s="233"/>
      <c r="J671" s="229"/>
      <c r="K671" s="229"/>
      <c r="L671" s="234"/>
      <c r="M671" s="235"/>
      <c r="N671" s="236"/>
      <c r="O671" s="236"/>
      <c r="P671" s="236"/>
      <c r="Q671" s="236"/>
      <c r="R671" s="236"/>
      <c r="S671" s="236"/>
      <c r="T671" s="237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8" t="s">
        <v>166</v>
      </c>
      <c r="AU671" s="238" t="s">
        <v>175</v>
      </c>
      <c r="AV671" s="13" t="s">
        <v>82</v>
      </c>
      <c r="AW671" s="13" t="s">
        <v>33</v>
      </c>
      <c r="AX671" s="13" t="s">
        <v>72</v>
      </c>
      <c r="AY671" s="238" t="s">
        <v>153</v>
      </c>
    </row>
    <row r="672" spans="1:51" s="13" customFormat="1" ht="12">
      <c r="A672" s="13"/>
      <c r="B672" s="228"/>
      <c r="C672" s="229"/>
      <c r="D672" s="221" t="s">
        <v>166</v>
      </c>
      <c r="E672" s="230" t="s">
        <v>19</v>
      </c>
      <c r="F672" s="231" t="s">
        <v>787</v>
      </c>
      <c r="G672" s="229"/>
      <c r="H672" s="232">
        <v>4.4</v>
      </c>
      <c r="I672" s="233"/>
      <c r="J672" s="229"/>
      <c r="K672" s="229"/>
      <c r="L672" s="234"/>
      <c r="M672" s="235"/>
      <c r="N672" s="236"/>
      <c r="O672" s="236"/>
      <c r="P672" s="236"/>
      <c r="Q672" s="236"/>
      <c r="R672" s="236"/>
      <c r="S672" s="236"/>
      <c r="T672" s="237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8" t="s">
        <v>166</v>
      </c>
      <c r="AU672" s="238" t="s">
        <v>175</v>
      </c>
      <c r="AV672" s="13" t="s">
        <v>82</v>
      </c>
      <c r="AW672" s="13" t="s">
        <v>33</v>
      </c>
      <c r="AX672" s="13" t="s">
        <v>72</v>
      </c>
      <c r="AY672" s="238" t="s">
        <v>153</v>
      </c>
    </row>
    <row r="673" spans="1:51" s="14" customFormat="1" ht="12">
      <c r="A673" s="14"/>
      <c r="B673" s="239"/>
      <c r="C673" s="240"/>
      <c r="D673" s="221" t="s">
        <v>166</v>
      </c>
      <c r="E673" s="241" t="s">
        <v>19</v>
      </c>
      <c r="F673" s="242" t="s">
        <v>168</v>
      </c>
      <c r="G673" s="240"/>
      <c r="H673" s="243">
        <v>22.6</v>
      </c>
      <c r="I673" s="244"/>
      <c r="J673" s="240"/>
      <c r="K673" s="240"/>
      <c r="L673" s="245"/>
      <c r="M673" s="246"/>
      <c r="N673" s="247"/>
      <c r="O673" s="247"/>
      <c r="P673" s="247"/>
      <c r="Q673" s="247"/>
      <c r="R673" s="247"/>
      <c r="S673" s="247"/>
      <c r="T673" s="248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9" t="s">
        <v>166</v>
      </c>
      <c r="AU673" s="249" t="s">
        <v>175</v>
      </c>
      <c r="AV673" s="14" t="s">
        <v>161</v>
      </c>
      <c r="AW673" s="14" t="s">
        <v>33</v>
      </c>
      <c r="AX673" s="14" t="s">
        <v>80</v>
      </c>
      <c r="AY673" s="249" t="s">
        <v>153</v>
      </c>
    </row>
    <row r="674" spans="1:65" s="2" customFormat="1" ht="24.15" customHeight="1">
      <c r="A674" s="42"/>
      <c r="B674" s="43"/>
      <c r="C674" s="208" t="s">
        <v>460</v>
      </c>
      <c r="D674" s="208" t="s">
        <v>156</v>
      </c>
      <c r="E674" s="209" t="s">
        <v>788</v>
      </c>
      <c r="F674" s="210" t="s">
        <v>789</v>
      </c>
      <c r="G674" s="211" t="s">
        <v>197</v>
      </c>
      <c r="H674" s="212">
        <v>85.615</v>
      </c>
      <c r="I674" s="213"/>
      <c r="J674" s="214">
        <f>ROUND(I674*H674,2)</f>
        <v>0</v>
      </c>
      <c r="K674" s="210" t="s">
        <v>160</v>
      </c>
      <c r="L674" s="48"/>
      <c r="M674" s="215" t="s">
        <v>19</v>
      </c>
      <c r="N674" s="216" t="s">
        <v>43</v>
      </c>
      <c r="O674" s="88"/>
      <c r="P674" s="217">
        <f>O674*H674</f>
        <v>0</v>
      </c>
      <c r="Q674" s="217">
        <v>0</v>
      </c>
      <c r="R674" s="217">
        <f>Q674*H674</f>
        <v>0</v>
      </c>
      <c r="S674" s="217">
        <v>0</v>
      </c>
      <c r="T674" s="218">
        <f>S674*H674</f>
        <v>0</v>
      </c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R674" s="219" t="s">
        <v>161</v>
      </c>
      <c r="AT674" s="219" t="s">
        <v>156</v>
      </c>
      <c r="AU674" s="219" t="s">
        <v>175</v>
      </c>
      <c r="AY674" s="21" t="s">
        <v>153</v>
      </c>
      <c r="BE674" s="220">
        <f>IF(N674="základní",J674,0)</f>
        <v>0</v>
      </c>
      <c r="BF674" s="220">
        <f>IF(N674="snížená",J674,0)</f>
        <v>0</v>
      </c>
      <c r="BG674" s="220">
        <f>IF(N674="zákl. přenesená",J674,0)</f>
        <v>0</v>
      </c>
      <c r="BH674" s="220">
        <f>IF(N674="sníž. přenesená",J674,0)</f>
        <v>0</v>
      </c>
      <c r="BI674" s="220">
        <f>IF(N674="nulová",J674,0)</f>
        <v>0</v>
      </c>
      <c r="BJ674" s="21" t="s">
        <v>80</v>
      </c>
      <c r="BK674" s="220">
        <f>ROUND(I674*H674,2)</f>
        <v>0</v>
      </c>
      <c r="BL674" s="21" t="s">
        <v>161</v>
      </c>
      <c r="BM674" s="219" t="s">
        <v>790</v>
      </c>
    </row>
    <row r="675" spans="1:47" s="2" customFormat="1" ht="12">
      <c r="A675" s="42"/>
      <c r="B675" s="43"/>
      <c r="C675" s="44"/>
      <c r="D675" s="221" t="s">
        <v>162</v>
      </c>
      <c r="E675" s="44"/>
      <c r="F675" s="222" t="s">
        <v>791</v>
      </c>
      <c r="G675" s="44"/>
      <c r="H675" s="44"/>
      <c r="I675" s="223"/>
      <c r="J675" s="44"/>
      <c r="K675" s="44"/>
      <c r="L675" s="48"/>
      <c r="M675" s="224"/>
      <c r="N675" s="225"/>
      <c r="O675" s="88"/>
      <c r="P675" s="88"/>
      <c r="Q675" s="88"/>
      <c r="R675" s="88"/>
      <c r="S675" s="88"/>
      <c r="T675" s="89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T675" s="21" t="s">
        <v>162</v>
      </c>
      <c r="AU675" s="21" t="s">
        <v>175</v>
      </c>
    </row>
    <row r="676" spans="1:47" s="2" customFormat="1" ht="12">
      <c r="A676" s="42"/>
      <c r="B676" s="43"/>
      <c r="C676" s="44"/>
      <c r="D676" s="226" t="s">
        <v>164</v>
      </c>
      <c r="E676" s="44"/>
      <c r="F676" s="227" t="s">
        <v>792</v>
      </c>
      <c r="G676" s="44"/>
      <c r="H676" s="44"/>
      <c r="I676" s="223"/>
      <c r="J676" s="44"/>
      <c r="K676" s="44"/>
      <c r="L676" s="48"/>
      <c r="M676" s="224"/>
      <c r="N676" s="225"/>
      <c r="O676" s="88"/>
      <c r="P676" s="88"/>
      <c r="Q676" s="88"/>
      <c r="R676" s="88"/>
      <c r="S676" s="88"/>
      <c r="T676" s="89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T676" s="21" t="s">
        <v>164</v>
      </c>
      <c r="AU676" s="21" t="s">
        <v>175</v>
      </c>
    </row>
    <row r="677" spans="1:51" s="13" customFormat="1" ht="12">
      <c r="A677" s="13"/>
      <c r="B677" s="228"/>
      <c r="C677" s="229"/>
      <c r="D677" s="221" t="s">
        <v>166</v>
      </c>
      <c r="E677" s="230" t="s">
        <v>19</v>
      </c>
      <c r="F677" s="231" t="s">
        <v>793</v>
      </c>
      <c r="G677" s="229"/>
      <c r="H677" s="232">
        <v>6.675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8" t="s">
        <v>166</v>
      </c>
      <c r="AU677" s="238" t="s">
        <v>175</v>
      </c>
      <c r="AV677" s="13" t="s">
        <v>82</v>
      </c>
      <c r="AW677" s="13" t="s">
        <v>33</v>
      </c>
      <c r="AX677" s="13" t="s">
        <v>72</v>
      </c>
      <c r="AY677" s="238" t="s">
        <v>153</v>
      </c>
    </row>
    <row r="678" spans="1:51" s="13" customFormat="1" ht="12">
      <c r="A678" s="13"/>
      <c r="B678" s="228"/>
      <c r="C678" s="229"/>
      <c r="D678" s="221" t="s">
        <v>166</v>
      </c>
      <c r="E678" s="230" t="s">
        <v>19</v>
      </c>
      <c r="F678" s="231" t="s">
        <v>794</v>
      </c>
      <c r="G678" s="229"/>
      <c r="H678" s="232">
        <v>2.4</v>
      </c>
      <c r="I678" s="233"/>
      <c r="J678" s="229"/>
      <c r="K678" s="229"/>
      <c r="L678" s="234"/>
      <c r="M678" s="235"/>
      <c r="N678" s="236"/>
      <c r="O678" s="236"/>
      <c r="P678" s="236"/>
      <c r="Q678" s="236"/>
      <c r="R678" s="236"/>
      <c r="S678" s="236"/>
      <c r="T678" s="237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8" t="s">
        <v>166</v>
      </c>
      <c r="AU678" s="238" t="s">
        <v>175</v>
      </c>
      <c r="AV678" s="13" t="s">
        <v>82</v>
      </c>
      <c r="AW678" s="13" t="s">
        <v>33</v>
      </c>
      <c r="AX678" s="13" t="s">
        <v>72</v>
      </c>
      <c r="AY678" s="238" t="s">
        <v>153</v>
      </c>
    </row>
    <row r="679" spans="1:51" s="13" customFormat="1" ht="12">
      <c r="A679" s="13"/>
      <c r="B679" s="228"/>
      <c r="C679" s="229"/>
      <c r="D679" s="221" t="s">
        <v>166</v>
      </c>
      <c r="E679" s="230" t="s">
        <v>19</v>
      </c>
      <c r="F679" s="231" t="s">
        <v>795</v>
      </c>
      <c r="G679" s="229"/>
      <c r="H679" s="232">
        <v>22.05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8" t="s">
        <v>166</v>
      </c>
      <c r="AU679" s="238" t="s">
        <v>175</v>
      </c>
      <c r="AV679" s="13" t="s">
        <v>82</v>
      </c>
      <c r="AW679" s="13" t="s">
        <v>33</v>
      </c>
      <c r="AX679" s="13" t="s">
        <v>72</v>
      </c>
      <c r="AY679" s="238" t="s">
        <v>153</v>
      </c>
    </row>
    <row r="680" spans="1:51" s="13" customFormat="1" ht="12">
      <c r="A680" s="13"/>
      <c r="B680" s="228"/>
      <c r="C680" s="229"/>
      <c r="D680" s="221" t="s">
        <v>166</v>
      </c>
      <c r="E680" s="230" t="s">
        <v>19</v>
      </c>
      <c r="F680" s="231" t="s">
        <v>796</v>
      </c>
      <c r="G680" s="229"/>
      <c r="H680" s="232">
        <v>10.65</v>
      </c>
      <c r="I680" s="233"/>
      <c r="J680" s="229"/>
      <c r="K680" s="229"/>
      <c r="L680" s="234"/>
      <c r="M680" s="235"/>
      <c r="N680" s="236"/>
      <c r="O680" s="236"/>
      <c r="P680" s="236"/>
      <c r="Q680" s="236"/>
      <c r="R680" s="236"/>
      <c r="S680" s="236"/>
      <c r="T680" s="23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8" t="s">
        <v>166</v>
      </c>
      <c r="AU680" s="238" t="s">
        <v>175</v>
      </c>
      <c r="AV680" s="13" t="s">
        <v>82</v>
      </c>
      <c r="AW680" s="13" t="s">
        <v>33</v>
      </c>
      <c r="AX680" s="13" t="s">
        <v>72</v>
      </c>
      <c r="AY680" s="238" t="s">
        <v>153</v>
      </c>
    </row>
    <row r="681" spans="1:51" s="13" customFormat="1" ht="12">
      <c r="A681" s="13"/>
      <c r="B681" s="228"/>
      <c r="C681" s="229"/>
      <c r="D681" s="221" t="s">
        <v>166</v>
      </c>
      <c r="E681" s="230" t="s">
        <v>19</v>
      </c>
      <c r="F681" s="231" t="s">
        <v>797</v>
      </c>
      <c r="G681" s="229"/>
      <c r="H681" s="232">
        <v>9.8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8" t="s">
        <v>166</v>
      </c>
      <c r="AU681" s="238" t="s">
        <v>175</v>
      </c>
      <c r="AV681" s="13" t="s">
        <v>82</v>
      </c>
      <c r="AW681" s="13" t="s">
        <v>33</v>
      </c>
      <c r="AX681" s="13" t="s">
        <v>72</v>
      </c>
      <c r="AY681" s="238" t="s">
        <v>153</v>
      </c>
    </row>
    <row r="682" spans="1:51" s="15" customFormat="1" ht="12">
      <c r="A682" s="15"/>
      <c r="B682" s="250"/>
      <c r="C682" s="251"/>
      <c r="D682" s="221" t="s">
        <v>166</v>
      </c>
      <c r="E682" s="252" t="s">
        <v>19</v>
      </c>
      <c r="F682" s="253" t="s">
        <v>339</v>
      </c>
      <c r="G682" s="251"/>
      <c r="H682" s="254">
        <v>51.575</v>
      </c>
      <c r="I682" s="255"/>
      <c r="J682" s="251"/>
      <c r="K682" s="251"/>
      <c r="L682" s="256"/>
      <c r="M682" s="257"/>
      <c r="N682" s="258"/>
      <c r="O682" s="258"/>
      <c r="P682" s="258"/>
      <c r="Q682" s="258"/>
      <c r="R682" s="258"/>
      <c r="S682" s="258"/>
      <c r="T682" s="259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0" t="s">
        <v>166</v>
      </c>
      <c r="AU682" s="260" t="s">
        <v>175</v>
      </c>
      <c r="AV682" s="15" t="s">
        <v>175</v>
      </c>
      <c r="AW682" s="15" t="s">
        <v>33</v>
      </c>
      <c r="AX682" s="15" t="s">
        <v>72</v>
      </c>
      <c r="AY682" s="260" t="s">
        <v>153</v>
      </c>
    </row>
    <row r="683" spans="1:51" s="13" customFormat="1" ht="12">
      <c r="A683" s="13"/>
      <c r="B683" s="228"/>
      <c r="C683" s="229"/>
      <c r="D683" s="221" t="s">
        <v>166</v>
      </c>
      <c r="E683" s="230" t="s">
        <v>19</v>
      </c>
      <c r="F683" s="231" t="s">
        <v>798</v>
      </c>
      <c r="G683" s="229"/>
      <c r="H683" s="232">
        <v>7.4</v>
      </c>
      <c r="I683" s="233"/>
      <c r="J683" s="229"/>
      <c r="K683" s="229"/>
      <c r="L683" s="234"/>
      <c r="M683" s="235"/>
      <c r="N683" s="236"/>
      <c r="O683" s="236"/>
      <c r="P683" s="236"/>
      <c r="Q683" s="236"/>
      <c r="R683" s="236"/>
      <c r="S683" s="236"/>
      <c r="T683" s="23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8" t="s">
        <v>166</v>
      </c>
      <c r="AU683" s="238" t="s">
        <v>175</v>
      </c>
      <c r="AV683" s="13" t="s">
        <v>82</v>
      </c>
      <c r="AW683" s="13" t="s">
        <v>33</v>
      </c>
      <c r="AX683" s="13" t="s">
        <v>72</v>
      </c>
      <c r="AY683" s="238" t="s">
        <v>153</v>
      </c>
    </row>
    <row r="684" spans="1:51" s="13" customFormat="1" ht="12">
      <c r="A684" s="13"/>
      <c r="B684" s="228"/>
      <c r="C684" s="229"/>
      <c r="D684" s="221" t="s">
        <v>166</v>
      </c>
      <c r="E684" s="230" t="s">
        <v>19</v>
      </c>
      <c r="F684" s="231" t="s">
        <v>799</v>
      </c>
      <c r="G684" s="229"/>
      <c r="H684" s="232">
        <v>1.2</v>
      </c>
      <c r="I684" s="233"/>
      <c r="J684" s="229"/>
      <c r="K684" s="229"/>
      <c r="L684" s="234"/>
      <c r="M684" s="235"/>
      <c r="N684" s="236"/>
      <c r="O684" s="236"/>
      <c r="P684" s="236"/>
      <c r="Q684" s="236"/>
      <c r="R684" s="236"/>
      <c r="S684" s="236"/>
      <c r="T684" s="237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8" t="s">
        <v>166</v>
      </c>
      <c r="AU684" s="238" t="s">
        <v>175</v>
      </c>
      <c r="AV684" s="13" t="s">
        <v>82</v>
      </c>
      <c r="AW684" s="13" t="s">
        <v>33</v>
      </c>
      <c r="AX684" s="13" t="s">
        <v>72</v>
      </c>
      <c r="AY684" s="238" t="s">
        <v>153</v>
      </c>
    </row>
    <row r="685" spans="1:51" s="13" customFormat="1" ht="12">
      <c r="A685" s="13"/>
      <c r="B685" s="228"/>
      <c r="C685" s="229"/>
      <c r="D685" s="221" t="s">
        <v>166</v>
      </c>
      <c r="E685" s="230" t="s">
        <v>19</v>
      </c>
      <c r="F685" s="231" t="s">
        <v>800</v>
      </c>
      <c r="G685" s="229"/>
      <c r="H685" s="232">
        <v>19.2</v>
      </c>
      <c r="I685" s="233"/>
      <c r="J685" s="229"/>
      <c r="K685" s="229"/>
      <c r="L685" s="234"/>
      <c r="M685" s="235"/>
      <c r="N685" s="236"/>
      <c r="O685" s="236"/>
      <c r="P685" s="236"/>
      <c r="Q685" s="236"/>
      <c r="R685" s="236"/>
      <c r="S685" s="236"/>
      <c r="T685" s="237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8" t="s">
        <v>166</v>
      </c>
      <c r="AU685" s="238" t="s">
        <v>175</v>
      </c>
      <c r="AV685" s="13" t="s">
        <v>82</v>
      </c>
      <c r="AW685" s="13" t="s">
        <v>33</v>
      </c>
      <c r="AX685" s="13" t="s">
        <v>72</v>
      </c>
      <c r="AY685" s="238" t="s">
        <v>153</v>
      </c>
    </row>
    <row r="686" spans="1:51" s="13" customFormat="1" ht="12">
      <c r="A686" s="13"/>
      <c r="B686" s="228"/>
      <c r="C686" s="229"/>
      <c r="D686" s="221" t="s">
        <v>166</v>
      </c>
      <c r="E686" s="230" t="s">
        <v>19</v>
      </c>
      <c r="F686" s="231" t="s">
        <v>801</v>
      </c>
      <c r="G686" s="229"/>
      <c r="H686" s="232">
        <v>6.24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8" t="s">
        <v>166</v>
      </c>
      <c r="AU686" s="238" t="s">
        <v>175</v>
      </c>
      <c r="AV686" s="13" t="s">
        <v>82</v>
      </c>
      <c r="AW686" s="13" t="s">
        <v>33</v>
      </c>
      <c r="AX686" s="13" t="s">
        <v>72</v>
      </c>
      <c r="AY686" s="238" t="s">
        <v>153</v>
      </c>
    </row>
    <row r="687" spans="1:51" s="15" customFormat="1" ht="12">
      <c r="A687" s="15"/>
      <c r="B687" s="250"/>
      <c r="C687" s="251"/>
      <c r="D687" s="221" t="s">
        <v>166</v>
      </c>
      <c r="E687" s="252" t="s">
        <v>19</v>
      </c>
      <c r="F687" s="253" t="s">
        <v>472</v>
      </c>
      <c r="G687" s="251"/>
      <c r="H687" s="254">
        <v>34.04</v>
      </c>
      <c r="I687" s="255"/>
      <c r="J687" s="251"/>
      <c r="K687" s="251"/>
      <c r="L687" s="256"/>
      <c r="M687" s="257"/>
      <c r="N687" s="258"/>
      <c r="O687" s="258"/>
      <c r="P687" s="258"/>
      <c r="Q687" s="258"/>
      <c r="R687" s="258"/>
      <c r="S687" s="258"/>
      <c r="T687" s="259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0" t="s">
        <v>166</v>
      </c>
      <c r="AU687" s="260" t="s">
        <v>175</v>
      </c>
      <c r="AV687" s="15" t="s">
        <v>175</v>
      </c>
      <c r="AW687" s="15" t="s">
        <v>33</v>
      </c>
      <c r="AX687" s="15" t="s">
        <v>72</v>
      </c>
      <c r="AY687" s="260" t="s">
        <v>153</v>
      </c>
    </row>
    <row r="688" spans="1:51" s="14" customFormat="1" ht="12">
      <c r="A688" s="14"/>
      <c r="B688" s="239"/>
      <c r="C688" s="240"/>
      <c r="D688" s="221" t="s">
        <v>166</v>
      </c>
      <c r="E688" s="241" t="s">
        <v>19</v>
      </c>
      <c r="F688" s="242" t="s">
        <v>168</v>
      </c>
      <c r="G688" s="240"/>
      <c r="H688" s="243">
        <v>85.615</v>
      </c>
      <c r="I688" s="244"/>
      <c r="J688" s="240"/>
      <c r="K688" s="240"/>
      <c r="L688" s="245"/>
      <c r="M688" s="246"/>
      <c r="N688" s="247"/>
      <c r="O688" s="247"/>
      <c r="P688" s="247"/>
      <c r="Q688" s="247"/>
      <c r="R688" s="247"/>
      <c r="S688" s="247"/>
      <c r="T688" s="248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9" t="s">
        <v>166</v>
      </c>
      <c r="AU688" s="249" t="s">
        <v>175</v>
      </c>
      <c r="AV688" s="14" t="s">
        <v>161</v>
      </c>
      <c r="AW688" s="14" t="s">
        <v>33</v>
      </c>
      <c r="AX688" s="14" t="s">
        <v>80</v>
      </c>
      <c r="AY688" s="249" t="s">
        <v>153</v>
      </c>
    </row>
    <row r="689" spans="1:65" s="2" customFormat="1" ht="21.75" customHeight="1">
      <c r="A689" s="42"/>
      <c r="B689" s="43"/>
      <c r="C689" s="208" t="s">
        <v>802</v>
      </c>
      <c r="D689" s="208" t="s">
        <v>156</v>
      </c>
      <c r="E689" s="209" t="s">
        <v>803</v>
      </c>
      <c r="F689" s="210" t="s">
        <v>804</v>
      </c>
      <c r="G689" s="211" t="s">
        <v>197</v>
      </c>
      <c r="H689" s="212">
        <v>217.505</v>
      </c>
      <c r="I689" s="213"/>
      <c r="J689" s="214">
        <f>ROUND(I689*H689,2)</f>
        <v>0</v>
      </c>
      <c r="K689" s="210" t="s">
        <v>160</v>
      </c>
      <c r="L689" s="48"/>
      <c r="M689" s="215" t="s">
        <v>19</v>
      </c>
      <c r="N689" s="216" t="s">
        <v>43</v>
      </c>
      <c r="O689" s="88"/>
      <c r="P689" s="217">
        <f>O689*H689</f>
        <v>0</v>
      </c>
      <c r="Q689" s="217">
        <v>0</v>
      </c>
      <c r="R689" s="217">
        <f>Q689*H689</f>
        <v>0</v>
      </c>
      <c r="S689" s="217">
        <v>0</v>
      </c>
      <c r="T689" s="218">
        <f>S689*H689</f>
        <v>0</v>
      </c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R689" s="219" t="s">
        <v>161</v>
      </c>
      <c r="AT689" s="219" t="s">
        <v>156</v>
      </c>
      <c r="AU689" s="219" t="s">
        <v>175</v>
      </c>
      <c r="AY689" s="21" t="s">
        <v>153</v>
      </c>
      <c r="BE689" s="220">
        <f>IF(N689="základní",J689,0)</f>
        <v>0</v>
      </c>
      <c r="BF689" s="220">
        <f>IF(N689="snížená",J689,0)</f>
        <v>0</v>
      </c>
      <c r="BG689" s="220">
        <f>IF(N689="zákl. přenesená",J689,0)</f>
        <v>0</v>
      </c>
      <c r="BH689" s="220">
        <f>IF(N689="sníž. přenesená",J689,0)</f>
        <v>0</v>
      </c>
      <c r="BI689" s="220">
        <f>IF(N689="nulová",J689,0)</f>
        <v>0</v>
      </c>
      <c r="BJ689" s="21" t="s">
        <v>80</v>
      </c>
      <c r="BK689" s="220">
        <f>ROUND(I689*H689,2)</f>
        <v>0</v>
      </c>
      <c r="BL689" s="21" t="s">
        <v>161</v>
      </c>
      <c r="BM689" s="219" t="s">
        <v>805</v>
      </c>
    </row>
    <row r="690" spans="1:47" s="2" customFormat="1" ht="12">
      <c r="A690" s="42"/>
      <c r="B690" s="43"/>
      <c r="C690" s="44"/>
      <c r="D690" s="221" t="s">
        <v>162</v>
      </c>
      <c r="E690" s="44"/>
      <c r="F690" s="222" t="s">
        <v>806</v>
      </c>
      <c r="G690" s="44"/>
      <c r="H690" s="44"/>
      <c r="I690" s="223"/>
      <c r="J690" s="44"/>
      <c r="K690" s="44"/>
      <c r="L690" s="48"/>
      <c r="M690" s="224"/>
      <c r="N690" s="225"/>
      <c r="O690" s="88"/>
      <c r="P690" s="88"/>
      <c r="Q690" s="88"/>
      <c r="R690" s="88"/>
      <c r="S690" s="88"/>
      <c r="T690" s="89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T690" s="21" t="s">
        <v>162</v>
      </c>
      <c r="AU690" s="21" t="s">
        <v>175</v>
      </c>
    </row>
    <row r="691" spans="1:47" s="2" customFormat="1" ht="12">
      <c r="A691" s="42"/>
      <c r="B691" s="43"/>
      <c r="C691" s="44"/>
      <c r="D691" s="226" t="s">
        <v>164</v>
      </c>
      <c r="E691" s="44"/>
      <c r="F691" s="227" t="s">
        <v>807</v>
      </c>
      <c r="G691" s="44"/>
      <c r="H691" s="44"/>
      <c r="I691" s="223"/>
      <c r="J691" s="44"/>
      <c r="K691" s="44"/>
      <c r="L691" s="48"/>
      <c r="M691" s="224"/>
      <c r="N691" s="225"/>
      <c r="O691" s="88"/>
      <c r="P691" s="88"/>
      <c r="Q691" s="88"/>
      <c r="R691" s="88"/>
      <c r="S691" s="88"/>
      <c r="T691" s="89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T691" s="21" t="s">
        <v>164</v>
      </c>
      <c r="AU691" s="21" t="s">
        <v>175</v>
      </c>
    </row>
    <row r="692" spans="1:51" s="13" customFormat="1" ht="12">
      <c r="A692" s="13"/>
      <c r="B692" s="228"/>
      <c r="C692" s="229"/>
      <c r="D692" s="221" t="s">
        <v>166</v>
      </c>
      <c r="E692" s="230" t="s">
        <v>19</v>
      </c>
      <c r="F692" s="231" t="s">
        <v>808</v>
      </c>
      <c r="G692" s="229"/>
      <c r="H692" s="232">
        <v>6</v>
      </c>
      <c r="I692" s="233"/>
      <c r="J692" s="229"/>
      <c r="K692" s="229"/>
      <c r="L692" s="234"/>
      <c r="M692" s="235"/>
      <c r="N692" s="236"/>
      <c r="O692" s="236"/>
      <c r="P692" s="236"/>
      <c r="Q692" s="236"/>
      <c r="R692" s="236"/>
      <c r="S692" s="236"/>
      <c r="T692" s="237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8" t="s">
        <v>166</v>
      </c>
      <c r="AU692" s="238" t="s">
        <v>175</v>
      </c>
      <c r="AV692" s="13" t="s">
        <v>82</v>
      </c>
      <c r="AW692" s="13" t="s">
        <v>33</v>
      </c>
      <c r="AX692" s="13" t="s">
        <v>72</v>
      </c>
      <c r="AY692" s="238" t="s">
        <v>153</v>
      </c>
    </row>
    <row r="693" spans="1:51" s="13" customFormat="1" ht="12">
      <c r="A693" s="13"/>
      <c r="B693" s="228"/>
      <c r="C693" s="229"/>
      <c r="D693" s="221" t="s">
        <v>166</v>
      </c>
      <c r="E693" s="230" t="s">
        <v>19</v>
      </c>
      <c r="F693" s="231" t="s">
        <v>809</v>
      </c>
      <c r="G693" s="229"/>
      <c r="H693" s="232">
        <v>7.32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8" t="s">
        <v>166</v>
      </c>
      <c r="AU693" s="238" t="s">
        <v>175</v>
      </c>
      <c r="AV693" s="13" t="s">
        <v>82</v>
      </c>
      <c r="AW693" s="13" t="s">
        <v>33</v>
      </c>
      <c r="AX693" s="13" t="s">
        <v>72</v>
      </c>
      <c r="AY693" s="238" t="s">
        <v>153</v>
      </c>
    </row>
    <row r="694" spans="1:51" s="13" customFormat="1" ht="12">
      <c r="A694" s="13"/>
      <c r="B694" s="228"/>
      <c r="C694" s="229"/>
      <c r="D694" s="221" t="s">
        <v>166</v>
      </c>
      <c r="E694" s="230" t="s">
        <v>19</v>
      </c>
      <c r="F694" s="231" t="s">
        <v>810</v>
      </c>
      <c r="G694" s="229"/>
      <c r="H694" s="232">
        <v>10.65</v>
      </c>
      <c r="I694" s="233"/>
      <c r="J694" s="229"/>
      <c r="K694" s="229"/>
      <c r="L694" s="234"/>
      <c r="M694" s="235"/>
      <c r="N694" s="236"/>
      <c r="O694" s="236"/>
      <c r="P694" s="236"/>
      <c r="Q694" s="236"/>
      <c r="R694" s="236"/>
      <c r="S694" s="236"/>
      <c r="T694" s="237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8" t="s">
        <v>166</v>
      </c>
      <c r="AU694" s="238" t="s">
        <v>175</v>
      </c>
      <c r="AV694" s="13" t="s">
        <v>82</v>
      </c>
      <c r="AW694" s="13" t="s">
        <v>33</v>
      </c>
      <c r="AX694" s="13" t="s">
        <v>72</v>
      </c>
      <c r="AY694" s="238" t="s">
        <v>153</v>
      </c>
    </row>
    <row r="695" spans="1:51" s="13" customFormat="1" ht="12">
      <c r="A695" s="13"/>
      <c r="B695" s="228"/>
      <c r="C695" s="229"/>
      <c r="D695" s="221" t="s">
        <v>166</v>
      </c>
      <c r="E695" s="230" t="s">
        <v>19</v>
      </c>
      <c r="F695" s="231" t="s">
        <v>811</v>
      </c>
      <c r="G695" s="229"/>
      <c r="H695" s="232">
        <v>46.845</v>
      </c>
      <c r="I695" s="233"/>
      <c r="J695" s="229"/>
      <c r="K695" s="229"/>
      <c r="L695" s="234"/>
      <c r="M695" s="235"/>
      <c r="N695" s="236"/>
      <c r="O695" s="236"/>
      <c r="P695" s="236"/>
      <c r="Q695" s="236"/>
      <c r="R695" s="236"/>
      <c r="S695" s="236"/>
      <c r="T695" s="23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8" t="s">
        <v>166</v>
      </c>
      <c r="AU695" s="238" t="s">
        <v>175</v>
      </c>
      <c r="AV695" s="13" t="s">
        <v>82</v>
      </c>
      <c r="AW695" s="13" t="s">
        <v>33</v>
      </c>
      <c r="AX695" s="13" t="s">
        <v>72</v>
      </c>
      <c r="AY695" s="238" t="s">
        <v>153</v>
      </c>
    </row>
    <row r="696" spans="1:51" s="13" customFormat="1" ht="12">
      <c r="A696" s="13"/>
      <c r="B696" s="228"/>
      <c r="C696" s="229"/>
      <c r="D696" s="221" t="s">
        <v>166</v>
      </c>
      <c r="E696" s="230" t="s">
        <v>19</v>
      </c>
      <c r="F696" s="231" t="s">
        <v>812</v>
      </c>
      <c r="G696" s="229"/>
      <c r="H696" s="232">
        <v>24.833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8" t="s">
        <v>166</v>
      </c>
      <c r="AU696" s="238" t="s">
        <v>175</v>
      </c>
      <c r="AV696" s="13" t="s">
        <v>82</v>
      </c>
      <c r="AW696" s="13" t="s">
        <v>33</v>
      </c>
      <c r="AX696" s="13" t="s">
        <v>72</v>
      </c>
      <c r="AY696" s="238" t="s">
        <v>153</v>
      </c>
    </row>
    <row r="697" spans="1:51" s="13" customFormat="1" ht="12">
      <c r="A697" s="13"/>
      <c r="B697" s="228"/>
      <c r="C697" s="229"/>
      <c r="D697" s="221" t="s">
        <v>166</v>
      </c>
      <c r="E697" s="230" t="s">
        <v>19</v>
      </c>
      <c r="F697" s="231" t="s">
        <v>813</v>
      </c>
      <c r="G697" s="229"/>
      <c r="H697" s="232">
        <v>14.64</v>
      </c>
      <c r="I697" s="233"/>
      <c r="J697" s="229"/>
      <c r="K697" s="229"/>
      <c r="L697" s="234"/>
      <c r="M697" s="235"/>
      <c r="N697" s="236"/>
      <c r="O697" s="236"/>
      <c r="P697" s="236"/>
      <c r="Q697" s="236"/>
      <c r="R697" s="236"/>
      <c r="S697" s="236"/>
      <c r="T697" s="23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8" t="s">
        <v>166</v>
      </c>
      <c r="AU697" s="238" t="s">
        <v>175</v>
      </c>
      <c r="AV697" s="13" t="s">
        <v>82</v>
      </c>
      <c r="AW697" s="13" t="s">
        <v>33</v>
      </c>
      <c r="AX697" s="13" t="s">
        <v>72</v>
      </c>
      <c r="AY697" s="238" t="s">
        <v>153</v>
      </c>
    </row>
    <row r="698" spans="1:51" s="15" customFormat="1" ht="12">
      <c r="A698" s="15"/>
      <c r="B698" s="250"/>
      <c r="C698" s="251"/>
      <c r="D698" s="221" t="s">
        <v>166</v>
      </c>
      <c r="E698" s="252" t="s">
        <v>19</v>
      </c>
      <c r="F698" s="253" t="s">
        <v>339</v>
      </c>
      <c r="G698" s="251"/>
      <c r="H698" s="254">
        <v>110.288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0" t="s">
        <v>166</v>
      </c>
      <c r="AU698" s="260" t="s">
        <v>175</v>
      </c>
      <c r="AV698" s="15" t="s">
        <v>175</v>
      </c>
      <c r="AW698" s="15" t="s">
        <v>33</v>
      </c>
      <c r="AX698" s="15" t="s">
        <v>72</v>
      </c>
      <c r="AY698" s="260" t="s">
        <v>153</v>
      </c>
    </row>
    <row r="699" spans="1:51" s="13" customFormat="1" ht="12">
      <c r="A699" s="13"/>
      <c r="B699" s="228"/>
      <c r="C699" s="229"/>
      <c r="D699" s="221" t="s">
        <v>166</v>
      </c>
      <c r="E699" s="230" t="s">
        <v>19</v>
      </c>
      <c r="F699" s="231" t="s">
        <v>814</v>
      </c>
      <c r="G699" s="229"/>
      <c r="H699" s="232">
        <v>5.475</v>
      </c>
      <c r="I699" s="233"/>
      <c r="J699" s="229"/>
      <c r="K699" s="229"/>
      <c r="L699" s="234"/>
      <c r="M699" s="235"/>
      <c r="N699" s="236"/>
      <c r="O699" s="236"/>
      <c r="P699" s="236"/>
      <c r="Q699" s="236"/>
      <c r="R699" s="236"/>
      <c r="S699" s="236"/>
      <c r="T699" s="23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8" t="s">
        <v>166</v>
      </c>
      <c r="AU699" s="238" t="s">
        <v>175</v>
      </c>
      <c r="AV699" s="13" t="s">
        <v>82</v>
      </c>
      <c r="AW699" s="13" t="s">
        <v>33</v>
      </c>
      <c r="AX699" s="13" t="s">
        <v>72</v>
      </c>
      <c r="AY699" s="238" t="s">
        <v>153</v>
      </c>
    </row>
    <row r="700" spans="1:51" s="13" customFormat="1" ht="12">
      <c r="A700" s="13"/>
      <c r="B700" s="228"/>
      <c r="C700" s="229"/>
      <c r="D700" s="221" t="s">
        <v>166</v>
      </c>
      <c r="E700" s="230" t="s">
        <v>19</v>
      </c>
      <c r="F700" s="231" t="s">
        <v>815</v>
      </c>
      <c r="G700" s="229"/>
      <c r="H700" s="232">
        <v>11.55</v>
      </c>
      <c r="I700" s="233"/>
      <c r="J700" s="229"/>
      <c r="K700" s="229"/>
      <c r="L700" s="234"/>
      <c r="M700" s="235"/>
      <c r="N700" s="236"/>
      <c r="O700" s="236"/>
      <c r="P700" s="236"/>
      <c r="Q700" s="236"/>
      <c r="R700" s="236"/>
      <c r="S700" s="236"/>
      <c r="T700" s="237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8" t="s">
        <v>166</v>
      </c>
      <c r="AU700" s="238" t="s">
        <v>175</v>
      </c>
      <c r="AV700" s="13" t="s">
        <v>82</v>
      </c>
      <c r="AW700" s="13" t="s">
        <v>33</v>
      </c>
      <c r="AX700" s="13" t="s">
        <v>72</v>
      </c>
      <c r="AY700" s="238" t="s">
        <v>153</v>
      </c>
    </row>
    <row r="701" spans="1:51" s="13" customFormat="1" ht="12">
      <c r="A701" s="13"/>
      <c r="B701" s="228"/>
      <c r="C701" s="229"/>
      <c r="D701" s="221" t="s">
        <v>166</v>
      </c>
      <c r="E701" s="230" t="s">
        <v>19</v>
      </c>
      <c r="F701" s="231" t="s">
        <v>816</v>
      </c>
      <c r="G701" s="229"/>
      <c r="H701" s="232">
        <v>6.648</v>
      </c>
      <c r="I701" s="233"/>
      <c r="J701" s="229"/>
      <c r="K701" s="229"/>
      <c r="L701" s="234"/>
      <c r="M701" s="235"/>
      <c r="N701" s="236"/>
      <c r="O701" s="236"/>
      <c r="P701" s="236"/>
      <c r="Q701" s="236"/>
      <c r="R701" s="236"/>
      <c r="S701" s="236"/>
      <c r="T701" s="237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8" t="s">
        <v>166</v>
      </c>
      <c r="AU701" s="238" t="s">
        <v>175</v>
      </c>
      <c r="AV701" s="13" t="s">
        <v>82</v>
      </c>
      <c r="AW701" s="13" t="s">
        <v>33</v>
      </c>
      <c r="AX701" s="13" t="s">
        <v>72</v>
      </c>
      <c r="AY701" s="238" t="s">
        <v>153</v>
      </c>
    </row>
    <row r="702" spans="1:51" s="13" customFormat="1" ht="12">
      <c r="A702" s="13"/>
      <c r="B702" s="228"/>
      <c r="C702" s="229"/>
      <c r="D702" s="221" t="s">
        <v>166</v>
      </c>
      <c r="E702" s="230" t="s">
        <v>19</v>
      </c>
      <c r="F702" s="231" t="s">
        <v>817</v>
      </c>
      <c r="G702" s="229"/>
      <c r="H702" s="232">
        <v>19.08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8" t="s">
        <v>166</v>
      </c>
      <c r="AU702" s="238" t="s">
        <v>175</v>
      </c>
      <c r="AV702" s="13" t="s">
        <v>82</v>
      </c>
      <c r="AW702" s="13" t="s">
        <v>33</v>
      </c>
      <c r="AX702" s="13" t="s">
        <v>72</v>
      </c>
      <c r="AY702" s="238" t="s">
        <v>153</v>
      </c>
    </row>
    <row r="703" spans="1:51" s="13" customFormat="1" ht="12">
      <c r="A703" s="13"/>
      <c r="B703" s="228"/>
      <c r="C703" s="229"/>
      <c r="D703" s="221" t="s">
        <v>166</v>
      </c>
      <c r="E703" s="230" t="s">
        <v>19</v>
      </c>
      <c r="F703" s="231" t="s">
        <v>818</v>
      </c>
      <c r="G703" s="229"/>
      <c r="H703" s="232">
        <v>11.16</v>
      </c>
      <c r="I703" s="233"/>
      <c r="J703" s="229"/>
      <c r="K703" s="229"/>
      <c r="L703" s="234"/>
      <c r="M703" s="235"/>
      <c r="N703" s="236"/>
      <c r="O703" s="236"/>
      <c r="P703" s="236"/>
      <c r="Q703" s="236"/>
      <c r="R703" s="236"/>
      <c r="S703" s="236"/>
      <c r="T703" s="237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8" t="s">
        <v>166</v>
      </c>
      <c r="AU703" s="238" t="s">
        <v>175</v>
      </c>
      <c r="AV703" s="13" t="s">
        <v>82</v>
      </c>
      <c r="AW703" s="13" t="s">
        <v>33</v>
      </c>
      <c r="AX703" s="13" t="s">
        <v>72</v>
      </c>
      <c r="AY703" s="238" t="s">
        <v>153</v>
      </c>
    </row>
    <row r="704" spans="1:51" s="13" customFormat="1" ht="12">
      <c r="A704" s="13"/>
      <c r="B704" s="228"/>
      <c r="C704" s="229"/>
      <c r="D704" s="221" t="s">
        <v>166</v>
      </c>
      <c r="E704" s="230" t="s">
        <v>19</v>
      </c>
      <c r="F704" s="231" t="s">
        <v>819</v>
      </c>
      <c r="G704" s="229"/>
      <c r="H704" s="232">
        <v>10.32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8" t="s">
        <v>166</v>
      </c>
      <c r="AU704" s="238" t="s">
        <v>175</v>
      </c>
      <c r="AV704" s="13" t="s">
        <v>82</v>
      </c>
      <c r="AW704" s="13" t="s">
        <v>33</v>
      </c>
      <c r="AX704" s="13" t="s">
        <v>72</v>
      </c>
      <c r="AY704" s="238" t="s">
        <v>153</v>
      </c>
    </row>
    <row r="705" spans="1:51" s="13" customFormat="1" ht="12">
      <c r="A705" s="13"/>
      <c r="B705" s="228"/>
      <c r="C705" s="229"/>
      <c r="D705" s="221" t="s">
        <v>166</v>
      </c>
      <c r="E705" s="230" t="s">
        <v>19</v>
      </c>
      <c r="F705" s="231" t="s">
        <v>820</v>
      </c>
      <c r="G705" s="229"/>
      <c r="H705" s="232">
        <v>34.368</v>
      </c>
      <c r="I705" s="233"/>
      <c r="J705" s="229"/>
      <c r="K705" s="229"/>
      <c r="L705" s="234"/>
      <c r="M705" s="235"/>
      <c r="N705" s="236"/>
      <c r="O705" s="236"/>
      <c r="P705" s="236"/>
      <c r="Q705" s="236"/>
      <c r="R705" s="236"/>
      <c r="S705" s="236"/>
      <c r="T705" s="237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8" t="s">
        <v>166</v>
      </c>
      <c r="AU705" s="238" t="s">
        <v>175</v>
      </c>
      <c r="AV705" s="13" t="s">
        <v>82</v>
      </c>
      <c r="AW705" s="13" t="s">
        <v>33</v>
      </c>
      <c r="AX705" s="13" t="s">
        <v>72</v>
      </c>
      <c r="AY705" s="238" t="s">
        <v>153</v>
      </c>
    </row>
    <row r="706" spans="1:51" s="13" customFormat="1" ht="12">
      <c r="A706" s="13"/>
      <c r="B706" s="228"/>
      <c r="C706" s="229"/>
      <c r="D706" s="221" t="s">
        <v>166</v>
      </c>
      <c r="E706" s="230" t="s">
        <v>19</v>
      </c>
      <c r="F706" s="231" t="s">
        <v>821</v>
      </c>
      <c r="G706" s="229"/>
      <c r="H706" s="232">
        <v>8.616</v>
      </c>
      <c r="I706" s="233"/>
      <c r="J706" s="229"/>
      <c r="K706" s="229"/>
      <c r="L706" s="234"/>
      <c r="M706" s="235"/>
      <c r="N706" s="236"/>
      <c r="O706" s="236"/>
      <c r="P706" s="236"/>
      <c r="Q706" s="236"/>
      <c r="R706" s="236"/>
      <c r="S706" s="236"/>
      <c r="T706" s="237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8" t="s">
        <v>166</v>
      </c>
      <c r="AU706" s="238" t="s">
        <v>175</v>
      </c>
      <c r="AV706" s="13" t="s">
        <v>82</v>
      </c>
      <c r="AW706" s="13" t="s">
        <v>33</v>
      </c>
      <c r="AX706" s="13" t="s">
        <v>72</v>
      </c>
      <c r="AY706" s="238" t="s">
        <v>153</v>
      </c>
    </row>
    <row r="707" spans="1:51" s="15" customFormat="1" ht="12">
      <c r="A707" s="15"/>
      <c r="B707" s="250"/>
      <c r="C707" s="251"/>
      <c r="D707" s="221" t="s">
        <v>166</v>
      </c>
      <c r="E707" s="252" t="s">
        <v>19</v>
      </c>
      <c r="F707" s="253" t="s">
        <v>472</v>
      </c>
      <c r="G707" s="251"/>
      <c r="H707" s="254">
        <v>107.217</v>
      </c>
      <c r="I707" s="255"/>
      <c r="J707" s="251"/>
      <c r="K707" s="251"/>
      <c r="L707" s="256"/>
      <c r="M707" s="257"/>
      <c r="N707" s="258"/>
      <c r="O707" s="258"/>
      <c r="P707" s="258"/>
      <c r="Q707" s="258"/>
      <c r="R707" s="258"/>
      <c r="S707" s="258"/>
      <c r="T707" s="259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0" t="s">
        <v>166</v>
      </c>
      <c r="AU707" s="260" t="s">
        <v>175</v>
      </c>
      <c r="AV707" s="15" t="s">
        <v>175</v>
      </c>
      <c r="AW707" s="15" t="s">
        <v>33</v>
      </c>
      <c r="AX707" s="15" t="s">
        <v>72</v>
      </c>
      <c r="AY707" s="260" t="s">
        <v>153</v>
      </c>
    </row>
    <row r="708" spans="1:51" s="14" customFormat="1" ht="12">
      <c r="A708" s="14"/>
      <c r="B708" s="239"/>
      <c r="C708" s="240"/>
      <c r="D708" s="221" t="s">
        <v>166</v>
      </c>
      <c r="E708" s="241" t="s">
        <v>19</v>
      </c>
      <c r="F708" s="242" t="s">
        <v>822</v>
      </c>
      <c r="G708" s="240"/>
      <c r="H708" s="243">
        <v>217.505</v>
      </c>
      <c r="I708" s="244"/>
      <c r="J708" s="240"/>
      <c r="K708" s="240"/>
      <c r="L708" s="245"/>
      <c r="M708" s="246"/>
      <c r="N708" s="247"/>
      <c r="O708" s="247"/>
      <c r="P708" s="247"/>
      <c r="Q708" s="247"/>
      <c r="R708" s="247"/>
      <c r="S708" s="247"/>
      <c r="T708" s="24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9" t="s">
        <v>166</v>
      </c>
      <c r="AU708" s="249" t="s">
        <v>175</v>
      </c>
      <c r="AV708" s="14" t="s">
        <v>161</v>
      </c>
      <c r="AW708" s="14" t="s">
        <v>33</v>
      </c>
      <c r="AX708" s="14" t="s">
        <v>80</v>
      </c>
      <c r="AY708" s="249" t="s">
        <v>153</v>
      </c>
    </row>
    <row r="709" spans="1:65" s="2" customFormat="1" ht="21.75" customHeight="1">
      <c r="A709" s="42"/>
      <c r="B709" s="43"/>
      <c r="C709" s="208" t="s">
        <v>475</v>
      </c>
      <c r="D709" s="208" t="s">
        <v>156</v>
      </c>
      <c r="E709" s="209" t="s">
        <v>823</v>
      </c>
      <c r="F709" s="210" t="s">
        <v>824</v>
      </c>
      <c r="G709" s="211" t="s">
        <v>197</v>
      </c>
      <c r="H709" s="212">
        <v>20.225</v>
      </c>
      <c r="I709" s="213"/>
      <c r="J709" s="214">
        <f>ROUND(I709*H709,2)</f>
        <v>0</v>
      </c>
      <c r="K709" s="210" t="s">
        <v>160</v>
      </c>
      <c r="L709" s="48"/>
      <c r="M709" s="215" t="s">
        <v>19</v>
      </c>
      <c r="N709" s="216" t="s">
        <v>43</v>
      </c>
      <c r="O709" s="88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R709" s="219" t="s">
        <v>161</v>
      </c>
      <c r="AT709" s="219" t="s">
        <v>156</v>
      </c>
      <c r="AU709" s="219" t="s">
        <v>175</v>
      </c>
      <c r="AY709" s="21" t="s">
        <v>153</v>
      </c>
      <c r="BE709" s="220">
        <f>IF(N709="základní",J709,0)</f>
        <v>0</v>
      </c>
      <c r="BF709" s="220">
        <f>IF(N709="snížená",J709,0)</f>
        <v>0</v>
      </c>
      <c r="BG709" s="220">
        <f>IF(N709="zákl. přenesená",J709,0)</f>
        <v>0</v>
      </c>
      <c r="BH709" s="220">
        <f>IF(N709="sníž. přenesená",J709,0)</f>
        <v>0</v>
      </c>
      <c r="BI709" s="220">
        <f>IF(N709="nulová",J709,0)</f>
        <v>0</v>
      </c>
      <c r="BJ709" s="21" t="s">
        <v>80</v>
      </c>
      <c r="BK709" s="220">
        <f>ROUND(I709*H709,2)</f>
        <v>0</v>
      </c>
      <c r="BL709" s="21" t="s">
        <v>161</v>
      </c>
      <c r="BM709" s="219" t="s">
        <v>825</v>
      </c>
    </row>
    <row r="710" spans="1:47" s="2" customFormat="1" ht="12">
      <c r="A710" s="42"/>
      <c r="B710" s="43"/>
      <c r="C710" s="44"/>
      <c r="D710" s="221" t="s">
        <v>162</v>
      </c>
      <c r="E710" s="44"/>
      <c r="F710" s="222" t="s">
        <v>826</v>
      </c>
      <c r="G710" s="44"/>
      <c r="H710" s="44"/>
      <c r="I710" s="223"/>
      <c r="J710" s="44"/>
      <c r="K710" s="44"/>
      <c r="L710" s="48"/>
      <c r="M710" s="224"/>
      <c r="N710" s="225"/>
      <c r="O710" s="88"/>
      <c r="P710" s="88"/>
      <c r="Q710" s="88"/>
      <c r="R710" s="88"/>
      <c r="S710" s="88"/>
      <c r="T710" s="89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T710" s="21" t="s">
        <v>162</v>
      </c>
      <c r="AU710" s="21" t="s">
        <v>175</v>
      </c>
    </row>
    <row r="711" spans="1:47" s="2" customFormat="1" ht="12">
      <c r="A711" s="42"/>
      <c r="B711" s="43"/>
      <c r="C711" s="44"/>
      <c r="D711" s="226" t="s">
        <v>164</v>
      </c>
      <c r="E711" s="44"/>
      <c r="F711" s="227" t="s">
        <v>827</v>
      </c>
      <c r="G711" s="44"/>
      <c r="H711" s="44"/>
      <c r="I711" s="223"/>
      <c r="J711" s="44"/>
      <c r="K711" s="44"/>
      <c r="L711" s="48"/>
      <c r="M711" s="224"/>
      <c r="N711" s="225"/>
      <c r="O711" s="88"/>
      <c r="P711" s="88"/>
      <c r="Q711" s="88"/>
      <c r="R711" s="88"/>
      <c r="S711" s="88"/>
      <c r="T711" s="89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T711" s="21" t="s">
        <v>164</v>
      </c>
      <c r="AU711" s="21" t="s">
        <v>175</v>
      </c>
    </row>
    <row r="712" spans="1:51" s="13" customFormat="1" ht="12">
      <c r="A712" s="13"/>
      <c r="B712" s="228"/>
      <c r="C712" s="229"/>
      <c r="D712" s="221" t="s">
        <v>166</v>
      </c>
      <c r="E712" s="230" t="s">
        <v>19</v>
      </c>
      <c r="F712" s="231" t="s">
        <v>487</v>
      </c>
      <c r="G712" s="229"/>
      <c r="H712" s="232">
        <v>20.225</v>
      </c>
      <c r="I712" s="233"/>
      <c r="J712" s="229"/>
      <c r="K712" s="229"/>
      <c r="L712" s="234"/>
      <c r="M712" s="235"/>
      <c r="N712" s="236"/>
      <c r="O712" s="236"/>
      <c r="P712" s="236"/>
      <c r="Q712" s="236"/>
      <c r="R712" s="236"/>
      <c r="S712" s="236"/>
      <c r="T712" s="237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8" t="s">
        <v>166</v>
      </c>
      <c r="AU712" s="238" t="s">
        <v>175</v>
      </c>
      <c r="AV712" s="13" t="s">
        <v>82</v>
      </c>
      <c r="AW712" s="13" t="s">
        <v>33</v>
      </c>
      <c r="AX712" s="13" t="s">
        <v>72</v>
      </c>
      <c r="AY712" s="238" t="s">
        <v>153</v>
      </c>
    </row>
    <row r="713" spans="1:51" s="14" customFormat="1" ht="12">
      <c r="A713" s="14"/>
      <c r="B713" s="239"/>
      <c r="C713" s="240"/>
      <c r="D713" s="221" t="s">
        <v>166</v>
      </c>
      <c r="E713" s="241" t="s">
        <v>19</v>
      </c>
      <c r="F713" s="242" t="s">
        <v>168</v>
      </c>
      <c r="G713" s="240"/>
      <c r="H713" s="243">
        <v>20.225</v>
      </c>
      <c r="I713" s="244"/>
      <c r="J713" s="240"/>
      <c r="K713" s="240"/>
      <c r="L713" s="245"/>
      <c r="M713" s="246"/>
      <c r="N713" s="247"/>
      <c r="O713" s="247"/>
      <c r="P713" s="247"/>
      <c r="Q713" s="247"/>
      <c r="R713" s="247"/>
      <c r="S713" s="247"/>
      <c r="T713" s="24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9" t="s">
        <v>166</v>
      </c>
      <c r="AU713" s="249" t="s">
        <v>175</v>
      </c>
      <c r="AV713" s="14" t="s">
        <v>161</v>
      </c>
      <c r="AW713" s="14" t="s">
        <v>33</v>
      </c>
      <c r="AX713" s="14" t="s">
        <v>80</v>
      </c>
      <c r="AY713" s="249" t="s">
        <v>153</v>
      </c>
    </row>
    <row r="714" spans="1:65" s="2" customFormat="1" ht="37.8" customHeight="1">
      <c r="A714" s="42"/>
      <c r="B714" s="43"/>
      <c r="C714" s="208" t="s">
        <v>828</v>
      </c>
      <c r="D714" s="208" t="s">
        <v>156</v>
      </c>
      <c r="E714" s="209" t="s">
        <v>829</v>
      </c>
      <c r="F714" s="210" t="s">
        <v>830</v>
      </c>
      <c r="G714" s="211" t="s">
        <v>197</v>
      </c>
      <c r="H714" s="212">
        <v>317.748</v>
      </c>
      <c r="I714" s="213"/>
      <c r="J714" s="214">
        <f>ROUND(I714*H714,2)</f>
        <v>0</v>
      </c>
      <c r="K714" s="210" t="s">
        <v>160</v>
      </c>
      <c r="L714" s="48"/>
      <c r="M714" s="215" t="s">
        <v>19</v>
      </c>
      <c r="N714" s="216" t="s">
        <v>43</v>
      </c>
      <c r="O714" s="88"/>
      <c r="P714" s="217">
        <f>O714*H714</f>
        <v>0</v>
      </c>
      <c r="Q714" s="217">
        <v>0</v>
      </c>
      <c r="R714" s="217">
        <f>Q714*H714</f>
        <v>0</v>
      </c>
      <c r="S714" s="217">
        <v>0</v>
      </c>
      <c r="T714" s="218">
        <f>S714*H714</f>
        <v>0</v>
      </c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R714" s="219" t="s">
        <v>161</v>
      </c>
      <c r="AT714" s="219" t="s">
        <v>156</v>
      </c>
      <c r="AU714" s="219" t="s">
        <v>175</v>
      </c>
      <c r="AY714" s="21" t="s">
        <v>153</v>
      </c>
      <c r="BE714" s="220">
        <f>IF(N714="základní",J714,0)</f>
        <v>0</v>
      </c>
      <c r="BF714" s="220">
        <f>IF(N714="snížená",J714,0)</f>
        <v>0</v>
      </c>
      <c r="BG714" s="220">
        <f>IF(N714="zákl. přenesená",J714,0)</f>
        <v>0</v>
      </c>
      <c r="BH714" s="220">
        <f>IF(N714="sníž. přenesená",J714,0)</f>
        <v>0</v>
      </c>
      <c r="BI714" s="220">
        <f>IF(N714="nulová",J714,0)</f>
        <v>0</v>
      </c>
      <c r="BJ714" s="21" t="s">
        <v>80</v>
      </c>
      <c r="BK714" s="220">
        <f>ROUND(I714*H714,2)</f>
        <v>0</v>
      </c>
      <c r="BL714" s="21" t="s">
        <v>161</v>
      </c>
      <c r="BM714" s="219" t="s">
        <v>831</v>
      </c>
    </row>
    <row r="715" spans="1:47" s="2" customFormat="1" ht="12">
      <c r="A715" s="42"/>
      <c r="B715" s="43"/>
      <c r="C715" s="44"/>
      <c r="D715" s="221" t="s">
        <v>162</v>
      </c>
      <c r="E715" s="44"/>
      <c r="F715" s="222" t="s">
        <v>832</v>
      </c>
      <c r="G715" s="44"/>
      <c r="H715" s="44"/>
      <c r="I715" s="223"/>
      <c r="J715" s="44"/>
      <c r="K715" s="44"/>
      <c r="L715" s="48"/>
      <c r="M715" s="224"/>
      <c r="N715" s="225"/>
      <c r="O715" s="88"/>
      <c r="P715" s="88"/>
      <c r="Q715" s="88"/>
      <c r="R715" s="88"/>
      <c r="S715" s="88"/>
      <c r="T715" s="89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T715" s="21" t="s">
        <v>162</v>
      </c>
      <c r="AU715" s="21" t="s">
        <v>175</v>
      </c>
    </row>
    <row r="716" spans="1:47" s="2" customFormat="1" ht="12">
      <c r="A716" s="42"/>
      <c r="B716" s="43"/>
      <c r="C716" s="44"/>
      <c r="D716" s="226" t="s">
        <v>164</v>
      </c>
      <c r="E716" s="44"/>
      <c r="F716" s="227" t="s">
        <v>833</v>
      </c>
      <c r="G716" s="44"/>
      <c r="H716" s="44"/>
      <c r="I716" s="223"/>
      <c r="J716" s="44"/>
      <c r="K716" s="44"/>
      <c r="L716" s="48"/>
      <c r="M716" s="224"/>
      <c r="N716" s="225"/>
      <c r="O716" s="88"/>
      <c r="P716" s="88"/>
      <c r="Q716" s="88"/>
      <c r="R716" s="88"/>
      <c r="S716" s="88"/>
      <c r="T716" s="89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T716" s="21" t="s">
        <v>164</v>
      </c>
      <c r="AU716" s="21" t="s">
        <v>175</v>
      </c>
    </row>
    <row r="717" spans="1:51" s="13" customFormat="1" ht="12">
      <c r="A717" s="13"/>
      <c r="B717" s="228"/>
      <c r="C717" s="229"/>
      <c r="D717" s="221" t="s">
        <v>166</v>
      </c>
      <c r="E717" s="230" t="s">
        <v>19</v>
      </c>
      <c r="F717" s="231" t="s">
        <v>463</v>
      </c>
      <c r="G717" s="229"/>
      <c r="H717" s="232">
        <v>8.976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8" t="s">
        <v>166</v>
      </c>
      <c r="AU717" s="238" t="s">
        <v>175</v>
      </c>
      <c r="AV717" s="13" t="s">
        <v>82</v>
      </c>
      <c r="AW717" s="13" t="s">
        <v>33</v>
      </c>
      <c r="AX717" s="13" t="s">
        <v>72</v>
      </c>
      <c r="AY717" s="238" t="s">
        <v>153</v>
      </c>
    </row>
    <row r="718" spans="1:51" s="13" customFormat="1" ht="12">
      <c r="A718" s="13"/>
      <c r="B718" s="228"/>
      <c r="C718" s="229"/>
      <c r="D718" s="221" t="s">
        <v>166</v>
      </c>
      <c r="E718" s="230" t="s">
        <v>19</v>
      </c>
      <c r="F718" s="231" t="s">
        <v>464</v>
      </c>
      <c r="G718" s="229"/>
      <c r="H718" s="232">
        <v>23.491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8" t="s">
        <v>166</v>
      </c>
      <c r="AU718" s="238" t="s">
        <v>175</v>
      </c>
      <c r="AV718" s="13" t="s">
        <v>82</v>
      </c>
      <c r="AW718" s="13" t="s">
        <v>33</v>
      </c>
      <c r="AX718" s="13" t="s">
        <v>72</v>
      </c>
      <c r="AY718" s="238" t="s">
        <v>153</v>
      </c>
    </row>
    <row r="719" spans="1:51" s="13" customFormat="1" ht="12">
      <c r="A719" s="13"/>
      <c r="B719" s="228"/>
      <c r="C719" s="229"/>
      <c r="D719" s="221" t="s">
        <v>166</v>
      </c>
      <c r="E719" s="230" t="s">
        <v>19</v>
      </c>
      <c r="F719" s="231" t="s">
        <v>465</v>
      </c>
      <c r="G719" s="229"/>
      <c r="H719" s="232">
        <v>6.125</v>
      </c>
      <c r="I719" s="233"/>
      <c r="J719" s="229"/>
      <c r="K719" s="229"/>
      <c r="L719" s="234"/>
      <c r="M719" s="235"/>
      <c r="N719" s="236"/>
      <c r="O719" s="236"/>
      <c r="P719" s="236"/>
      <c r="Q719" s="236"/>
      <c r="R719" s="236"/>
      <c r="S719" s="236"/>
      <c r="T719" s="23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8" t="s">
        <v>166</v>
      </c>
      <c r="AU719" s="238" t="s">
        <v>175</v>
      </c>
      <c r="AV719" s="13" t="s">
        <v>82</v>
      </c>
      <c r="AW719" s="13" t="s">
        <v>33</v>
      </c>
      <c r="AX719" s="13" t="s">
        <v>72</v>
      </c>
      <c r="AY719" s="238" t="s">
        <v>153</v>
      </c>
    </row>
    <row r="720" spans="1:51" s="13" customFormat="1" ht="12">
      <c r="A720" s="13"/>
      <c r="B720" s="228"/>
      <c r="C720" s="229"/>
      <c r="D720" s="221" t="s">
        <v>166</v>
      </c>
      <c r="E720" s="230" t="s">
        <v>19</v>
      </c>
      <c r="F720" s="231" t="s">
        <v>466</v>
      </c>
      <c r="G720" s="229"/>
      <c r="H720" s="232">
        <v>4.55</v>
      </c>
      <c r="I720" s="233"/>
      <c r="J720" s="229"/>
      <c r="K720" s="229"/>
      <c r="L720" s="234"/>
      <c r="M720" s="235"/>
      <c r="N720" s="236"/>
      <c r="O720" s="236"/>
      <c r="P720" s="236"/>
      <c r="Q720" s="236"/>
      <c r="R720" s="236"/>
      <c r="S720" s="236"/>
      <c r="T720" s="237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8" t="s">
        <v>166</v>
      </c>
      <c r="AU720" s="238" t="s">
        <v>175</v>
      </c>
      <c r="AV720" s="13" t="s">
        <v>82</v>
      </c>
      <c r="AW720" s="13" t="s">
        <v>33</v>
      </c>
      <c r="AX720" s="13" t="s">
        <v>72</v>
      </c>
      <c r="AY720" s="238" t="s">
        <v>153</v>
      </c>
    </row>
    <row r="721" spans="1:51" s="13" customFormat="1" ht="12">
      <c r="A721" s="13"/>
      <c r="B721" s="228"/>
      <c r="C721" s="229"/>
      <c r="D721" s="221" t="s">
        <v>166</v>
      </c>
      <c r="E721" s="230" t="s">
        <v>19</v>
      </c>
      <c r="F721" s="231" t="s">
        <v>467</v>
      </c>
      <c r="G721" s="229"/>
      <c r="H721" s="232">
        <v>57.285</v>
      </c>
      <c r="I721" s="233"/>
      <c r="J721" s="229"/>
      <c r="K721" s="229"/>
      <c r="L721" s="234"/>
      <c r="M721" s="235"/>
      <c r="N721" s="236"/>
      <c r="O721" s="236"/>
      <c r="P721" s="236"/>
      <c r="Q721" s="236"/>
      <c r="R721" s="236"/>
      <c r="S721" s="236"/>
      <c r="T721" s="237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8" t="s">
        <v>166</v>
      </c>
      <c r="AU721" s="238" t="s">
        <v>175</v>
      </c>
      <c r="AV721" s="13" t="s">
        <v>82</v>
      </c>
      <c r="AW721" s="13" t="s">
        <v>33</v>
      </c>
      <c r="AX721" s="13" t="s">
        <v>72</v>
      </c>
      <c r="AY721" s="238" t="s">
        <v>153</v>
      </c>
    </row>
    <row r="722" spans="1:51" s="13" customFormat="1" ht="12">
      <c r="A722" s="13"/>
      <c r="B722" s="228"/>
      <c r="C722" s="229"/>
      <c r="D722" s="221" t="s">
        <v>166</v>
      </c>
      <c r="E722" s="230" t="s">
        <v>19</v>
      </c>
      <c r="F722" s="231" t="s">
        <v>468</v>
      </c>
      <c r="G722" s="229"/>
      <c r="H722" s="232">
        <v>43.32</v>
      </c>
      <c r="I722" s="233"/>
      <c r="J722" s="229"/>
      <c r="K722" s="229"/>
      <c r="L722" s="234"/>
      <c r="M722" s="235"/>
      <c r="N722" s="236"/>
      <c r="O722" s="236"/>
      <c r="P722" s="236"/>
      <c r="Q722" s="236"/>
      <c r="R722" s="236"/>
      <c r="S722" s="236"/>
      <c r="T722" s="237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8" t="s">
        <v>166</v>
      </c>
      <c r="AU722" s="238" t="s">
        <v>175</v>
      </c>
      <c r="AV722" s="13" t="s">
        <v>82</v>
      </c>
      <c r="AW722" s="13" t="s">
        <v>33</v>
      </c>
      <c r="AX722" s="13" t="s">
        <v>72</v>
      </c>
      <c r="AY722" s="238" t="s">
        <v>153</v>
      </c>
    </row>
    <row r="723" spans="1:51" s="15" customFormat="1" ht="12">
      <c r="A723" s="15"/>
      <c r="B723" s="250"/>
      <c r="C723" s="251"/>
      <c r="D723" s="221" t="s">
        <v>166</v>
      </c>
      <c r="E723" s="252" t="s">
        <v>19</v>
      </c>
      <c r="F723" s="253" t="s">
        <v>339</v>
      </c>
      <c r="G723" s="251"/>
      <c r="H723" s="254">
        <v>143.74699999999999</v>
      </c>
      <c r="I723" s="255"/>
      <c r="J723" s="251"/>
      <c r="K723" s="251"/>
      <c r="L723" s="256"/>
      <c r="M723" s="257"/>
      <c r="N723" s="258"/>
      <c r="O723" s="258"/>
      <c r="P723" s="258"/>
      <c r="Q723" s="258"/>
      <c r="R723" s="258"/>
      <c r="S723" s="258"/>
      <c r="T723" s="259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60" t="s">
        <v>166</v>
      </c>
      <c r="AU723" s="260" t="s">
        <v>175</v>
      </c>
      <c r="AV723" s="15" t="s">
        <v>175</v>
      </c>
      <c r="AW723" s="15" t="s">
        <v>33</v>
      </c>
      <c r="AX723" s="15" t="s">
        <v>72</v>
      </c>
      <c r="AY723" s="260" t="s">
        <v>153</v>
      </c>
    </row>
    <row r="724" spans="1:51" s="13" customFormat="1" ht="12">
      <c r="A724" s="13"/>
      <c r="B724" s="228"/>
      <c r="C724" s="229"/>
      <c r="D724" s="221" t="s">
        <v>166</v>
      </c>
      <c r="E724" s="230" t="s">
        <v>19</v>
      </c>
      <c r="F724" s="231" t="s">
        <v>469</v>
      </c>
      <c r="G724" s="229"/>
      <c r="H724" s="232">
        <v>35.475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8" t="s">
        <v>166</v>
      </c>
      <c r="AU724" s="238" t="s">
        <v>175</v>
      </c>
      <c r="AV724" s="13" t="s">
        <v>82</v>
      </c>
      <c r="AW724" s="13" t="s">
        <v>33</v>
      </c>
      <c r="AX724" s="13" t="s">
        <v>72</v>
      </c>
      <c r="AY724" s="238" t="s">
        <v>153</v>
      </c>
    </row>
    <row r="725" spans="1:51" s="13" customFormat="1" ht="12">
      <c r="A725" s="13"/>
      <c r="B725" s="228"/>
      <c r="C725" s="229"/>
      <c r="D725" s="221" t="s">
        <v>166</v>
      </c>
      <c r="E725" s="230" t="s">
        <v>19</v>
      </c>
      <c r="F725" s="231" t="s">
        <v>470</v>
      </c>
      <c r="G725" s="229"/>
      <c r="H725" s="232">
        <v>19.235</v>
      </c>
      <c r="I725" s="233"/>
      <c r="J725" s="229"/>
      <c r="K725" s="229"/>
      <c r="L725" s="234"/>
      <c r="M725" s="235"/>
      <c r="N725" s="236"/>
      <c r="O725" s="236"/>
      <c r="P725" s="236"/>
      <c r="Q725" s="236"/>
      <c r="R725" s="236"/>
      <c r="S725" s="236"/>
      <c r="T725" s="237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8" t="s">
        <v>166</v>
      </c>
      <c r="AU725" s="238" t="s">
        <v>175</v>
      </c>
      <c r="AV725" s="13" t="s">
        <v>82</v>
      </c>
      <c r="AW725" s="13" t="s">
        <v>33</v>
      </c>
      <c r="AX725" s="13" t="s">
        <v>72</v>
      </c>
      <c r="AY725" s="238" t="s">
        <v>153</v>
      </c>
    </row>
    <row r="726" spans="1:51" s="13" customFormat="1" ht="12">
      <c r="A726" s="13"/>
      <c r="B726" s="228"/>
      <c r="C726" s="229"/>
      <c r="D726" s="221" t="s">
        <v>166</v>
      </c>
      <c r="E726" s="230" t="s">
        <v>19</v>
      </c>
      <c r="F726" s="231" t="s">
        <v>471</v>
      </c>
      <c r="G726" s="229"/>
      <c r="H726" s="232">
        <v>119.291</v>
      </c>
      <c r="I726" s="233"/>
      <c r="J726" s="229"/>
      <c r="K726" s="229"/>
      <c r="L726" s="234"/>
      <c r="M726" s="235"/>
      <c r="N726" s="236"/>
      <c r="O726" s="236"/>
      <c r="P726" s="236"/>
      <c r="Q726" s="236"/>
      <c r="R726" s="236"/>
      <c r="S726" s="236"/>
      <c r="T726" s="237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8" t="s">
        <v>166</v>
      </c>
      <c r="AU726" s="238" t="s">
        <v>175</v>
      </c>
      <c r="AV726" s="13" t="s">
        <v>82</v>
      </c>
      <c r="AW726" s="13" t="s">
        <v>33</v>
      </c>
      <c r="AX726" s="13" t="s">
        <v>72</v>
      </c>
      <c r="AY726" s="238" t="s">
        <v>153</v>
      </c>
    </row>
    <row r="727" spans="1:51" s="15" customFormat="1" ht="12">
      <c r="A727" s="15"/>
      <c r="B727" s="250"/>
      <c r="C727" s="251"/>
      <c r="D727" s="221" t="s">
        <v>166</v>
      </c>
      <c r="E727" s="252" t="s">
        <v>19</v>
      </c>
      <c r="F727" s="253" t="s">
        <v>472</v>
      </c>
      <c r="G727" s="251"/>
      <c r="H727" s="254">
        <v>174.001</v>
      </c>
      <c r="I727" s="255"/>
      <c r="J727" s="251"/>
      <c r="K727" s="251"/>
      <c r="L727" s="256"/>
      <c r="M727" s="257"/>
      <c r="N727" s="258"/>
      <c r="O727" s="258"/>
      <c r="P727" s="258"/>
      <c r="Q727" s="258"/>
      <c r="R727" s="258"/>
      <c r="S727" s="258"/>
      <c r="T727" s="259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0" t="s">
        <v>166</v>
      </c>
      <c r="AU727" s="260" t="s">
        <v>175</v>
      </c>
      <c r="AV727" s="15" t="s">
        <v>175</v>
      </c>
      <c r="AW727" s="15" t="s">
        <v>33</v>
      </c>
      <c r="AX727" s="15" t="s">
        <v>72</v>
      </c>
      <c r="AY727" s="260" t="s">
        <v>153</v>
      </c>
    </row>
    <row r="728" spans="1:51" s="14" customFormat="1" ht="12">
      <c r="A728" s="14"/>
      <c r="B728" s="239"/>
      <c r="C728" s="240"/>
      <c r="D728" s="221" t="s">
        <v>166</v>
      </c>
      <c r="E728" s="241" t="s">
        <v>19</v>
      </c>
      <c r="F728" s="242" t="s">
        <v>168</v>
      </c>
      <c r="G728" s="240"/>
      <c r="H728" s="243">
        <v>317.748</v>
      </c>
      <c r="I728" s="244"/>
      <c r="J728" s="240"/>
      <c r="K728" s="240"/>
      <c r="L728" s="245"/>
      <c r="M728" s="246"/>
      <c r="N728" s="247"/>
      <c r="O728" s="247"/>
      <c r="P728" s="247"/>
      <c r="Q728" s="247"/>
      <c r="R728" s="247"/>
      <c r="S728" s="247"/>
      <c r="T728" s="248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9" t="s">
        <v>166</v>
      </c>
      <c r="AU728" s="249" t="s">
        <v>175</v>
      </c>
      <c r="AV728" s="14" t="s">
        <v>161</v>
      </c>
      <c r="AW728" s="14" t="s">
        <v>33</v>
      </c>
      <c r="AX728" s="14" t="s">
        <v>80</v>
      </c>
      <c r="AY728" s="249" t="s">
        <v>153</v>
      </c>
    </row>
    <row r="729" spans="1:65" s="2" customFormat="1" ht="37.8" customHeight="1">
      <c r="A729" s="42"/>
      <c r="B729" s="43"/>
      <c r="C729" s="208" t="s">
        <v>484</v>
      </c>
      <c r="D729" s="208" t="s">
        <v>156</v>
      </c>
      <c r="E729" s="209" t="s">
        <v>834</v>
      </c>
      <c r="F729" s="210" t="s">
        <v>835</v>
      </c>
      <c r="G729" s="211" t="s">
        <v>197</v>
      </c>
      <c r="H729" s="212">
        <v>583.09</v>
      </c>
      <c r="I729" s="213"/>
      <c r="J729" s="214">
        <f>ROUND(I729*H729,2)</f>
        <v>0</v>
      </c>
      <c r="K729" s="210" t="s">
        <v>160</v>
      </c>
      <c r="L729" s="48"/>
      <c r="M729" s="215" t="s">
        <v>19</v>
      </c>
      <c r="N729" s="216" t="s">
        <v>43</v>
      </c>
      <c r="O729" s="88"/>
      <c r="P729" s="217">
        <f>O729*H729</f>
        <v>0</v>
      </c>
      <c r="Q729" s="217">
        <v>0</v>
      </c>
      <c r="R729" s="217">
        <f>Q729*H729</f>
        <v>0</v>
      </c>
      <c r="S729" s="217">
        <v>0</v>
      </c>
      <c r="T729" s="218">
        <f>S729*H729</f>
        <v>0</v>
      </c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R729" s="219" t="s">
        <v>161</v>
      </c>
      <c r="AT729" s="219" t="s">
        <v>156</v>
      </c>
      <c r="AU729" s="219" t="s">
        <v>175</v>
      </c>
      <c r="AY729" s="21" t="s">
        <v>153</v>
      </c>
      <c r="BE729" s="220">
        <f>IF(N729="základní",J729,0)</f>
        <v>0</v>
      </c>
      <c r="BF729" s="220">
        <f>IF(N729="snížená",J729,0)</f>
        <v>0</v>
      </c>
      <c r="BG729" s="220">
        <f>IF(N729="zákl. přenesená",J729,0)</f>
        <v>0</v>
      </c>
      <c r="BH729" s="220">
        <f>IF(N729="sníž. přenesená",J729,0)</f>
        <v>0</v>
      </c>
      <c r="BI729" s="220">
        <f>IF(N729="nulová",J729,0)</f>
        <v>0</v>
      </c>
      <c r="BJ729" s="21" t="s">
        <v>80</v>
      </c>
      <c r="BK729" s="220">
        <f>ROUND(I729*H729,2)</f>
        <v>0</v>
      </c>
      <c r="BL729" s="21" t="s">
        <v>161</v>
      </c>
      <c r="BM729" s="219" t="s">
        <v>836</v>
      </c>
    </row>
    <row r="730" spans="1:47" s="2" customFormat="1" ht="12">
      <c r="A730" s="42"/>
      <c r="B730" s="43"/>
      <c r="C730" s="44"/>
      <c r="D730" s="221" t="s">
        <v>162</v>
      </c>
      <c r="E730" s="44"/>
      <c r="F730" s="222" t="s">
        <v>837</v>
      </c>
      <c r="G730" s="44"/>
      <c r="H730" s="44"/>
      <c r="I730" s="223"/>
      <c r="J730" s="44"/>
      <c r="K730" s="44"/>
      <c r="L730" s="48"/>
      <c r="M730" s="224"/>
      <c r="N730" s="225"/>
      <c r="O730" s="88"/>
      <c r="P730" s="88"/>
      <c r="Q730" s="88"/>
      <c r="R730" s="88"/>
      <c r="S730" s="88"/>
      <c r="T730" s="89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T730" s="21" t="s">
        <v>162</v>
      </c>
      <c r="AU730" s="21" t="s">
        <v>175</v>
      </c>
    </row>
    <row r="731" spans="1:47" s="2" customFormat="1" ht="12">
      <c r="A731" s="42"/>
      <c r="B731" s="43"/>
      <c r="C731" s="44"/>
      <c r="D731" s="226" t="s">
        <v>164</v>
      </c>
      <c r="E731" s="44"/>
      <c r="F731" s="227" t="s">
        <v>838</v>
      </c>
      <c r="G731" s="44"/>
      <c r="H731" s="44"/>
      <c r="I731" s="223"/>
      <c r="J731" s="44"/>
      <c r="K731" s="44"/>
      <c r="L731" s="48"/>
      <c r="M731" s="224"/>
      <c r="N731" s="225"/>
      <c r="O731" s="88"/>
      <c r="P731" s="88"/>
      <c r="Q731" s="88"/>
      <c r="R731" s="88"/>
      <c r="S731" s="88"/>
      <c r="T731" s="89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T731" s="21" t="s">
        <v>164</v>
      </c>
      <c r="AU731" s="21" t="s">
        <v>175</v>
      </c>
    </row>
    <row r="732" spans="1:51" s="13" customFormat="1" ht="12">
      <c r="A732" s="13"/>
      <c r="B732" s="228"/>
      <c r="C732" s="229"/>
      <c r="D732" s="221" t="s">
        <v>166</v>
      </c>
      <c r="E732" s="230" t="s">
        <v>19</v>
      </c>
      <c r="F732" s="231" t="s">
        <v>839</v>
      </c>
      <c r="G732" s="229"/>
      <c r="H732" s="232">
        <v>32.194</v>
      </c>
      <c r="I732" s="233"/>
      <c r="J732" s="229"/>
      <c r="K732" s="229"/>
      <c r="L732" s="234"/>
      <c r="M732" s="235"/>
      <c r="N732" s="236"/>
      <c r="O732" s="236"/>
      <c r="P732" s="236"/>
      <c r="Q732" s="236"/>
      <c r="R732" s="236"/>
      <c r="S732" s="236"/>
      <c r="T732" s="237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8" t="s">
        <v>166</v>
      </c>
      <c r="AU732" s="238" t="s">
        <v>175</v>
      </c>
      <c r="AV732" s="13" t="s">
        <v>82</v>
      </c>
      <c r="AW732" s="13" t="s">
        <v>33</v>
      </c>
      <c r="AX732" s="13" t="s">
        <v>72</v>
      </c>
      <c r="AY732" s="238" t="s">
        <v>153</v>
      </c>
    </row>
    <row r="733" spans="1:51" s="13" customFormat="1" ht="12">
      <c r="A733" s="13"/>
      <c r="B733" s="228"/>
      <c r="C733" s="229"/>
      <c r="D733" s="221" t="s">
        <v>166</v>
      </c>
      <c r="E733" s="230" t="s">
        <v>19</v>
      </c>
      <c r="F733" s="231" t="s">
        <v>840</v>
      </c>
      <c r="G733" s="229"/>
      <c r="H733" s="232">
        <v>44.487</v>
      </c>
      <c r="I733" s="233"/>
      <c r="J733" s="229"/>
      <c r="K733" s="229"/>
      <c r="L733" s="234"/>
      <c r="M733" s="235"/>
      <c r="N733" s="236"/>
      <c r="O733" s="236"/>
      <c r="P733" s="236"/>
      <c r="Q733" s="236"/>
      <c r="R733" s="236"/>
      <c r="S733" s="236"/>
      <c r="T733" s="237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8" t="s">
        <v>166</v>
      </c>
      <c r="AU733" s="238" t="s">
        <v>175</v>
      </c>
      <c r="AV733" s="13" t="s">
        <v>82</v>
      </c>
      <c r="AW733" s="13" t="s">
        <v>33</v>
      </c>
      <c r="AX733" s="13" t="s">
        <v>72</v>
      </c>
      <c r="AY733" s="238" t="s">
        <v>153</v>
      </c>
    </row>
    <row r="734" spans="1:51" s="13" customFormat="1" ht="12">
      <c r="A734" s="13"/>
      <c r="B734" s="228"/>
      <c r="C734" s="229"/>
      <c r="D734" s="221" t="s">
        <v>166</v>
      </c>
      <c r="E734" s="230" t="s">
        <v>19</v>
      </c>
      <c r="F734" s="231" t="s">
        <v>841</v>
      </c>
      <c r="G734" s="229"/>
      <c r="H734" s="232">
        <v>50.256</v>
      </c>
      <c r="I734" s="233"/>
      <c r="J734" s="229"/>
      <c r="K734" s="229"/>
      <c r="L734" s="234"/>
      <c r="M734" s="235"/>
      <c r="N734" s="236"/>
      <c r="O734" s="236"/>
      <c r="P734" s="236"/>
      <c r="Q734" s="236"/>
      <c r="R734" s="236"/>
      <c r="S734" s="236"/>
      <c r="T734" s="237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8" t="s">
        <v>166</v>
      </c>
      <c r="AU734" s="238" t="s">
        <v>175</v>
      </c>
      <c r="AV734" s="13" t="s">
        <v>82</v>
      </c>
      <c r="AW734" s="13" t="s">
        <v>33</v>
      </c>
      <c r="AX734" s="13" t="s">
        <v>72</v>
      </c>
      <c r="AY734" s="238" t="s">
        <v>153</v>
      </c>
    </row>
    <row r="735" spans="1:51" s="13" customFormat="1" ht="12">
      <c r="A735" s="13"/>
      <c r="B735" s="228"/>
      <c r="C735" s="229"/>
      <c r="D735" s="221" t="s">
        <v>166</v>
      </c>
      <c r="E735" s="230" t="s">
        <v>19</v>
      </c>
      <c r="F735" s="231" t="s">
        <v>842</v>
      </c>
      <c r="G735" s="229"/>
      <c r="H735" s="232">
        <v>7.783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8" t="s">
        <v>166</v>
      </c>
      <c r="AU735" s="238" t="s">
        <v>175</v>
      </c>
      <c r="AV735" s="13" t="s">
        <v>82</v>
      </c>
      <c r="AW735" s="13" t="s">
        <v>33</v>
      </c>
      <c r="AX735" s="13" t="s">
        <v>72</v>
      </c>
      <c r="AY735" s="238" t="s">
        <v>153</v>
      </c>
    </row>
    <row r="736" spans="1:51" s="13" customFormat="1" ht="12">
      <c r="A736" s="13"/>
      <c r="B736" s="228"/>
      <c r="C736" s="229"/>
      <c r="D736" s="221" t="s">
        <v>166</v>
      </c>
      <c r="E736" s="230" t="s">
        <v>19</v>
      </c>
      <c r="F736" s="231" t="s">
        <v>843</v>
      </c>
      <c r="G736" s="229"/>
      <c r="H736" s="232">
        <v>53.641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8" t="s">
        <v>166</v>
      </c>
      <c r="AU736" s="238" t="s">
        <v>175</v>
      </c>
      <c r="AV736" s="13" t="s">
        <v>82</v>
      </c>
      <c r="AW736" s="13" t="s">
        <v>33</v>
      </c>
      <c r="AX736" s="13" t="s">
        <v>72</v>
      </c>
      <c r="AY736" s="238" t="s">
        <v>153</v>
      </c>
    </row>
    <row r="737" spans="1:51" s="13" customFormat="1" ht="12">
      <c r="A737" s="13"/>
      <c r="B737" s="228"/>
      <c r="C737" s="229"/>
      <c r="D737" s="221" t="s">
        <v>166</v>
      </c>
      <c r="E737" s="230" t="s">
        <v>19</v>
      </c>
      <c r="F737" s="231" t="s">
        <v>844</v>
      </c>
      <c r="G737" s="229"/>
      <c r="H737" s="232">
        <v>17.543</v>
      </c>
      <c r="I737" s="233"/>
      <c r="J737" s="229"/>
      <c r="K737" s="229"/>
      <c r="L737" s="234"/>
      <c r="M737" s="235"/>
      <c r="N737" s="236"/>
      <c r="O737" s="236"/>
      <c r="P737" s="236"/>
      <c r="Q737" s="236"/>
      <c r="R737" s="236"/>
      <c r="S737" s="236"/>
      <c r="T737" s="237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8" t="s">
        <v>166</v>
      </c>
      <c r="AU737" s="238" t="s">
        <v>175</v>
      </c>
      <c r="AV737" s="13" t="s">
        <v>82</v>
      </c>
      <c r="AW737" s="13" t="s">
        <v>33</v>
      </c>
      <c r="AX737" s="13" t="s">
        <v>72</v>
      </c>
      <c r="AY737" s="238" t="s">
        <v>153</v>
      </c>
    </row>
    <row r="738" spans="1:51" s="13" customFormat="1" ht="12">
      <c r="A738" s="13"/>
      <c r="B738" s="228"/>
      <c r="C738" s="229"/>
      <c r="D738" s="221" t="s">
        <v>166</v>
      </c>
      <c r="E738" s="230" t="s">
        <v>19</v>
      </c>
      <c r="F738" s="231" t="s">
        <v>845</v>
      </c>
      <c r="G738" s="229"/>
      <c r="H738" s="232">
        <v>32.313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8" t="s">
        <v>166</v>
      </c>
      <c r="AU738" s="238" t="s">
        <v>175</v>
      </c>
      <c r="AV738" s="13" t="s">
        <v>82</v>
      </c>
      <c r="AW738" s="13" t="s">
        <v>33</v>
      </c>
      <c r="AX738" s="13" t="s">
        <v>72</v>
      </c>
      <c r="AY738" s="238" t="s">
        <v>153</v>
      </c>
    </row>
    <row r="739" spans="1:51" s="13" customFormat="1" ht="12">
      <c r="A739" s="13"/>
      <c r="B739" s="228"/>
      <c r="C739" s="229"/>
      <c r="D739" s="221" t="s">
        <v>166</v>
      </c>
      <c r="E739" s="230" t="s">
        <v>19</v>
      </c>
      <c r="F739" s="231" t="s">
        <v>846</v>
      </c>
      <c r="G739" s="229"/>
      <c r="H739" s="232">
        <v>27.965</v>
      </c>
      <c r="I739" s="233"/>
      <c r="J739" s="229"/>
      <c r="K739" s="229"/>
      <c r="L739" s="234"/>
      <c r="M739" s="235"/>
      <c r="N739" s="236"/>
      <c r="O739" s="236"/>
      <c r="P739" s="236"/>
      <c r="Q739" s="236"/>
      <c r="R739" s="236"/>
      <c r="S739" s="236"/>
      <c r="T739" s="237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8" t="s">
        <v>166</v>
      </c>
      <c r="AU739" s="238" t="s">
        <v>175</v>
      </c>
      <c r="AV739" s="13" t="s">
        <v>82</v>
      </c>
      <c r="AW739" s="13" t="s">
        <v>33</v>
      </c>
      <c r="AX739" s="13" t="s">
        <v>72</v>
      </c>
      <c r="AY739" s="238" t="s">
        <v>153</v>
      </c>
    </row>
    <row r="740" spans="1:51" s="13" customFormat="1" ht="12">
      <c r="A740" s="13"/>
      <c r="B740" s="228"/>
      <c r="C740" s="229"/>
      <c r="D740" s="221" t="s">
        <v>166</v>
      </c>
      <c r="E740" s="230" t="s">
        <v>19</v>
      </c>
      <c r="F740" s="231" t="s">
        <v>847</v>
      </c>
      <c r="G740" s="229"/>
      <c r="H740" s="232">
        <v>28.038</v>
      </c>
      <c r="I740" s="233"/>
      <c r="J740" s="229"/>
      <c r="K740" s="229"/>
      <c r="L740" s="234"/>
      <c r="M740" s="235"/>
      <c r="N740" s="236"/>
      <c r="O740" s="236"/>
      <c r="P740" s="236"/>
      <c r="Q740" s="236"/>
      <c r="R740" s="236"/>
      <c r="S740" s="236"/>
      <c r="T740" s="237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8" t="s">
        <v>166</v>
      </c>
      <c r="AU740" s="238" t="s">
        <v>175</v>
      </c>
      <c r="AV740" s="13" t="s">
        <v>82</v>
      </c>
      <c r="AW740" s="13" t="s">
        <v>33</v>
      </c>
      <c r="AX740" s="13" t="s">
        <v>72</v>
      </c>
      <c r="AY740" s="238" t="s">
        <v>153</v>
      </c>
    </row>
    <row r="741" spans="1:51" s="13" customFormat="1" ht="12">
      <c r="A741" s="13"/>
      <c r="B741" s="228"/>
      <c r="C741" s="229"/>
      <c r="D741" s="221" t="s">
        <v>166</v>
      </c>
      <c r="E741" s="230" t="s">
        <v>19</v>
      </c>
      <c r="F741" s="231" t="s">
        <v>848</v>
      </c>
      <c r="G741" s="229"/>
      <c r="H741" s="232">
        <v>12.143</v>
      </c>
      <c r="I741" s="233"/>
      <c r="J741" s="229"/>
      <c r="K741" s="229"/>
      <c r="L741" s="234"/>
      <c r="M741" s="235"/>
      <c r="N741" s="236"/>
      <c r="O741" s="236"/>
      <c r="P741" s="236"/>
      <c r="Q741" s="236"/>
      <c r="R741" s="236"/>
      <c r="S741" s="236"/>
      <c r="T741" s="23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8" t="s">
        <v>166</v>
      </c>
      <c r="AU741" s="238" t="s">
        <v>175</v>
      </c>
      <c r="AV741" s="13" t="s">
        <v>82</v>
      </c>
      <c r="AW741" s="13" t="s">
        <v>33</v>
      </c>
      <c r="AX741" s="13" t="s">
        <v>72</v>
      </c>
      <c r="AY741" s="238" t="s">
        <v>153</v>
      </c>
    </row>
    <row r="742" spans="1:51" s="13" customFormat="1" ht="12">
      <c r="A742" s="13"/>
      <c r="B742" s="228"/>
      <c r="C742" s="229"/>
      <c r="D742" s="221" t="s">
        <v>166</v>
      </c>
      <c r="E742" s="230" t="s">
        <v>19</v>
      </c>
      <c r="F742" s="231" t="s">
        <v>849</v>
      </c>
      <c r="G742" s="229"/>
      <c r="H742" s="232">
        <v>56.518</v>
      </c>
      <c r="I742" s="233"/>
      <c r="J742" s="229"/>
      <c r="K742" s="229"/>
      <c r="L742" s="234"/>
      <c r="M742" s="235"/>
      <c r="N742" s="236"/>
      <c r="O742" s="236"/>
      <c r="P742" s="236"/>
      <c r="Q742" s="236"/>
      <c r="R742" s="236"/>
      <c r="S742" s="236"/>
      <c r="T742" s="237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8" t="s">
        <v>166</v>
      </c>
      <c r="AU742" s="238" t="s">
        <v>175</v>
      </c>
      <c r="AV742" s="13" t="s">
        <v>82</v>
      </c>
      <c r="AW742" s="13" t="s">
        <v>33</v>
      </c>
      <c r="AX742" s="13" t="s">
        <v>72</v>
      </c>
      <c r="AY742" s="238" t="s">
        <v>153</v>
      </c>
    </row>
    <row r="743" spans="1:51" s="15" customFormat="1" ht="12">
      <c r="A743" s="15"/>
      <c r="B743" s="250"/>
      <c r="C743" s="251"/>
      <c r="D743" s="221" t="s">
        <v>166</v>
      </c>
      <c r="E743" s="252" t="s">
        <v>19</v>
      </c>
      <c r="F743" s="253" t="s">
        <v>339</v>
      </c>
      <c r="G743" s="251"/>
      <c r="H743" s="254">
        <v>362.881</v>
      </c>
      <c r="I743" s="255"/>
      <c r="J743" s="251"/>
      <c r="K743" s="251"/>
      <c r="L743" s="256"/>
      <c r="M743" s="257"/>
      <c r="N743" s="258"/>
      <c r="O743" s="258"/>
      <c r="P743" s="258"/>
      <c r="Q743" s="258"/>
      <c r="R743" s="258"/>
      <c r="S743" s="258"/>
      <c r="T743" s="259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60" t="s">
        <v>166</v>
      </c>
      <c r="AU743" s="260" t="s">
        <v>175</v>
      </c>
      <c r="AV743" s="15" t="s">
        <v>175</v>
      </c>
      <c r="AW743" s="15" t="s">
        <v>33</v>
      </c>
      <c r="AX743" s="15" t="s">
        <v>72</v>
      </c>
      <c r="AY743" s="260" t="s">
        <v>153</v>
      </c>
    </row>
    <row r="744" spans="1:51" s="13" customFormat="1" ht="12">
      <c r="A744" s="13"/>
      <c r="B744" s="228"/>
      <c r="C744" s="229"/>
      <c r="D744" s="221" t="s">
        <v>166</v>
      </c>
      <c r="E744" s="230" t="s">
        <v>19</v>
      </c>
      <c r="F744" s="231" t="s">
        <v>850</v>
      </c>
      <c r="G744" s="229"/>
      <c r="H744" s="232">
        <v>44.425</v>
      </c>
      <c r="I744" s="233"/>
      <c r="J744" s="229"/>
      <c r="K744" s="229"/>
      <c r="L744" s="234"/>
      <c r="M744" s="235"/>
      <c r="N744" s="236"/>
      <c r="O744" s="236"/>
      <c r="P744" s="236"/>
      <c r="Q744" s="236"/>
      <c r="R744" s="236"/>
      <c r="S744" s="236"/>
      <c r="T744" s="237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8" t="s">
        <v>166</v>
      </c>
      <c r="AU744" s="238" t="s">
        <v>175</v>
      </c>
      <c r="AV744" s="13" t="s">
        <v>82</v>
      </c>
      <c r="AW744" s="13" t="s">
        <v>33</v>
      </c>
      <c r="AX744" s="13" t="s">
        <v>72</v>
      </c>
      <c r="AY744" s="238" t="s">
        <v>153</v>
      </c>
    </row>
    <row r="745" spans="1:51" s="13" customFormat="1" ht="12">
      <c r="A745" s="13"/>
      <c r="B745" s="228"/>
      <c r="C745" s="229"/>
      <c r="D745" s="221" t="s">
        <v>166</v>
      </c>
      <c r="E745" s="230" t="s">
        <v>19</v>
      </c>
      <c r="F745" s="231" t="s">
        <v>851</v>
      </c>
      <c r="G745" s="229"/>
      <c r="H745" s="232">
        <v>11.108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8" t="s">
        <v>166</v>
      </c>
      <c r="AU745" s="238" t="s">
        <v>175</v>
      </c>
      <c r="AV745" s="13" t="s">
        <v>82</v>
      </c>
      <c r="AW745" s="13" t="s">
        <v>33</v>
      </c>
      <c r="AX745" s="13" t="s">
        <v>72</v>
      </c>
      <c r="AY745" s="238" t="s">
        <v>153</v>
      </c>
    </row>
    <row r="746" spans="1:51" s="13" customFormat="1" ht="12">
      <c r="A746" s="13"/>
      <c r="B746" s="228"/>
      <c r="C746" s="229"/>
      <c r="D746" s="221" t="s">
        <v>166</v>
      </c>
      <c r="E746" s="230" t="s">
        <v>19</v>
      </c>
      <c r="F746" s="231" t="s">
        <v>852</v>
      </c>
      <c r="G746" s="229"/>
      <c r="H746" s="232">
        <v>7.384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8" t="s">
        <v>166</v>
      </c>
      <c r="AU746" s="238" t="s">
        <v>175</v>
      </c>
      <c r="AV746" s="13" t="s">
        <v>82</v>
      </c>
      <c r="AW746" s="13" t="s">
        <v>33</v>
      </c>
      <c r="AX746" s="13" t="s">
        <v>72</v>
      </c>
      <c r="AY746" s="238" t="s">
        <v>153</v>
      </c>
    </row>
    <row r="747" spans="1:51" s="13" customFormat="1" ht="12">
      <c r="A747" s="13"/>
      <c r="B747" s="228"/>
      <c r="C747" s="229"/>
      <c r="D747" s="221" t="s">
        <v>166</v>
      </c>
      <c r="E747" s="230" t="s">
        <v>19</v>
      </c>
      <c r="F747" s="231" t="s">
        <v>853</v>
      </c>
      <c r="G747" s="229"/>
      <c r="H747" s="232">
        <v>14.73</v>
      </c>
      <c r="I747" s="233"/>
      <c r="J747" s="229"/>
      <c r="K747" s="229"/>
      <c r="L747" s="234"/>
      <c r="M747" s="235"/>
      <c r="N747" s="236"/>
      <c r="O747" s="236"/>
      <c r="P747" s="236"/>
      <c r="Q747" s="236"/>
      <c r="R747" s="236"/>
      <c r="S747" s="236"/>
      <c r="T747" s="237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8" t="s">
        <v>166</v>
      </c>
      <c r="AU747" s="238" t="s">
        <v>175</v>
      </c>
      <c r="AV747" s="13" t="s">
        <v>82</v>
      </c>
      <c r="AW747" s="13" t="s">
        <v>33</v>
      </c>
      <c r="AX747" s="13" t="s">
        <v>72</v>
      </c>
      <c r="AY747" s="238" t="s">
        <v>153</v>
      </c>
    </row>
    <row r="748" spans="1:51" s="13" customFormat="1" ht="12">
      <c r="A748" s="13"/>
      <c r="B748" s="228"/>
      <c r="C748" s="229"/>
      <c r="D748" s="221" t="s">
        <v>166</v>
      </c>
      <c r="E748" s="230" t="s">
        <v>19</v>
      </c>
      <c r="F748" s="231" t="s">
        <v>854</v>
      </c>
      <c r="G748" s="229"/>
      <c r="H748" s="232">
        <v>25.148</v>
      </c>
      <c r="I748" s="233"/>
      <c r="J748" s="229"/>
      <c r="K748" s="229"/>
      <c r="L748" s="234"/>
      <c r="M748" s="235"/>
      <c r="N748" s="236"/>
      <c r="O748" s="236"/>
      <c r="P748" s="236"/>
      <c r="Q748" s="236"/>
      <c r="R748" s="236"/>
      <c r="S748" s="236"/>
      <c r="T748" s="237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8" t="s">
        <v>166</v>
      </c>
      <c r="AU748" s="238" t="s">
        <v>175</v>
      </c>
      <c r="AV748" s="13" t="s">
        <v>82</v>
      </c>
      <c r="AW748" s="13" t="s">
        <v>33</v>
      </c>
      <c r="AX748" s="13" t="s">
        <v>72</v>
      </c>
      <c r="AY748" s="238" t="s">
        <v>153</v>
      </c>
    </row>
    <row r="749" spans="1:51" s="13" customFormat="1" ht="12">
      <c r="A749" s="13"/>
      <c r="B749" s="228"/>
      <c r="C749" s="229"/>
      <c r="D749" s="221" t="s">
        <v>166</v>
      </c>
      <c r="E749" s="230" t="s">
        <v>19</v>
      </c>
      <c r="F749" s="231" t="s">
        <v>855</v>
      </c>
      <c r="G749" s="229"/>
      <c r="H749" s="232">
        <v>17.383</v>
      </c>
      <c r="I749" s="233"/>
      <c r="J749" s="229"/>
      <c r="K749" s="229"/>
      <c r="L749" s="234"/>
      <c r="M749" s="235"/>
      <c r="N749" s="236"/>
      <c r="O749" s="236"/>
      <c r="P749" s="236"/>
      <c r="Q749" s="236"/>
      <c r="R749" s="236"/>
      <c r="S749" s="236"/>
      <c r="T749" s="237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8" t="s">
        <v>166</v>
      </c>
      <c r="AU749" s="238" t="s">
        <v>175</v>
      </c>
      <c r="AV749" s="13" t="s">
        <v>82</v>
      </c>
      <c r="AW749" s="13" t="s">
        <v>33</v>
      </c>
      <c r="AX749" s="13" t="s">
        <v>72</v>
      </c>
      <c r="AY749" s="238" t="s">
        <v>153</v>
      </c>
    </row>
    <row r="750" spans="1:51" s="13" customFormat="1" ht="12">
      <c r="A750" s="13"/>
      <c r="B750" s="228"/>
      <c r="C750" s="229"/>
      <c r="D750" s="221" t="s">
        <v>166</v>
      </c>
      <c r="E750" s="230" t="s">
        <v>19</v>
      </c>
      <c r="F750" s="231" t="s">
        <v>856</v>
      </c>
      <c r="G750" s="229"/>
      <c r="H750" s="232">
        <v>14.14</v>
      </c>
      <c r="I750" s="233"/>
      <c r="J750" s="229"/>
      <c r="K750" s="229"/>
      <c r="L750" s="234"/>
      <c r="M750" s="235"/>
      <c r="N750" s="236"/>
      <c r="O750" s="236"/>
      <c r="P750" s="236"/>
      <c r="Q750" s="236"/>
      <c r="R750" s="236"/>
      <c r="S750" s="236"/>
      <c r="T750" s="237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8" t="s">
        <v>166</v>
      </c>
      <c r="AU750" s="238" t="s">
        <v>175</v>
      </c>
      <c r="AV750" s="13" t="s">
        <v>82</v>
      </c>
      <c r="AW750" s="13" t="s">
        <v>33</v>
      </c>
      <c r="AX750" s="13" t="s">
        <v>72</v>
      </c>
      <c r="AY750" s="238" t="s">
        <v>153</v>
      </c>
    </row>
    <row r="751" spans="1:51" s="13" customFormat="1" ht="12">
      <c r="A751" s="13"/>
      <c r="B751" s="228"/>
      <c r="C751" s="229"/>
      <c r="D751" s="221" t="s">
        <v>166</v>
      </c>
      <c r="E751" s="230" t="s">
        <v>19</v>
      </c>
      <c r="F751" s="231" t="s">
        <v>857</v>
      </c>
      <c r="G751" s="229"/>
      <c r="H751" s="232">
        <v>8.053</v>
      </c>
      <c r="I751" s="233"/>
      <c r="J751" s="229"/>
      <c r="K751" s="229"/>
      <c r="L751" s="234"/>
      <c r="M751" s="235"/>
      <c r="N751" s="236"/>
      <c r="O751" s="236"/>
      <c r="P751" s="236"/>
      <c r="Q751" s="236"/>
      <c r="R751" s="236"/>
      <c r="S751" s="236"/>
      <c r="T751" s="237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8" t="s">
        <v>166</v>
      </c>
      <c r="AU751" s="238" t="s">
        <v>175</v>
      </c>
      <c r="AV751" s="13" t="s">
        <v>82</v>
      </c>
      <c r="AW751" s="13" t="s">
        <v>33</v>
      </c>
      <c r="AX751" s="13" t="s">
        <v>72</v>
      </c>
      <c r="AY751" s="238" t="s">
        <v>153</v>
      </c>
    </row>
    <row r="752" spans="1:51" s="13" customFormat="1" ht="12">
      <c r="A752" s="13"/>
      <c r="B752" s="228"/>
      <c r="C752" s="229"/>
      <c r="D752" s="221" t="s">
        <v>166</v>
      </c>
      <c r="E752" s="230" t="s">
        <v>19</v>
      </c>
      <c r="F752" s="231" t="s">
        <v>858</v>
      </c>
      <c r="G752" s="229"/>
      <c r="H752" s="232">
        <v>6.05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8" t="s">
        <v>166</v>
      </c>
      <c r="AU752" s="238" t="s">
        <v>175</v>
      </c>
      <c r="AV752" s="13" t="s">
        <v>82</v>
      </c>
      <c r="AW752" s="13" t="s">
        <v>33</v>
      </c>
      <c r="AX752" s="13" t="s">
        <v>72</v>
      </c>
      <c r="AY752" s="238" t="s">
        <v>153</v>
      </c>
    </row>
    <row r="753" spans="1:51" s="13" customFormat="1" ht="12">
      <c r="A753" s="13"/>
      <c r="B753" s="228"/>
      <c r="C753" s="229"/>
      <c r="D753" s="221" t="s">
        <v>166</v>
      </c>
      <c r="E753" s="230" t="s">
        <v>19</v>
      </c>
      <c r="F753" s="231" t="s">
        <v>859</v>
      </c>
      <c r="G753" s="229"/>
      <c r="H753" s="232">
        <v>71.788</v>
      </c>
      <c r="I753" s="233"/>
      <c r="J753" s="229"/>
      <c r="K753" s="229"/>
      <c r="L753" s="234"/>
      <c r="M753" s="235"/>
      <c r="N753" s="236"/>
      <c r="O753" s="236"/>
      <c r="P753" s="236"/>
      <c r="Q753" s="236"/>
      <c r="R753" s="236"/>
      <c r="S753" s="236"/>
      <c r="T753" s="237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8" t="s">
        <v>166</v>
      </c>
      <c r="AU753" s="238" t="s">
        <v>175</v>
      </c>
      <c r="AV753" s="13" t="s">
        <v>82</v>
      </c>
      <c r="AW753" s="13" t="s">
        <v>33</v>
      </c>
      <c r="AX753" s="13" t="s">
        <v>72</v>
      </c>
      <c r="AY753" s="238" t="s">
        <v>153</v>
      </c>
    </row>
    <row r="754" spans="1:51" s="15" customFormat="1" ht="12">
      <c r="A754" s="15"/>
      <c r="B754" s="250"/>
      <c r="C754" s="251"/>
      <c r="D754" s="221" t="s">
        <v>166</v>
      </c>
      <c r="E754" s="252" t="s">
        <v>19</v>
      </c>
      <c r="F754" s="253" t="s">
        <v>472</v>
      </c>
      <c r="G754" s="251"/>
      <c r="H754" s="254">
        <v>220.209</v>
      </c>
      <c r="I754" s="255"/>
      <c r="J754" s="251"/>
      <c r="K754" s="251"/>
      <c r="L754" s="256"/>
      <c r="M754" s="257"/>
      <c r="N754" s="258"/>
      <c r="O754" s="258"/>
      <c r="P754" s="258"/>
      <c r="Q754" s="258"/>
      <c r="R754" s="258"/>
      <c r="S754" s="258"/>
      <c r="T754" s="259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60" t="s">
        <v>166</v>
      </c>
      <c r="AU754" s="260" t="s">
        <v>175</v>
      </c>
      <c r="AV754" s="15" t="s">
        <v>175</v>
      </c>
      <c r="AW754" s="15" t="s">
        <v>33</v>
      </c>
      <c r="AX754" s="15" t="s">
        <v>72</v>
      </c>
      <c r="AY754" s="260" t="s">
        <v>153</v>
      </c>
    </row>
    <row r="755" spans="1:51" s="14" customFormat="1" ht="12">
      <c r="A755" s="14"/>
      <c r="B755" s="239"/>
      <c r="C755" s="240"/>
      <c r="D755" s="221" t="s">
        <v>166</v>
      </c>
      <c r="E755" s="241" t="s">
        <v>19</v>
      </c>
      <c r="F755" s="242" t="s">
        <v>168</v>
      </c>
      <c r="G755" s="240"/>
      <c r="H755" s="243">
        <v>583.09</v>
      </c>
      <c r="I755" s="244"/>
      <c r="J755" s="240"/>
      <c r="K755" s="240"/>
      <c r="L755" s="245"/>
      <c r="M755" s="246"/>
      <c r="N755" s="247"/>
      <c r="O755" s="247"/>
      <c r="P755" s="247"/>
      <c r="Q755" s="247"/>
      <c r="R755" s="247"/>
      <c r="S755" s="247"/>
      <c r="T755" s="248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9" t="s">
        <v>166</v>
      </c>
      <c r="AU755" s="249" t="s">
        <v>175</v>
      </c>
      <c r="AV755" s="14" t="s">
        <v>161</v>
      </c>
      <c r="AW755" s="14" t="s">
        <v>33</v>
      </c>
      <c r="AX755" s="14" t="s">
        <v>80</v>
      </c>
      <c r="AY755" s="249" t="s">
        <v>153</v>
      </c>
    </row>
    <row r="756" spans="1:65" s="2" customFormat="1" ht="24.15" customHeight="1">
      <c r="A756" s="42"/>
      <c r="B756" s="43"/>
      <c r="C756" s="208" t="s">
        <v>860</v>
      </c>
      <c r="D756" s="208" t="s">
        <v>156</v>
      </c>
      <c r="E756" s="209" t="s">
        <v>861</v>
      </c>
      <c r="F756" s="210" t="s">
        <v>862</v>
      </c>
      <c r="G756" s="211" t="s">
        <v>159</v>
      </c>
      <c r="H756" s="212">
        <v>1.215</v>
      </c>
      <c r="I756" s="213"/>
      <c r="J756" s="214">
        <f>ROUND(I756*H756,2)</f>
        <v>0</v>
      </c>
      <c r="K756" s="210" t="s">
        <v>160</v>
      </c>
      <c r="L756" s="48"/>
      <c r="M756" s="215" t="s">
        <v>19</v>
      </c>
      <c r="N756" s="216" t="s">
        <v>43</v>
      </c>
      <c r="O756" s="88"/>
      <c r="P756" s="217">
        <f>O756*H756</f>
        <v>0</v>
      </c>
      <c r="Q756" s="217">
        <v>0</v>
      </c>
      <c r="R756" s="217">
        <f>Q756*H756</f>
        <v>0</v>
      </c>
      <c r="S756" s="217">
        <v>0</v>
      </c>
      <c r="T756" s="218">
        <f>S756*H756</f>
        <v>0</v>
      </c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R756" s="219" t="s">
        <v>161</v>
      </c>
      <c r="AT756" s="219" t="s">
        <v>156</v>
      </c>
      <c r="AU756" s="219" t="s">
        <v>175</v>
      </c>
      <c r="AY756" s="21" t="s">
        <v>153</v>
      </c>
      <c r="BE756" s="220">
        <f>IF(N756="základní",J756,0)</f>
        <v>0</v>
      </c>
      <c r="BF756" s="220">
        <f>IF(N756="snížená",J756,0)</f>
        <v>0</v>
      </c>
      <c r="BG756" s="220">
        <f>IF(N756="zákl. přenesená",J756,0)</f>
        <v>0</v>
      </c>
      <c r="BH756" s="220">
        <f>IF(N756="sníž. přenesená",J756,0)</f>
        <v>0</v>
      </c>
      <c r="BI756" s="220">
        <f>IF(N756="nulová",J756,0)</f>
        <v>0</v>
      </c>
      <c r="BJ756" s="21" t="s">
        <v>80</v>
      </c>
      <c r="BK756" s="220">
        <f>ROUND(I756*H756,2)</f>
        <v>0</v>
      </c>
      <c r="BL756" s="21" t="s">
        <v>161</v>
      </c>
      <c r="BM756" s="219" t="s">
        <v>863</v>
      </c>
    </row>
    <row r="757" spans="1:47" s="2" customFormat="1" ht="12">
      <c r="A757" s="42"/>
      <c r="B757" s="43"/>
      <c r="C757" s="44"/>
      <c r="D757" s="221" t="s">
        <v>162</v>
      </c>
      <c r="E757" s="44"/>
      <c r="F757" s="222" t="s">
        <v>864</v>
      </c>
      <c r="G757" s="44"/>
      <c r="H757" s="44"/>
      <c r="I757" s="223"/>
      <c r="J757" s="44"/>
      <c r="K757" s="44"/>
      <c r="L757" s="48"/>
      <c r="M757" s="224"/>
      <c r="N757" s="225"/>
      <c r="O757" s="88"/>
      <c r="P757" s="88"/>
      <c r="Q757" s="88"/>
      <c r="R757" s="88"/>
      <c r="S757" s="88"/>
      <c r="T757" s="89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T757" s="21" t="s">
        <v>162</v>
      </c>
      <c r="AU757" s="21" t="s">
        <v>175</v>
      </c>
    </row>
    <row r="758" spans="1:47" s="2" customFormat="1" ht="12">
      <c r="A758" s="42"/>
      <c r="B758" s="43"/>
      <c r="C758" s="44"/>
      <c r="D758" s="226" t="s">
        <v>164</v>
      </c>
      <c r="E758" s="44"/>
      <c r="F758" s="227" t="s">
        <v>865</v>
      </c>
      <c r="G758" s="44"/>
      <c r="H758" s="44"/>
      <c r="I758" s="223"/>
      <c r="J758" s="44"/>
      <c r="K758" s="44"/>
      <c r="L758" s="48"/>
      <c r="M758" s="224"/>
      <c r="N758" s="225"/>
      <c r="O758" s="88"/>
      <c r="P758" s="88"/>
      <c r="Q758" s="88"/>
      <c r="R758" s="88"/>
      <c r="S758" s="88"/>
      <c r="T758" s="89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T758" s="21" t="s">
        <v>164</v>
      </c>
      <c r="AU758" s="21" t="s">
        <v>175</v>
      </c>
    </row>
    <row r="759" spans="1:51" s="13" customFormat="1" ht="12">
      <c r="A759" s="13"/>
      <c r="B759" s="228"/>
      <c r="C759" s="229"/>
      <c r="D759" s="221" t="s">
        <v>166</v>
      </c>
      <c r="E759" s="230" t="s">
        <v>19</v>
      </c>
      <c r="F759" s="231" t="s">
        <v>866</v>
      </c>
      <c r="G759" s="229"/>
      <c r="H759" s="232">
        <v>1.215</v>
      </c>
      <c r="I759" s="233"/>
      <c r="J759" s="229"/>
      <c r="K759" s="229"/>
      <c r="L759" s="234"/>
      <c r="M759" s="235"/>
      <c r="N759" s="236"/>
      <c r="O759" s="236"/>
      <c r="P759" s="236"/>
      <c r="Q759" s="236"/>
      <c r="R759" s="236"/>
      <c r="S759" s="236"/>
      <c r="T759" s="237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8" t="s">
        <v>166</v>
      </c>
      <c r="AU759" s="238" t="s">
        <v>175</v>
      </c>
      <c r="AV759" s="13" t="s">
        <v>82</v>
      </c>
      <c r="AW759" s="13" t="s">
        <v>33</v>
      </c>
      <c r="AX759" s="13" t="s">
        <v>72</v>
      </c>
      <c r="AY759" s="238" t="s">
        <v>153</v>
      </c>
    </row>
    <row r="760" spans="1:51" s="14" customFormat="1" ht="12">
      <c r="A760" s="14"/>
      <c r="B760" s="239"/>
      <c r="C760" s="240"/>
      <c r="D760" s="221" t="s">
        <v>166</v>
      </c>
      <c r="E760" s="241" t="s">
        <v>19</v>
      </c>
      <c r="F760" s="242" t="s">
        <v>168</v>
      </c>
      <c r="G760" s="240"/>
      <c r="H760" s="243">
        <v>1.215</v>
      </c>
      <c r="I760" s="244"/>
      <c r="J760" s="240"/>
      <c r="K760" s="240"/>
      <c r="L760" s="245"/>
      <c r="M760" s="246"/>
      <c r="N760" s="247"/>
      <c r="O760" s="247"/>
      <c r="P760" s="247"/>
      <c r="Q760" s="247"/>
      <c r="R760" s="247"/>
      <c r="S760" s="247"/>
      <c r="T760" s="248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9" t="s">
        <v>166</v>
      </c>
      <c r="AU760" s="249" t="s">
        <v>175</v>
      </c>
      <c r="AV760" s="14" t="s">
        <v>161</v>
      </c>
      <c r="AW760" s="14" t="s">
        <v>33</v>
      </c>
      <c r="AX760" s="14" t="s">
        <v>80</v>
      </c>
      <c r="AY760" s="249" t="s">
        <v>153</v>
      </c>
    </row>
    <row r="761" spans="1:65" s="2" customFormat="1" ht="24.15" customHeight="1">
      <c r="A761" s="42"/>
      <c r="B761" s="43"/>
      <c r="C761" s="208" t="s">
        <v>490</v>
      </c>
      <c r="D761" s="208" t="s">
        <v>156</v>
      </c>
      <c r="E761" s="209" t="s">
        <v>867</v>
      </c>
      <c r="F761" s="210" t="s">
        <v>868</v>
      </c>
      <c r="G761" s="211" t="s">
        <v>366</v>
      </c>
      <c r="H761" s="212">
        <v>1</v>
      </c>
      <c r="I761" s="213"/>
      <c r="J761" s="214">
        <f>ROUND(I761*H761,2)</f>
        <v>0</v>
      </c>
      <c r="K761" s="210" t="s">
        <v>160</v>
      </c>
      <c r="L761" s="48"/>
      <c r="M761" s="215" t="s">
        <v>19</v>
      </c>
      <c r="N761" s="216" t="s">
        <v>43</v>
      </c>
      <c r="O761" s="88"/>
      <c r="P761" s="217">
        <f>O761*H761</f>
        <v>0</v>
      </c>
      <c r="Q761" s="217">
        <v>0</v>
      </c>
      <c r="R761" s="217">
        <f>Q761*H761</f>
        <v>0</v>
      </c>
      <c r="S761" s="217">
        <v>0</v>
      </c>
      <c r="T761" s="218">
        <f>S761*H761</f>
        <v>0</v>
      </c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R761" s="219" t="s">
        <v>161</v>
      </c>
      <c r="AT761" s="219" t="s">
        <v>156</v>
      </c>
      <c r="AU761" s="219" t="s">
        <v>175</v>
      </c>
      <c r="AY761" s="21" t="s">
        <v>153</v>
      </c>
      <c r="BE761" s="220">
        <f>IF(N761="základní",J761,0)</f>
        <v>0</v>
      </c>
      <c r="BF761" s="220">
        <f>IF(N761="snížená",J761,0)</f>
        <v>0</v>
      </c>
      <c r="BG761" s="220">
        <f>IF(N761="zákl. přenesená",J761,0)</f>
        <v>0</v>
      </c>
      <c r="BH761" s="220">
        <f>IF(N761="sníž. přenesená",J761,0)</f>
        <v>0</v>
      </c>
      <c r="BI761" s="220">
        <f>IF(N761="nulová",J761,0)</f>
        <v>0</v>
      </c>
      <c r="BJ761" s="21" t="s">
        <v>80</v>
      </c>
      <c r="BK761" s="220">
        <f>ROUND(I761*H761,2)</f>
        <v>0</v>
      </c>
      <c r="BL761" s="21" t="s">
        <v>161</v>
      </c>
      <c r="BM761" s="219" t="s">
        <v>869</v>
      </c>
    </row>
    <row r="762" spans="1:47" s="2" customFormat="1" ht="12">
      <c r="A762" s="42"/>
      <c r="B762" s="43"/>
      <c r="C762" s="44"/>
      <c r="D762" s="221" t="s">
        <v>162</v>
      </c>
      <c r="E762" s="44"/>
      <c r="F762" s="222" t="s">
        <v>870</v>
      </c>
      <c r="G762" s="44"/>
      <c r="H762" s="44"/>
      <c r="I762" s="223"/>
      <c r="J762" s="44"/>
      <c r="K762" s="44"/>
      <c r="L762" s="48"/>
      <c r="M762" s="224"/>
      <c r="N762" s="225"/>
      <c r="O762" s="88"/>
      <c r="P762" s="88"/>
      <c r="Q762" s="88"/>
      <c r="R762" s="88"/>
      <c r="S762" s="88"/>
      <c r="T762" s="89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T762" s="21" t="s">
        <v>162</v>
      </c>
      <c r="AU762" s="21" t="s">
        <v>175</v>
      </c>
    </row>
    <row r="763" spans="1:47" s="2" customFormat="1" ht="12">
      <c r="A763" s="42"/>
      <c r="B763" s="43"/>
      <c r="C763" s="44"/>
      <c r="D763" s="226" t="s">
        <v>164</v>
      </c>
      <c r="E763" s="44"/>
      <c r="F763" s="227" t="s">
        <v>871</v>
      </c>
      <c r="G763" s="44"/>
      <c r="H763" s="44"/>
      <c r="I763" s="223"/>
      <c r="J763" s="44"/>
      <c r="K763" s="44"/>
      <c r="L763" s="48"/>
      <c r="M763" s="224"/>
      <c r="N763" s="225"/>
      <c r="O763" s="88"/>
      <c r="P763" s="88"/>
      <c r="Q763" s="88"/>
      <c r="R763" s="88"/>
      <c r="S763" s="88"/>
      <c r="T763" s="89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T763" s="21" t="s">
        <v>164</v>
      </c>
      <c r="AU763" s="21" t="s">
        <v>175</v>
      </c>
    </row>
    <row r="764" spans="1:51" s="13" customFormat="1" ht="12">
      <c r="A764" s="13"/>
      <c r="B764" s="228"/>
      <c r="C764" s="229"/>
      <c r="D764" s="221" t="s">
        <v>166</v>
      </c>
      <c r="E764" s="230" t="s">
        <v>19</v>
      </c>
      <c r="F764" s="231" t="s">
        <v>872</v>
      </c>
      <c r="G764" s="229"/>
      <c r="H764" s="232">
        <v>1</v>
      </c>
      <c r="I764" s="233"/>
      <c r="J764" s="229"/>
      <c r="K764" s="229"/>
      <c r="L764" s="234"/>
      <c r="M764" s="235"/>
      <c r="N764" s="236"/>
      <c r="O764" s="236"/>
      <c r="P764" s="236"/>
      <c r="Q764" s="236"/>
      <c r="R764" s="236"/>
      <c r="S764" s="236"/>
      <c r="T764" s="237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8" t="s">
        <v>166</v>
      </c>
      <c r="AU764" s="238" t="s">
        <v>175</v>
      </c>
      <c r="AV764" s="13" t="s">
        <v>82</v>
      </c>
      <c r="AW764" s="13" t="s">
        <v>33</v>
      </c>
      <c r="AX764" s="13" t="s">
        <v>72</v>
      </c>
      <c r="AY764" s="238" t="s">
        <v>153</v>
      </c>
    </row>
    <row r="765" spans="1:51" s="14" customFormat="1" ht="12">
      <c r="A765" s="14"/>
      <c r="B765" s="239"/>
      <c r="C765" s="240"/>
      <c r="D765" s="221" t="s">
        <v>166</v>
      </c>
      <c r="E765" s="241" t="s">
        <v>19</v>
      </c>
      <c r="F765" s="242" t="s">
        <v>168</v>
      </c>
      <c r="G765" s="240"/>
      <c r="H765" s="243">
        <v>1</v>
      </c>
      <c r="I765" s="244"/>
      <c r="J765" s="240"/>
      <c r="K765" s="240"/>
      <c r="L765" s="245"/>
      <c r="M765" s="246"/>
      <c r="N765" s="247"/>
      <c r="O765" s="247"/>
      <c r="P765" s="247"/>
      <c r="Q765" s="247"/>
      <c r="R765" s="247"/>
      <c r="S765" s="247"/>
      <c r="T765" s="248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9" t="s">
        <v>166</v>
      </c>
      <c r="AU765" s="249" t="s">
        <v>175</v>
      </c>
      <c r="AV765" s="14" t="s">
        <v>161</v>
      </c>
      <c r="AW765" s="14" t="s">
        <v>33</v>
      </c>
      <c r="AX765" s="14" t="s">
        <v>80</v>
      </c>
      <c r="AY765" s="249" t="s">
        <v>153</v>
      </c>
    </row>
    <row r="766" spans="1:65" s="2" customFormat="1" ht="33" customHeight="1">
      <c r="A766" s="42"/>
      <c r="B766" s="43"/>
      <c r="C766" s="208" t="s">
        <v>873</v>
      </c>
      <c r="D766" s="208" t="s">
        <v>156</v>
      </c>
      <c r="E766" s="209" t="s">
        <v>874</v>
      </c>
      <c r="F766" s="210" t="s">
        <v>875</v>
      </c>
      <c r="G766" s="211" t="s">
        <v>159</v>
      </c>
      <c r="H766" s="212">
        <v>0.081</v>
      </c>
      <c r="I766" s="213"/>
      <c r="J766" s="214">
        <f>ROUND(I766*H766,2)</f>
        <v>0</v>
      </c>
      <c r="K766" s="210" t="s">
        <v>160</v>
      </c>
      <c r="L766" s="48"/>
      <c r="M766" s="215" t="s">
        <v>19</v>
      </c>
      <c r="N766" s="216" t="s">
        <v>43</v>
      </c>
      <c r="O766" s="88"/>
      <c r="P766" s="217">
        <f>O766*H766</f>
        <v>0</v>
      </c>
      <c r="Q766" s="217">
        <v>0</v>
      </c>
      <c r="R766" s="217">
        <f>Q766*H766</f>
        <v>0</v>
      </c>
      <c r="S766" s="217">
        <v>0</v>
      </c>
      <c r="T766" s="218">
        <f>S766*H766</f>
        <v>0</v>
      </c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R766" s="219" t="s">
        <v>161</v>
      </c>
      <c r="AT766" s="219" t="s">
        <v>156</v>
      </c>
      <c r="AU766" s="219" t="s">
        <v>175</v>
      </c>
      <c r="AY766" s="21" t="s">
        <v>153</v>
      </c>
      <c r="BE766" s="220">
        <f>IF(N766="základní",J766,0)</f>
        <v>0</v>
      </c>
      <c r="BF766" s="220">
        <f>IF(N766="snížená",J766,0)</f>
        <v>0</v>
      </c>
      <c r="BG766" s="220">
        <f>IF(N766="zákl. přenesená",J766,0)</f>
        <v>0</v>
      </c>
      <c r="BH766" s="220">
        <f>IF(N766="sníž. přenesená",J766,0)</f>
        <v>0</v>
      </c>
      <c r="BI766" s="220">
        <f>IF(N766="nulová",J766,0)</f>
        <v>0</v>
      </c>
      <c r="BJ766" s="21" t="s">
        <v>80</v>
      </c>
      <c r="BK766" s="220">
        <f>ROUND(I766*H766,2)</f>
        <v>0</v>
      </c>
      <c r="BL766" s="21" t="s">
        <v>161</v>
      </c>
      <c r="BM766" s="219" t="s">
        <v>876</v>
      </c>
    </row>
    <row r="767" spans="1:47" s="2" customFormat="1" ht="12">
      <c r="A767" s="42"/>
      <c r="B767" s="43"/>
      <c r="C767" s="44"/>
      <c r="D767" s="221" t="s">
        <v>162</v>
      </c>
      <c r="E767" s="44"/>
      <c r="F767" s="222" t="s">
        <v>877</v>
      </c>
      <c r="G767" s="44"/>
      <c r="H767" s="44"/>
      <c r="I767" s="223"/>
      <c r="J767" s="44"/>
      <c r="K767" s="44"/>
      <c r="L767" s="48"/>
      <c r="M767" s="224"/>
      <c r="N767" s="225"/>
      <c r="O767" s="88"/>
      <c r="P767" s="88"/>
      <c r="Q767" s="88"/>
      <c r="R767" s="88"/>
      <c r="S767" s="88"/>
      <c r="T767" s="89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T767" s="21" t="s">
        <v>162</v>
      </c>
      <c r="AU767" s="21" t="s">
        <v>175</v>
      </c>
    </row>
    <row r="768" spans="1:47" s="2" customFormat="1" ht="12">
      <c r="A768" s="42"/>
      <c r="B768" s="43"/>
      <c r="C768" s="44"/>
      <c r="D768" s="226" t="s">
        <v>164</v>
      </c>
      <c r="E768" s="44"/>
      <c r="F768" s="227" t="s">
        <v>878</v>
      </c>
      <c r="G768" s="44"/>
      <c r="H768" s="44"/>
      <c r="I768" s="223"/>
      <c r="J768" s="44"/>
      <c r="K768" s="44"/>
      <c r="L768" s="48"/>
      <c r="M768" s="224"/>
      <c r="N768" s="225"/>
      <c r="O768" s="88"/>
      <c r="P768" s="88"/>
      <c r="Q768" s="88"/>
      <c r="R768" s="88"/>
      <c r="S768" s="88"/>
      <c r="T768" s="89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T768" s="21" t="s">
        <v>164</v>
      </c>
      <c r="AU768" s="21" t="s">
        <v>175</v>
      </c>
    </row>
    <row r="769" spans="1:51" s="13" customFormat="1" ht="12">
      <c r="A769" s="13"/>
      <c r="B769" s="228"/>
      <c r="C769" s="229"/>
      <c r="D769" s="221" t="s">
        <v>166</v>
      </c>
      <c r="E769" s="230" t="s">
        <v>19</v>
      </c>
      <c r="F769" s="231" t="s">
        <v>879</v>
      </c>
      <c r="G769" s="229"/>
      <c r="H769" s="232">
        <v>0.081</v>
      </c>
      <c r="I769" s="233"/>
      <c r="J769" s="229"/>
      <c r="K769" s="229"/>
      <c r="L769" s="234"/>
      <c r="M769" s="235"/>
      <c r="N769" s="236"/>
      <c r="O769" s="236"/>
      <c r="P769" s="236"/>
      <c r="Q769" s="236"/>
      <c r="R769" s="236"/>
      <c r="S769" s="236"/>
      <c r="T769" s="237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8" t="s">
        <v>166</v>
      </c>
      <c r="AU769" s="238" t="s">
        <v>175</v>
      </c>
      <c r="AV769" s="13" t="s">
        <v>82</v>
      </c>
      <c r="AW769" s="13" t="s">
        <v>33</v>
      </c>
      <c r="AX769" s="13" t="s">
        <v>72</v>
      </c>
      <c r="AY769" s="238" t="s">
        <v>153</v>
      </c>
    </row>
    <row r="770" spans="1:51" s="14" customFormat="1" ht="12">
      <c r="A770" s="14"/>
      <c r="B770" s="239"/>
      <c r="C770" s="240"/>
      <c r="D770" s="221" t="s">
        <v>166</v>
      </c>
      <c r="E770" s="241" t="s">
        <v>19</v>
      </c>
      <c r="F770" s="242" t="s">
        <v>168</v>
      </c>
      <c r="G770" s="240"/>
      <c r="H770" s="243">
        <v>0.081</v>
      </c>
      <c r="I770" s="244"/>
      <c r="J770" s="240"/>
      <c r="K770" s="240"/>
      <c r="L770" s="245"/>
      <c r="M770" s="246"/>
      <c r="N770" s="247"/>
      <c r="O770" s="247"/>
      <c r="P770" s="247"/>
      <c r="Q770" s="247"/>
      <c r="R770" s="247"/>
      <c r="S770" s="247"/>
      <c r="T770" s="24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9" t="s">
        <v>166</v>
      </c>
      <c r="AU770" s="249" t="s">
        <v>175</v>
      </c>
      <c r="AV770" s="14" t="s">
        <v>161</v>
      </c>
      <c r="AW770" s="14" t="s">
        <v>33</v>
      </c>
      <c r="AX770" s="14" t="s">
        <v>80</v>
      </c>
      <c r="AY770" s="249" t="s">
        <v>153</v>
      </c>
    </row>
    <row r="771" spans="1:65" s="2" customFormat="1" ht="37.8" customHeight="1">
      <c r="A771" s="42"/>
      <c r="B771" s="43"/>
      <c r="C771" s="208" t="s">
        <v>501</v>
      </c>
      <c r="D771" s="208" t="s">
        <v>156</v>
      </c>
      <c r="E771" s="209" t="s">
        <v>880</v>
      </c>
      <c r="F771" s="210" t="s">
        <v>881</v>
      </c>
      <c r="G771" s="211" t="s">
        <v>159</v>
      </c>
      <c r="H771" s="212">
        <v>22.073</v>
      </c>
      <c r="I771" s="213"/>
      <c r="J771" s="214">
        <f>ROUND(I771*H771,2)</f>
        <v>0</v>
      </c>
      <c r="K771" s="210" t="s">
        <v>160</v>
      </c>
      <c r="L771" s="48"/>
      <c r="M771" s="215" t="s">
        <v>19</v>
      </c>
      <c r="N771" s="216" t="s">
        <v>43</v>
      </c>
      <c r="O771" s="88"/>
      <c r="P771" s="217">
        <f>O771*H771</f>
        <v>0</v>
      </c>
      <c r="Q771" s="217">
        <v>0</v>
      </c>
      <c r="R771" s="217">
        <f>Q771*H771</f>
        <v>0</v>
      </c>
      <c r="S771" s="217">
        <v>0</v>
      </c>
      <c r="T771" s="218">
        <f>S771*H771</f>
        <v>0</v>
      </c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R771" s="219" t="s">
        <v>161</v>
      </c>
      <c r="AT771" s="219" t="s">
        <v>156</v>
      </c>
      <c r="AU771" s="219" t="s">
        <v>175</v>
      </c>
      <c r="AY771" s="21" t="s">
        <v>153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21" t="s">
        <v>80</v>
      </c>
      <c r="BK771" s="220">
        <f>ROUND(I771*H771,2)</f>
        <v>0</v>
      </c>
      <c r="BL771" s="21" t="s">
        <v>161</v>
      </c>
      <c r="BM771" s="219" t="s">
        <v>882</v>
      </c>
    </row>
    <row r="772" spans="1:47" s="2" customFormat="1" ht="12">
      <c r="A772" s="42"/>
      <c r="B772" s="43"/>
      <c r="C772" s="44"/>
      <c r="D772" s="221" t="s">
        <v>162</v>
      </c>
      <c r="E772" s="44"/>
      <c r="F772" s="222" t="s">
        <v>883</v>
      </c>
      <c r="G772" s="44"/>
      <c r="H772" s="44"/>
      <c r="I772" s="223"/>
      <c r="J772" s="44"/>
      <c r="K772" s="44"/>
      <c r="L772" s="48"/>
      <c r="M772" s="224"/>
      <c r="N772" s="225"/>
      <c r="O772" s="88"/>
      <c r="P772" s="88"/>
      <c r="Q772" s="88"/>
      <c r="R772" s="88"/>
      <c r="S772" s="88"/>
      <c r="T772" s="89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T772" s="21" t="s">
        <v>162</v>
      </c>
      <c r="AU772" s="21" t="s">
        <v>175</v>
      </c>
    </row>
    <row r="773" spans="1:47" s="2" customFormat="1" ht="12">
      <c r="A773" s="42"/>
      <c r="B773" s="43"/>
      <c r="C773" s="44"/>
      <c r="D773" s="226" t="s">
        <v>164</v>
      </c>
      <c r="E773" s="44"/>
      <c r="F773" s="227" t="s">
        <v>884</v>
      </c>
      <c r="G773" s="44"/>
      <c r="H773" s="44"/>
      <c r="I773" s="223"/>
      <c r="J773" s="44"/>
      <c r="K773" s="44"/>
      <c r="L773" s="48"/>
      <c r="M773" s="224"/>
      <c r="N773" s="225"/>
      <c r="O773" s="88"/>
      <c r="P773" s="88"/>
      <c r="Q773" s="88"/>
      <c r="R773" s="88"/>
      <c r="S773" s="88"/>
      <c r="T773" s="89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T773" s="21" t="s">
        <v>164</v>
      </c>
      <c r="AU773" s="21" t="s">
        <v>175</v>
      </c>
    </row>
    <row r="774" spans="1:51" s="13" customFormat="1" ht="12">
      <c r="A774" s="13"/>
      <c r="B774" s="228"/>
      <c r="C774" s="229"/>
      <c r="D774" s="221" t="s">
        <v>166</v>
      </c>
      <c r="E774" s="230" t="s">
        <v>19</v>
      </c>
      <c r="F774" s="231" t="s">
        <v>885</v>
      </c>
      <c r="G774" s="229"/>
      <c r="H774" s="232">
        <v>22.073</v>
      </c>
      <c r="I774" s="233"/>
      <c r="J774" s="229"/>
      <c r="K774" s="229"/>
      <c r="L774" s="234"/>
      <c r="M774" s="235"/>
      <c r="N774" s="236"/>
      <c r="O774" s="236"/>
      <c r="P774" s="236"/>
      <c r="Q774" s="236"/>
      <c r="R774" s="236"/>
      <c r="S774" s="236"/>
      <c r="T774" s="237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8" t="s">
        <v>166</v>
      </c>
      <c r="AU774" s="238" t="s">
        <v>175</v>
      </c>
      <c r="AV774" s="13" t="s">
        <v>82</v>
      </c>
      <c r="AW774" s="13" t="s">
        <v>33</v>
      </c>
      <c r="AX774" s="13" t="s">
        <v>72</v>
      </c>
      <c r="AY774" s="238" t="s">
        <v>153</v>
      </c>
    </row>
    <row r="775" spans="1:51" s="14" customFormat="1" ht="12">
      <c r="A775" s="14"/>
      <c r="B775" s="239"/>
      <c r="C775" s="240"/>
      <c r="D775" s="221" t="s">
        <v>166</v>
      </c>
      <c r="E775" s="241" t="s">
        <v>19</v>
      </c>
      <c r="F775" s="242" t="s">
        <v>168</v>
      </c>
      <c r="G775" s="240"/>
      <c r="H775" s="243">
        <v>22.073</v>
      </c>
      <c r="I775" s="244"/>
      <c r="J775" s="240"/>
      <c r="K775" s="240"/>
      <c r="L775" s="245"/>
      <c r="M775" s="246"/>
      <c r="N775" s="247"/>
      <c r="O775" s="247"/>
      <c r="P775" s="247"/>
      <c r="Q775" s="247"/>
      <c r="R775" s="247"/>
      <c r="S775" s="247"/>
      <c r="T775" s="24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9" t="s">
        <v>166</v>
      </c>
      <c r="AU775" s="249" t="s">
        <v>175</v>
      </c>
      <c r="AV775" s="14" t="s">
        <v>161</v>
      </c>
      <c r="AW775" s="14" t="s">
        <v>33</v>
      </c>
      <c r="AX775" s="14" t="s">
        <v>80</v>
      </c>
      <c r="AY775" s="249" t="s">
        <v>153</v>
      </c>
    </row>
    <row r="776" spans="1:65" s="2" customFormat="1" ht="24.15" customHeight="1">
      <c r="A776" s="42"/>
      <c r="B776" s="43"/>
      <c r="C776" s="208" t="s">
        <v>677</v>
      </c>
      <c r="D776" s="208" t="s">
        <v>156</v>
      </c>
      <c r="E776" s="209" t="s">
        <v>886</v>
      </c>
      <c r="F776" s="210" t="s">
        <v>887</v>
      </c>
      <c r="G776" s="211" t="s">
        <v>366</v>
      </c>
      <c r="H776" s="212">
        <v>15</v>
      </c>
      <c r="I776" s="213"/>
      <c r="J776" s="214">
        <f>ROUND(I776*H776,2)</f>
        <v>0</v>
      </c>
      <c r="K776" s="210" t="s">
        <v>160</v>
      </c>
      <c r="L776" s="48"/>
      <c r="M776" s="215" t="s">
        <v>19</v>
      </c>
      <c r="N776" s="216" t="s">
        <v>43</v>
      </c>
      <c r="O776" s="88"/>
      <c r="P776" s="217">
        <f>O776*H776</f>
        <v>0</v>
      </c>
      <c r="Q776" s="217">
        <v>0</v>
      </c>
      <c r="R776" s="217">
        <f>Q776*H776</f>
        <v>0</v>
      </c>
      <c r="S776" s="217">
        <v>0</v>
      </c>
      <c r="T776" s="218">
        <f>S776*H776</f>
        <v>0</v>
      </c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R776" s="219" t="s">
        <v>161</v>
      </c>
      <c r="AT776" s="219" t="s">
        <v>156</v>
      </c>
      <c r="AU776" s="219" t="s">
        <v>175</v>
      </c>
      <c r="AY776" s="21" t="s">
        <v>153</v>
      </c>
      <c r="BE776" s="220">
        <f>IF(N776="základní",J776,0)</f>
        <v>0</v>
      </c>
      <c r="BF776" s="220">
        <f>IF(N776="snížená",J776,0)</f>
        <v>0</v>
      </c>
      <c r="BG776" s="220">
        <f>IF(N776="zákl. přenesená",J776,0)</f>
        <v>0</v>
      </c>
      <c r="BH776" s="220">
        <f>IF(N776="sníž. přenesená",J776,0)</f>
        <v>0</v>
      </c>
      <c r="BI776" s="220">
        <f>IF(N776="nulová",J776,0)</f>
        <v>0</v>
      </c>
      <c r="BJ776" s="21" t="s">
        <v>80</v>
      </c>
      <c r="BK776" s="220">
        <f>ROUND(I776*H776,2)</f>
        <v>0</v>
      </c>
      <c r="BL776" s="21" t="s">
        <v>161</v>
      </c>
      <c r="BM776" s="219" t="s">
        <v>888</v>
      </c>
    </row>
    <row r="777" spans="1:47" s="2" customFormat="1" ht="12">
      <c r="A777" s="42"/>
      <c r="B777" s="43"/>
      <c r="C777" s="44"/>
      <c r="D777" s="221" t="s">
        <v>162</v>
      </c>
      <c r="E777" s="44"/>
      <c r="F777" s="222" t="s">
        <v>889</v>
      </c>
      <c r="G777" s="44"/>
      <c r="H777" s="44"/>
      <c r="I777" s="223"/>
      <c r="J777" s="44"/>
      <c r="K777" s="44"/>
      <c r="L777" s="48"/>
      <c r="M777" s="224"/>
      <c r="N777" s="225"/>
      <c r="O777" s="88"/>
      <c r="P777" s="88"/>
      <c r="Q777" s="88"/>
      <c r="R777" s="88"/>
      <c r="S777" s="88"/>
      <c r="T777" s="89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T777" s="21" t="s">
        <v>162</v>
      </c>
      <c r="AU777" s="21" t="s">
        <v>175</v>
      </c>
    </row>
    <row r="778" spans="1:47" s="2" customFormat="1" ht="12">
      <c r="A778" s="42"/>
      <c r="B778" s="43"/>
      <c r="C778" s="44"/>
      <c r="D778" s="226" t="s">
        <v>164</v>
      </c>
      <c r="E778" s="44"/>
      <c r="F778" s="227" t="s">
        <v>890</v>
      </c>
      <c r="G778" s="44"/>
      <c r="H778" s="44"/>
      <c r="I778" s="223"/>
      <c r="J778" s="44"/>
      <c r="K778" s="44"/>
      <c r="L778" s="48"/>
      <c r="M778" s="224"/>
      <c r="N778" s="225"/>
      <c r="O778" s="88"/>
      <c r="P778" s="88"/>
      <c r="Q778" s="88"/>
      <c r="R778" s="88"/>
      <c r="S778" s="88"/>
      <c r="T778" s="89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T778" s="21" t="s">
        <v>164</v>
      </c>
      <c r="AU778" s="21" t="s">
        <v>175</v>
      </c>
    </row>
    <row r="779" spans="1:51" s="13" customFormat="1" ht="12">
      <c r="A779" s="13"/>
      <c r="B779" s="228"/>
      <c r="C779" s="229"/>
      <c r="D779" s="221" t="s">
        <v>166</v>
      </c>
      <c r="E779" s="230" t="s">
        <v>19</v>
      </c>
      <c r="F779" s="231" t="s">
        <v>891</v>
      </c>
      <c r="G779" s="229"/>
      <c r="H779" s="232">
        <v>15</v>
      </c>
      <c r="I779" s="233"/>
      <c r="J779" s="229"/>
      <c r="K779" s="229"/>
      <c r="L779" s="234"/>
      <c r="M779" s="235"/>
      <c r="N779" s="236"/>
      <c r="O779" s="236"/>
      <c r="P779" s="236"/>
      <c r="Q779" s="236"/>
      <c r="R779" s="236"/>
      <c r="S779" s="236"/>
      <c r="T779" s="237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8" t="s">
        <v>166</v>
      </c>
      <c r="AU779" s="238" t="s">
        <v>175</v>
      </c>
      <c r="AV779" s="13" t="s">
        <v>82</v>
      </c>
      <c r="AW779" s="13" t="s">
        <v>33</v>
      </c>
      <c r="AX779" s="13" t="s">
        <v>72</v>
      </c>
      <c r="AY779" s="238" t="s">
        <v>153</v>
      </c>
    </row>
    <row r="780" spans="1:51" s="14" customFormat="1" ht="12">
      <c r="A780" s="14"/>
      <c r="B780" s="239"/>
      <c r="C780" s="240"/>
      <c r="D780" s="221" t="s">
        <v>166</v>
      </c>
      <c r="E780" s="241" t="s">
        <v>19</v>
      </c>
      <c r="F780" s="242" t="s">
        <v>168</v>
      </c>
      <c r="G780" s="240"/>
      <c r="H780" s="243">
        <v>15</v>
      </c>
      <c r="I780" s="244"/>
      <c r="J780" s="240"/>
      <c r="K780" s="240"/>
      <c r="L780" s="245"/>
      <c r="M780" s="246"/>
      <c r="N780" s="247"/>
      <c r="O780" s="247"/>
      <c r="P780" s="247"/>
      <c r="Q780" s="247"/>
      <c r="R780" s="247"/>
      <c r="S780" s="247"/>
      <c r="T780" s="248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9" t="s">
        <v>166</v>
      </c>
      <c r="AU780" s="249" t="s">
        <v>175</v>
      </c>
      <c r="AV780" s="14" t="s">
        <v>161</v>
      </c>
      <c r="AW780" s="14" t="s">
        <v>33</v>
      </c>
      <c r="AX780" s="14" t="s">
        <v>80</v>
      </c>
      <c r="AY780" s="249" t="s">
        <v>153</v>
      </c>
    </row>
    <row r="781" spans="1:65" s="2" customFormat="1" ht="24.15" customHeight="1">
      <c r="A781" s="42"/>
      <c r="B781" s="43"/>
      <c r="C781" s="208" t="s">
        <v>528</v>
      </c>
      <c r="D781" s="208" t="s">
        <v>156</v>
      </c>
      <c r="E781" s="209" t="s">
        <v>892</v>
      </c>
      <c r="F781" s="210" t="s">
        <v>887</v>
      </c>
      <c r="G781" s="211" t="s">
        <v>366</v>
      </c>
      <c r="H781" s="212">
        <v>35</v>
      </c>
      <c r="I781" s="213"/>
      <c r="J781" s="214">
        <f>ROUND(I781*H781,2)</f>
        <v>0</v>
      </c>
      <c r="K781" s="210" t="s">
        <v>160</v>
      </c>
      <c r="L781" s="48"/>
      <c r="M781" s="215" t="s">
        <v>19</v>
      </c>
      <c r="N781" s="216" t="s">
        <v>43</v>
      </c>
      <c r="O781" s="88"/>
      <c r="P781" s="217">
        <f>O781*H781</f>
        <v>0</v>
      </c>
      <c r="Q781" s="217">
        <v>0</v>
      </c>
      <c r="R781" s="217">
        <f>Q781*H781</f>
        <v>0</v>
      </c>
      <c r="S781" s="217">
        <v>0</v>
      </c>
      <c r="T781" s="218">
        <f>S781*H781</f>
        <v>0</v>
      </c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R781" s="219" t="s">
        <v>161</v>
      </c>
      <c r="AT781" s="219" t="s">
        <v>156</v>
      </c>
      <c r="AU781" s="219" t="s">
        <v>175</v>
      </c>
      <c r="AY781" s="21" t="s">
        <v>153</v>
      </c>
      <c r="BE781" s="220">
        <f>IF(N781="základní",J781,0)</f>
        <v>0</v>
      </c>
      <c r="BF781" s="220">
        <f>IF(N781="snížená",J781,0)</f>
        <v>0</v>
      </c>
      <c r="BG781" s="220">
        <f>IF(N781="zákl. přenesená",J781,0)</f>
        <v>0</v>
      </c>
      <c r="BH781" s="220">
        <f>IF(N781="sníž. přenesená",J781,0)</f>
        <v>0</v>
      </c>
      <c r="BI781" s="220">
        <f>IF(N781="nulová",J781,0)</f>
        <v>0</v>
      </c>
      <c r="BJ781" s="21" t="s">
        <v>80</v>
      </c>
      <c r="BK781" s="220">
        <f>ROUND(I781*H781,2)</f>
        <v>0</v>
      </c>
      <c r="BL781" s="21" t="s">
        <v>161</v>
      </c>
      <c r="BM781" s="219" t="s">
        <v>893</v>
      </c>
    </row>
    <row r="782" spans="1:47" s="2" customFormat="1" ht="12">
      <c r="A782" s="42"/>
      <c r="B782" s="43"/>
      <c r="C782" s="44"/>
      <c r="D782" s="221" t="s">
        <v>162</v>
      </c>
      <c r="E782" s="44"/>
      <c r="F782" s="222" t="s">
        <v>889</v>
      </c>
      <c r="G782" s="44"/>
      <c r="H782" s="44"/>
      <c r="I782" s="223"/>
      <c r="J782" s="44"/>
      <c r="K782" s="44"/>
      <c r="L782" s="48"/>
      <c r="M782" s="224"/>
      <c r="N782" s="225"/>
      <c r="O782" s="88"/>
      <c r="P782" s="88"/>
      <c r="Q782" s="88"/>
      <c r="R782" s="88"/>
      <c r="S782" s="88"/>
      <c r="T782" s="89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T782" s="21" t="s">
        <v>162</v>
      </c>
      <c r="AU782" s="21" t="s">
        <v>175</v>
      </c>
    </row>
    <row r="783" spans="1:47" s="2" customFormat="1" ht="12">
      <c r="A783" s="42"/>
      <c r="B783" s="43"/>
      <c r="C783" s="44"/>
      <c r="D783" s="226" t="s">
        <v>164</v>
      </c>
      <c r="E783" s="44"/>
      <c r="F783" s="227" t="s">
        <v>894</v>
      </c>
      <c r="G783" s="44"/>
      <c r="H783" s="44"/>
      <c r="I783" s="223"/>
      <c r="J783" s="44"/>
      <c r="K783" s="44"/>
      <c r="L783" s="48"/>
      <c r="M783" s="224"/>
      <c r="N783" s="225"/>
      <c r="O783" s="88"/>
      <c r="P783" s="88"/>
      <c r="Q783" s="88"/>
      <c r="R783" s="88"/>
      <c r="S783" s="88"/>
      <c r="T783" s="89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T783" s="21" t="s">
        <v>164</v>
      </c>
      <c r="AU783" s="21" t="s">
        <v>175</v>
      </c>
    </row>
    <row r="784" spans="1:47" s="2" customFormat="1" ht="12">
      <c r="A784" s="42"/>
      <c r="B784" s="43"/>
      <c r="C784" s="44"/>
      <c r="D784" s="221" t="s">
        <v>225</v>
      </c>
      <c r="E784" s="44"/>
      <c r="F784" s="271" t="s">
        <v>895</v>
      </c>
      <c r="G784" s="44"/>
      <c r="H784" s="44"/>
      <c r="I784" s="223"/>
      <c r="J784" s="44"/>
      <c r="K784" s="44"/>
      <c r="L784" s="48"/>
      <c r="M784" s="224"/>
      <c r="N784" s="225"/>
      <c r="O784" s="88"/>
      <c r="P784" s="88"/>
      <c r="Q784" s="88"/>
      <c r="R784" s="88"/>
      <c r="S784" s="88"/>
      <c r="T784" s="89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T784" s="21" t="s">
        <v>225</v>
      </c>
      <c r="AU784" s="21" t="s">
        <v>175</v>
      </c>
    </row>
    <row r="785" spans="1:51" s="13" customFormat="1" ht="12">
      <c r="A785" s="13"/>
      <c r="B785" s="228"/>
      <c r="C785" s="229"/>
      <c r="D785" s="221" t="s">
        <v>166</v>
      </c>
      <c r="E785" s="230" t="s">
        <v>19</v>
      </c>
      <c r="F785" s="231" t="s">
        <v>896</v>
      </c>
      <c r="G785" s="229"/>
      <c r="H785" s="232">
        <v>35</v>
      </c>
      <c r="I785" s="233"/>
      <c r="J785" s="229"/>
      <c r="K785" s="229"/>
      <c r="L785" s="234"/>
      <c r="M785" s="235"/>
      <c r="N785" s="236"/>
      <c r="O785" s="236"/>
      <c r="P785" s="236"/>
      <c r="Q785" s="236"/>
      <c r="R785" s="236"/>
      <c r="S785" s="236"/>
      <c r="T785" s="237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8" t="s">
        <v>166</v>
      </c>
      <c r="AU785" s="238" t="s">
        <v>175</v>
      </c>
      <c r="AV785" s="13" t="s">
        <v>82</v>
      </c>
      <c r="AW785" s="13" t="s">
        <v>33</v>
      </c>
      <c r="AX785" s="13" t="s">
        <v>72</v>
      </c>
      <c r="AY785" s="238" t="s">
        <v>153</v>
      </c>
    </row>
    <row r="786" spans="1:51" s="14" customFormat="1" ht="12">
      <c r="A786" s="14"/>
      <c r="B786" s="239"/>
      <c r="C786" s="240"/>
      <c r="D786" s="221" t="s">
        <v>166</v>
      </c>
      <c r="E786" s="241" t="s">
        <v>19</v>
      </c>
      <c r="F786" s="242" t="s">
        <v>168</v>
      </c>
      <c r="G786" s="240"/>
      <c r="H786" s="243">
        <v>35</v>
      </c>
      <c r="I786" s="244"/>
      <c r="J786" s="240"/>
      <c r="K786" s="240"/>
      <c r="L786" s="245"/>
      <c r="M786" s="246"/>
      <c r="N786" s="247"/>
      <c r="O786" s="247"/>
      <c r="P786" s="247"/>
      <c r="Q786" s="247"/>
      <c r="R786" s="247"/>
      <c r="S786" s="247"/>
      <c r="T786" s="248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9" t="s">
        <v>166</v>
      </c>
      <c r="AU786" s="249" t="s">
        <v>175</v>
      </c>
      <c r="AV786" s="14" t="s">
        <v>161</v>
      </c>
      <c r="AW786" s="14" t="s">
        <v>33</v>
      </c>
      <c r="AX786" s="14" t="s">
        <v>80</v>
      </c>
      <c r="AY786" s="249" t="s">
        <v>153</v>
      </c>
    </row>
    <row r="787" spans="1:65" s="2" customFormat="1" ht="24.15" customHeight="1">
      <c r="A787" s="42"/>
      <c r="B787" s="43"/>
      <c r="C787" s="208" t="s">
        <v>897</v>
      </c>
      <c r="D787" s="208" t="s">
        <v>156</v>
      </c>
      <c r="E787" s="209" t="s">
        <v>898</v>
      </c>
      <c r="F787" s="210" t="s">
        <v>899</v>
      </c>
      <c r="G787" s="211" t="s">
        <v>197</v>
      </c>
      <c r="H787" s="212">
        <v>10.8</v>
      </c>
      <c r="I787" s="213"/>
      <c r="J787" s="214">
        <f>ROUND(I787*H787,2)</f>
        <v>0</v>
      </c>
      <c r="K787" s="210" t="s">
        <v>160</v>
      </c>
      <c r="L787" s="48"/>
      <c r="M787" s="215" t="s">
        <v>19</v>
      </c>
      <c r="N787" s="216" t="s">
        <v>43</v>
      </c>
      <c r="O787" s="88"/>
      <c r="P787" s="217">
        <f>O787*H787</f>
        <v>0</v>
      </c>
      <c r="Q787" s="217">
        <v>0</v>
      </c>
      <c r="R787" s="217">
        <f>Q787*H787</f>
        <v>0</v>
      </c>
      <c r="S787" s="217">
        <v>0</v>
      </c>
      <c r="T787" s="218">
        <f>S787*H787</f>
        <v>0</v>
      </c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R787" s="219" t="s">
        <v>161</v>
      </c>
      <c r="AT787" s="219" t="s">
        <v>156</v>
      </c>
      <c r="AU787" s="219" t="s">
        <v>175</v>
      </c>
      <c r="AY787" s="21" t="s">
        <v>153</v>
      </c>
      <c r="BE787" s="220">
        <f>IF(N787="základní",J787,0)</f>
        <v>0</v>
      </c>
      <c r="BF787" s="220">
        <f>IF(N787="snížená",J787,0)</f>
        <v>0</v>
      </c>
      <c r="BG787" s="220">
        <f>IF(N787="zákl. přenesená",J787,0)</f>
        <v>0</v>
      </c>
      <c r="BH787" s="220">
        <f>IF(N787="sníž. přenesená",J787,0)</f>
        <v>0</v>
      </c>
      <c r="BI787" s="220">
        <f>IF(N787="nulová",J787,0)</f>
        <v>0</v>
      </c>
      <c r="BJ787" s="21" t="s">
        <v>80</v>
      </c>
      <c r="BK787" s="220">
        <f>ROUND(I787*H787,2)</f>
        <v>0</v>
      </c>
      <c r="BL787" s="21" t="s">
        <v>161</v>
      </c>
      <c r="BM787" s="219" t="s">
        <v>900</v>
      </c>
    </row>
    <row r="788" spans="1:47" s="2" customFormat="1" ht="12">
      <c r="A788" s="42"/>
      <c r="B788" s="43"/>
      <c r="C788" s="44"/>
      <c r="D788" s="221" t="s">
        <v>162</v>
      </c>
      <c r="E788" s="44"/>
      <c r="F788" s="222" t="s">
        <v>901</v>
      </c>
      <c r="G788" s="44"/>
      <c r="H788" s="44"/>
      <c r="I788" s="223"/>
      <c r="J788" s="44"/>
      <c r="K788" s="44"/>
      <c r="L788" s="48"/>
      <c r="M788" s="224"/>
      <c r="N788" s="225"/>
      <c r="O788" s="88"/>
      <c r="P788" s="88"/>
      <c r="Q788" s="88"/>
      <c r="R788" s="88"/>
      <c r="S788" s="88"/>
      <c r="T788" s="89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T788" s="21" t="s">
        <v>162</v>
      </c>
      <c r="AU788" s="21" t="s">
        <v>175</v>
      </c>
    </row>
    <row r="789" spans="1:47" s="2" customFormat="1" ht="12">
      <c r="A789" s="42"/>
      <c r="B789" s="43"/>
      <c r="C789" s="44"/>
      <c r="D789" s="226" t="s">
        <v>164</v>
      </c>
      <c r="E789" s="44"/>
      <c r="F789" s="227" t="s">
        <v>902</v>
      </c>
      <c r="G789" s="44"/>
      <c r="H789" s="44"/>
      <c r="I789" s="223"/>
      <c r="J789" s="44"/>
      <c r="K789" s="44"/>
      <c r="L789" s="48"/>
      <c r="M789" s="224"/>
      <c r="N789" s="225"/>
      <c r="O789" s="88"/>
      <c r="P789" s="88"/>
      <c r="Q789" s="88"/>
      <c r="R789" s="88"/>
      <c r="S789" s="88"/>
      <c r="T789" s="89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T789" s="21" t="s">
        <v>164</v>
      </c>
      <c r="AU789" s="21" t="s">
        <v>175</v>
      </c>
    </row>
    <row r="790" spans="1:51" s="13" customFormat="1" ht="12">
      <c r="A790" s="13"/>
      <c r="B790" s="228"/>
      <c r="C790" s="229"/>
      <c r="D790" s="221" t="s">
        <v>166</v>
      </c>
      <c r="E790" s="230" t="s">
        <v>19</v>
      </c>
      <c r="F790" s="231" t="s">
        <v>903</v>
      </c>
      <c r="G790" s="229"/>
      <c r="H790" s="232">
        <v>4.8</v>
      </c>
      <c r="I790" s="233"/>
      <c r="J790" s="229"/>
      <c r="K790" s="229"/>
      <c r="L790" s="234"/>
      <c r="M790" s="235"/>
      <c r="N790" s="236"/>
      <c r="O790" s="236"/>
      <c r="P790" s="236"/>
      <c r="Q790" s="236"/>
      <c r="R790" s="236"/>
      <c r="S790" s="236"/>
      <c r="T790" s="237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8" t="s">
        <v>166</v>
      </c>
      <c r="AU790" s="238" t="s">
        <v>175</v>
      </c>
      <c r="AV790" s="13" t="s">
        <v>82</v>
      </c>
      <c r="AW790" s="13" t="s">
        <v>33</v>
      </c>
      <c r="AX790" s="13" t="s">
        <v>72</v>
      </c>
      <c r="AY790" s="238" t="s">
        <v>153</v>
      </c>
    </row>
    <row r="791" spans="1:51" s="13" customFormat="1" ht="12">
      <c r="A791" s="13"/>
      <c r="B791" s="228"/>
      <c r="C791" s="229"/>
      <c r="D791" s="221" t="s">
        <v>166</v>
      </c>
      <c r="E791" s="230" t="s">
        <v>19</v>
      </c>
      <c r="F791" s="231" t="s">
        <v>904</v>
      </c>
      <c r="G791" s="229"/>
      <c r="H791" s="232">
        <v>6</v>
      </c>
      <c r="I791" s="233"/>
      <c r="J791" s="229"/>
      <c r="K791" s="229"/>
      <c r="L791" s="234"/>
      <c r="M791" s="235"/>
      <c r="N791" s="236"/>
      <c r="O791" s="236"/>
      <c r="P791" s="236"/>
      <c r="Q791" s="236"/>
      <c r="R791" s="236"/>
      <c r="S791" s="236"/>
      <c r="T791" s="237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8" t="s">
        <v>166</v>
      </c>
      <c r="AU791" s="238" t="s">
        <v>175</v>
      </c>
      <c r="AV791" s="13" t="s">
        <v>82</v>
      </c>
      <c r="AW791" s="13" t="s">
        <v>33</v>
      </c>
      <c r="AX791" s="13" t="s">
        <v>72</v>
      </c>
      <c r="AY791" s="238" t="s">
        <v>153</v>
      </c>
    </row>
    <row r="792" spans="1:51" s="14" customFormat="1" ht="12">
      <c r="A792" s="14"/>
      <c r="B792" s="239"/>
      <c r="C792" s="240"/>
      <c r="D792" s="221" t="s">
        <v>166</v>
      </c>
      <c r="E792" s="241" t="s">
        <v>19</v>
      </c>
      <c r="F792" s="242" t="s">
        <v>168</v>
      </c>
      <c r="G792" s="240"/>
      <c r="H792" s="243">
        <v>10.8</v>
      </c>
      <c r="I792" s="244"/>
      <c r="J792" s="240"/>
      <c r="K792" s="240"/>
      <c r="L792" s="245"/>
      <c r="M792" s="246"/>
      <c r="N792" s="247"/>
      <c r="O792" s="247"/>
      <c r="P792" s="247"/>
      <c r="Q792" s="247"/>
      <c r="R792" s="247"/>
      <c r="S792" s="247"/>
      <c r="T792" s="248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9" t="s">
        <v>166</v>
      </c>
      <c r="AU792" s="249" t="s">
        <v>175</v>
      </c>
      <c r="AV792" s="14" t="s">
        <v>161</v>
      </c>
      <c r="AW792" s="14" t="s">
        <v>33</v>
      </c>
      <c r="AX792" s="14" t="s">
        <v>80</v>
      </c>
      <c r="AY792" s="249" t="s">
        <v>153</v>
      </c>
    </row>
    <row r="793" spans="1:65" s="2" customFormat="1" ht="24.15" customHeight="1">
      <c r="A793" s="42"/>
      <c r="B793" s="43"/>
      <c r="C793" s="208" t="s">
        <v>537</v>
      </c>
      <c r="D793" s="208" t="s">
        <v>156</v>
      </c>
      <c r="E793" s="209" t="s">
        <v>905</v>
      </c>
      <c r="F793" s="210" t="s">
        <v>906</v>
      </c>
      <c r="G793" s="211" t="s">
        <v>366</v>
      </c>
      <c r="H793" s="212">
        <v>13</v>
      </c>
      <c r="I793" s="213"/>
      <c r="J793" s="214">
        <f>ROUND(I793*H793,2)</f>
        <v>0</v>
      </c>
      <c r="K793" s="210" t="s">
        <v>160</v>
      </c>
      <c r="L793" s="48"/>
      <c r="M793" s="215" t="s">
        <v>19</v>
      </c>
      <c r="N793" s="216" t="s">
        <v>43</v>
      </c>
      <c r="O793" s="88"/>
      <c r="P793" s="217">
        <f>O793*H793</f>
        <v>0</v>
      </c>
      <c r="Q793" s="217">
        <v>0</v>
      </c>
      <c r="R793" s="217">
        <f>Q793*H793</f>
        <v>0</v>
      </c>
      <c r="S793" s="217">
        <v>0</v>
      </c>
      <c r="T793" s="218">
        <f>S793*H793</f>
        <v>0</v>
      </c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R793" s="219" t="s">
        <v>161</v>
      </c>
      <c r="AT793" s="219" t="s">
        <v>156</v>
      </c>
      <c r="AU793" s="219" t="s">
        <v>175</v>
      </c>
      <c r="AY793" s="21" t="s">
        <v>153</v>
      </c>
      <c r="BE793" s="220">
        <f>IF(N793="základní",J793,0)</f>
        <v>0</v>
      </c>
      <c r="BF793" s="220">
        <f>IF(N793="snížená",J793,0)</f>
        <v>0</v>
      </c>
      <c r="BG793" s="220">
        <f>IF(N793="zákl. přenesená",J793,0)</f>
        <v>0</v>
      </c>
      <c r="BH793" s="220">
        <f>IF(N793="sníž. přenesená",J793,0)</f>
        <v>0</v>
      </c>
      <c r="BI793" s="220">
        <f>IF(N793="nulová",J793,0)</f>
        <v>0</v>
      </c>
      <c r="BJ793" s="21" t="s">
        <v>80</v>
      </c>
      <c r="BK793" s="220">
        <f>ROUND(I793*H793,2)</f>
        <v>0</v>
      </c>
      <c r="BL793" s="21" t="s">
        <v>161</v>
      </c>
      <c r="BM793" s="219" t="s">
        <v>907</v>
      </c>
    </row>
    <row r="794" spans="1:47" s="2" customFormat="1" ht="12">
      <c r="A794" s="42"/>
      <c r="B794" s="43"/>
      <c r="C794" s="44"/>
      <c r="D794" s="221" t="s">
        <v>162</v>
      </c>
      <c r="E794" s="44"/>
      <c r="F794" s="222" t="s">
        <v>908</v>
      </c>
      <c r="G794" s="44"/>
      <c r="H794" s="44"/>
      <c r="I794" s="223"/>
      <c r="J794" s="44"/>
      <c r="K794" s="44"/>
      <c r="L794" s="48"/>
      <c r="M794" s="224"/>
      <c r="N794" s="225"/>
      <c r="O794" s="88"/>
      <c r="P794" s="88"/>
      <c r="Q794" s="88"/>
      <c r="R794" s="88"/>
      <c r="S794" s="88"/>
      <c r="T794" s="89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T794" s="21" t="s">
        <v>162</v>
      </c>
      <c r="AU794" s="21" t="s">
        <v>175</v>
      </c>
    </row>
    <row r="795" spans="1:47" s="2" customFormat="1" ht="12">
      <c r="A795" s="42"/>
      <c r="B795" s="43"/>
      <c r="C795" s="44"/>
      <c r="D795" s="226" t="s">
        <v>164</v>
      </c>
      <c r="E795" s="44"/>
      <c r="F795" s="227" t="s">
        <v>909</v>
      </c>
      <c r="G795" s="44"/>
      <c r="H795" s="44"/>
      <c r="I795" s="223"/>
      <c r="J795" s="44"/>
      <c r="K795" s="44"/>
      <c r="L795" s="48"/>
      <c r="M795" s="224"/>
      <c r="N795" s="225"/>
      <c r="O795" s="88"/>
      <c r="P795" s="88"/>
      <c r="Q795" s="88"/>
      <c r="R795" s="88"/>
      <c r="S795" s="88"/>
      <c r="T795" s="89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T795" s="21" t="s">
        <v>164</v>
      </c>
      <c r="AU795" s="21" t="s">
        <v>175</v>
      </c>
    </row>
    <row r="796" spans="1:51" s="13" customFormat="1" ht="12">
      <c r="A796" s="13"/>
      <c r="B796" s="228"/>
      <c r="C796" s="229"/>
      <c r="D796" s="221" t="s">
        <v>166</v>
      </c>
      <c r="E796" s="230" t="s">
        <v>19</v>
      </c>
      <c r="F796" s="231" t="s">
        <v>910</v>
      </c>
      <c r="G796" s="229"/>
      <c r="H796" s="232">
        <v>1</v>
      </c>
      <c r="I796" s="233"/>
      <c r="J796" s="229"/>
      <c r="K796" s="229"/>
      <c r="L796" s="234"/>
      <c r="M796" s="235"/>
      <c r="N796" s="236"/>
      <c r="O796" s="236"/>
      <c r="P796" s="236"/>
      <c r="Q796" s="236"/>
      <c r="R796" s="236"/>
      <c r="S796" s="236"/>
      <c r="T796" s="237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8" t="s">
        <v>166</v>
      </c>
      <c r="AU796" s="238" t="s">
        <v>175</v>
      </c>
      <c r="AV796" s="13" t="s">
        <v>82</v>
      </c>
      <c r="AW796" s="13" t="s">
        <v>33</v>
      </c>
      <c r="AX796" s="13" t="s">
        <v>72</v>
      </c>
      <c r="AY796" s="238" t="s">
        <v>153</v>
      </c>
    </row>
    <row r="797" spans="1:51" s="13" customFormat="1" ht="12">
      <c r="A797" s="13"/>
      <c r="B797" s="228"/>
      <c r="C797" s="229"/>
      <c r="D797" s="221" t="s">
        <v>166</v>
      </c>
      <c r="E797" s="230" t="s">
        <v>19</v>
      </c>
      <c r="F797" s="231" t="s">
        <v>911</v>
      </c>
      <c r="G797" s="229"/>
      <c r="H797" s="232">
        <v>1</v>
      </c>
      <c r="I797" s="233"/>
      <c r="J797" s="229"/>
      <c r="K797" s="229"/>
      <c r="L797" s="234"/>
      <c r="M797" s="235"/>
      <c r="N797" s="236"/>
      <c r="O797" s="236"/>
      <c r="P797" s="236"/>
      <c r="Q797" s="236"/>
      <c r="R797" s="236"/>
      <c r="S797" s="236"/>
      <c r="T797" s="237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8" t="s">
        <v>166</v>
      </c>
      <c r="AU797" s="238" t="s">
        <v>175</v>
      </c>
      <c r="AV797" s="13" t="s">
        <v>82</v>
      </c>
      <c r="AW797" s="13" t="s">
        <v>33</v>
      </c>
      <c r="AX797" s="13" t="s">
        <v>72</v>
      </c>
      <c r="AY797" s="238" t="s">
        <v>153</v>
      </c>
    </row>
    <row r="798" spans="1:51" s="13" customFormat="1" ht="12">
      <c r="A798" s="13"/>
      <c r="B798" s="228"/>
      <c r="C798" s="229"/>
      <c r="D798" s="221" t="s">
        <v>166</v>
      </c>
      <c r="E798" s="230" t="s">
        <v>19</v>
      </c>
      <c r="F798" s="231" t="s">
        <v>912</v>
      </c>
      <c r="G798" s="229"/>
      <c r="H798" s="232">
        <v>1</v>
      </c>
      <c r="I798" s="233"/>
      <c r="J798" s="229"/>
      <c r="K798" s="229"/>
      <c r="L798" s="234"/>
      <c r="M798" s="235"/>
      <c r="N798" s="236"/>
      <c r="O798" s="236"/>
      <c r="P798" s="236"/>
      <c r="Q798" s="236"/>
      <c r="R798" s="236"/>
      <c r="S798" s="236"/>
      <c r="T798" s="237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8" t="s">
        <v>166</v>
      </c>
      <c r="AU798" s="238" t="s">
        <v>175</v>
      </c>
      <c r="AV798" s="13" t="s">
        <v>82</v>
      </c>
      <c r="AW798" s="13" t="s">
        <v>33</v>
      </c>
      <c r="AX798" s="13" t="s">
        <v>72</v>
      </c>
      <c r="AY798" s="238" t="s">
        <v>153</v>
      </c>
    </row>
    <row r="799" spans="1:51" s="13" customFormat="1" ht="12">
      <c r="A799" s="13"/>
      <c r="B799" s="228"/>
      <c r="C799" s="229"/>
      <c r="D799" s="221" t="s">
        <v>166</v>
      </c>
      <c r="E799" s="230" t="s">
        <v>19</v>
      </c>
      <c r="F799" s="231" t="s">
        <v>913</v>
      </c>
      <c r="G799" s="229"/>
      <c r="H799" s="232">
        <v>3</v>
      </c>
      <c r="I799" s="233"/>
      <c r="J799" s="229"/>
      <c r="K799" s="229"/>
      <c r="L799" s="234"/>
      <c r="M799" s="235"/>
      <c r="N799" s="236"/>
      <c r="O799" s="236"/>
      <c r="P799" s="236"/>
      <c r="Q799" s="236"/>
      <c r="R799" s="236"/>
      <c r="S799" s="236"/>
      <c r="T799" s="237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8" t="s">
        <v>166</v>
      </c>
      <c r="AU799" s="238" t="s">
        <v>175</v>
      </c>
      <c r="AV799" s="13" t="s">
        <v>82</v>
      </c>
      <c r="AW799" s="13" t="s">
        <v>33</v>
      </c>
      <c r="AX799" s="13" t="s">
        <v>72</v>
      </c>
      <c r="AY799" s="238" t="s">
        <v>153</v>
      </c>
    </row>
    <row r="800" spans="1:51" s="13" customFormat="1" ht="12">
      <c r="A800" s="13"/>
      <c r="B800" s="228"/>
      <c r="C800" s="229"/>
      <c r="D800" s="221" t="s">
        <v>166</v>
      </c>
      <c r="E800" s="230" t="s">
        <v>19</v>
      </c>
      <c r="F800" s="231" t="s">
        <v>914</v>
      </c>
      <c r="G800" s="229"/>
      <c r="H800" s="232">
        <v>6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8" t="s">
        <v>166</v>
      </c>
      <c r="AU800" s="238" t="s">
        <v>175</v>
      </c>
      <c r="AV800" s="13" t="s">
        <v>82</v>
      </c>
      <c r="AW800" s="13" t="s">
        <v>33</v>
      </c>
      <c r="AX800" s="13" t="s">
        <v>72</v>
      </c>
      <c r="AY800" s="238" t="s">
        <v>153</v>
      </c>
    </row>
    <row r="801" spans="1:51" s="13" customFormat="1" ht="12">
      <c r="A801" s="13"/>
      <c r="B801" s="228"/>
      <c r="C801" s="229"/>
      <c r="D801" s="221" t="s">
        <v>166</v>
      </c>
      <c r="E801" s="230" t="s">
        <v>19</v>
      </c>
      <c r="F801" s="231" t="s">
        <v>915</v>
      </c>
      <c r="G801" s="229"/>
      <c r="H801" s="232">
        <v>1</v>
      </c>
      <c r="I801" s="233"/>
      <c r="J801" s="229"/>
      <c r="K801" s="229"/>
      <c r="L801" s="234"/>
      <c r="M801" s="235"/>
      <c r="N801" s="236"/>
      <c r="O801" s="236"/>
      <c r="P801" s="236"/>
      <c r="Q801" s="236"/>
      <c r="R801" s="236"/>
      <c r="S801" s="236"/>
      <c r="T801" s="237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8" t="s">
        <v>166</v>
      </c>
      <c r="AU801" s="238" t="s">
        <v>175</v>
      </c>
      <c r="AV801" s="13" t="s">
        <v>82</v>
      </c>
      <c r="AW801" s="13" t="s">
        <v>33</v>
      </c>
      <c r="AX801" s="13" t="s">
        <v>72</v>
      </c>
      <c r="AY801" s="238" t="s">
        <v>153</v>
      </c>
    </row>
    <row r="802" spans="1:51" s="15" customFormat="1" ht="12">
      <c r="A802" s="15"/>
      <c r="B802" s="250"/>
      <c r="C802" s="251"/>
      <c r="D802" s="221" t="s">
        <v>166</v>
      </c>
      <c r="E802" s="252" t="s">
        <v>19</v>
      </c>
      <c r="F802" s="253" t="s">
        <v>174</v>
      </c>
      <c r="G802" s="251"/>
      <c r="H802" s="254">
        <v>13</v>
      </c>
      <c r="I802" s="255"/>
      <c r="J802" s="251"/>
      <c r="K802" s="251"/>
      <c r="L802" s="256"/>
      <c r="M802" s="257"/>
      <c r="N802" s="258"/>
      <c r="O802" s="258"/>
      <c r="P802" s="258"/>
      <c r="Q802" s="258"/>
      <c r="R802" s="258"/>
      <c r="S802" s="258"/>
      <c r="T802" s="259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60" t="s">
        <v>166</v>
      </c>
      <c r="AU802" s="260" t="s">
        <v>175</v>
      </c>
      <c r="AV802" s="15" t="s">
        <v>175</v>
      </c>
      <c r="AW802" s="15" t="s">
        <v>33</v>
      </c>
      <c r="AX802" s="15" t="s">
        <v>72</v>
      </c>
      <c r="AY802" s="260" t="s">
        <v>153</v>
      </c>
    </row>
    <row r="803" spans="1:51" s="14" customFormat="1" ht="12">
      <c r="A803" s="14"/>
      <c r="B803" s="239"/>
      <c r="C803" s="240"/>
      <c r="D803" s="221" t="s">
        <v>166</v>
      </c>
      <c r="E803" s="241" t="s">
        <v>19</v>
      </c>
      <c r="F803" s="242" t="s">
        <v>168</v>
      </c>
      <c r="G803" s="240"/>
      <c r="H803" s="243">
        <v>13</v>
      </c>
      <c r="I803" s="244"/>
      <c r="J803" s="240"/>
      <c r="K803" s="240"/>
      <c r="L803" s="245"/>
      <c r="M803" s="246"/>
      <c r="N803" s="247"/>
      <c r="O803" s="247"/>
      <c r="P803" s="247"/>
      <c r="Q803" s="247"/>
      <c r="R803" s="247"/>
      <c r="S803" s="247"/>
      <c r="T803" s="24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9" t="s">
        <v>166</v>
      </c>
      <c r="AU803" s="249" t="s">
        <v>175</v>
      </c>
      <c r="AV803" s="14" t="s">
        <v>161</v>
      </c>
      <c r="AW803" s="14" t="s">
        <v>33</v>
      </c>
      <c r="AX803" s="14" t="s">
        <v>80</v>
      </c>
      <c r="AY803" s="249" t="s">
        <v>153</v>
      </c>
    </row>
    <row r="804" spans="1:65" s="2" customFormat="1" ht="24.15" customHeight="1">
      <c r="A804" s="42"/>
      <c r="B804" s="43"/>
      <c r="C804" s="208" t="s">
        <v>916</v>
      </c>
      <c r="D804" s="208" t="s">
        <v>156</v>
      </c>
      <c r="E804" s="209" t="s">
        <v>917</v>
      </c>
      <c r="F804" s="210" t="s">
        <v>918</v>
      </c>
      <c r="G804" s="211" t="s">
        <v>366</v>
      </c>
      <c r="H804" s="212">
        <v>1</v>
      </c>
      <c r="I804" s="213"/>
      <c r="J804" s="214">
        <f>ROUND(I804*H804,2)</f>
        <v>0</v>
      </c>
      <c r="K804" s="210" t="s">
        <v>160</v>
      </c>
      <c r="L804" s="48"/>
      <c r="M804" s="215" t="s">
        <v>19</v>
      </c>
      <c r="N804" s="216" t="s">
        <v>43</v>
      </c>
      <c r="O804" s="88"/>
      <c r="P804" s="217">
        <f>O804*H804</f>
        <v>0</v>
      </c>
      <c r="Q804" s="217">
        <v>0</v>
      </c>
      <c r="R804" s="217">
        <f>Q804*H804</f>
        <v>0</v>
      </c>
      <c r="S804" s="217">
        <v>0</v>
      </c>
      <c r="T804" s="218">
        <f>S804*H804</f>
        <v>0</v>
      </c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R804" s="219" t="s">
        <v>161</v>
      </c>
      <c r="AT804" s="219" t="s">
        <v>156</v>
      </c>
      <c r="AU804" s="219" t="s">
        <v>175</v>
      </c>
      <c r="AY804" s="21" t="s">
        <v>153</v>
      </c>
      <c r="BE804" s="220">
        <f>IF(N804="základní",J804,0)</f>
        <v>0</v>
      </c>
      <c r="BF804" s="220">
        <f>IF(N804="snížená",J804,0)</f>
        <v>0</v>
      </c>
      <c r="BG804" s="220">
        <f>IF(N804="zákl. přenesená",J804,0)</f>
        <v>0</v>
      </c>
      <c r="BH804" s="220">
        <f>IF(N804="sníž. přenesená",J804,0)</f>
        <v>0</v>
      </c>
      <c r="BI804" s="220">
        <f>IF(N804="nulová",J804,0)</f>
        <v>0</v>
      </c>
      <c r="BJ804" s="21" t="s">
        <v>80</v>
      </c>
      <c r="BK804" s="220">
        <f>ROUND(I804*H804,2)</f>
        <v>0</v>
      </c>
      <c r="BL804" s="21" t="s">
        <v>161</v>
      </c>
      <c r="BM804" s="219" t="s">
        <v>919</v>
      </c>
    </row>
    <row r="805" spans="1:47" s="2" customFormat="1" ht="12">
      <c r="A805" s="42"/>
      <c r="B805" s="43"/>
      <c r="C805" s="44"/>
      <c r="D805" s="221" t="s">
        <v>162</v>
      </c>
      <c r="E805" s="44"/>
      <c r="F805" s="222" t="s">
        <v>920</v>
      </c>
      <c r="G805" s="44"/>
      <c r="H805" s="44"/>
      <c r="I805" s="223"/>
      <c r="J805" s="44"/>
      <c r="K805" s="44"/>
      <c r="L805" s="48"/>
      <c r="M805" s="224"/>
      <c r="N805" s="225"/>
      <c r="O805" s="88"/>
      <c r="P805" s="88"/>
      <c r="Q805" s="88"/>
      <c r="R805" s="88"/>
      <c r="S805" s="88"/>
      <c r="T805" s="89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T805" s="21" t="s">
        <v>162</v>
      </c>
      <c r="AU805" s="21" t="s">
        <v>175</v>
      </c>
    </row>
    <row r="806" spans="1:47" s="2" customFormat="1" ht="12">
      <c r="A806" s="42"/>
      <c r="B806" s="43"/>
      <c r="C806" s="44"/>
      <c r="D806" s="226" t="s">
        <v>164</v>
      </c>
      <c r="E806" s="44"/>
      <c r="F806" s="227" t="s">
        <v>921</v>
      </c>
      <c r="G806" s="44"/>
      <c r="H806" s="44"/>
      <c r="I806" s="223"/>
      <c r="J806" s="44"/>
      <c r="K806" s="44"/>
      <c r="L806" s="48"/>
      <c r="M806" s="224"/>
      <c r="N806" s="225"/>
      <c r="O806" s="88"/>
      <c r="P806" s="88"/>
      <c r="Q806" s="88"/>
      <c r="R806" s="88"/>
      <c r="S806" s="88"/>
      <c r="T806" s="89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T806" s="21" t="s">
        <v>164</v>
      </c>
      <c r="AU806" s="21" t="s">
        <v>175</v>
      </c>
    </row>
    <row r="807" spans="1:51" s="13" customFormat="1" ht="12">
      <c r="A807" s="13"/>
      <c r="B807" s="228"/>
      <c r="C807" s="229"/>
      <c r="D807" s="221" t="s">
        <v>166</v>
      </c>
      <c r="E807" s="230" t="s">
        <v>19</v>
      </c>
      <c r="F807" s="231" t="s">
        <v>922</v>
      </c>
      <c r="G807" s="229"/>
      <c r="H807" s="232">
        <v>1</v>
      </c>
      <c r="I807" s="233"/>
      <c r="J807" s="229"/>
      <c r="K807" s="229"/>
      <c r="L807" s="234"/>
      <c r="M807" s="235"/>
      <c r="N807" s="236"/>
      <c r="O807" s="236"/>
      <c r="P807" s="236"/>
      <c r="Q807" s="236"/>
      <c r="R807" s="236"/>
      <c r="S807" s="236"/>
      <c r="T807" s="237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8" t="s">
        <v>166</v>
      </c>
      <c r="AU807" s="238" t="s">
        <v>175</v>
      </c>
      <c r="AV807" s="13" t="s">
        <v>82</v>
      </c>
      <c r="AW807" s="13" t="s">
        <v>33</v>
      </c>
      <c r="AX807" s="13" t="s">
        <v>72</v>
      </c>
      <c r="AY807" s="238" t="s">
        <v>153</v>
      </c>
    </row>
    <row r="808" spans="1:51" s="14" customFormat="1" ht="12">
      <c r="A808" s="14"/>
      <c r="B808" s="239"/>
      <c r="C808" s="240"/>
      <c r="D808" s="221" t="s">
        <v>166</v>
      </c>
      <c r="E808" s="241" t="s">
        <v>19</v>
      </c>
      <c r="F808" s="242" t="s">
        <v>168</v>
      </c>
      <c r="G808" s="240"/>
      <c r="H808" s="243">
        <v>1</v>
      </c>
      <c r="I808" s="244"/>
      <c r="J808" s="240"/>
      <c r="K808" s="240"/>
      <c r="L808" s="245"/>
      <c r="M808" s="246"/>
      <c r="N808" s="247"/>
      <c r="O808" s="247"/>
      <c r="P808" s="247"/>
      <c r="Q808" s="247"/>
      <c r="R808" s="247"/>
      <c r="S808" s="247"/>
      <c r="T808" s="248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9" t="s">
        <v>166</v>
      </c>
      <c r="AU808" s="249" t="s">
        <v>175</v>
      </c>
      <c r="AV808" s="14" t="s">
        <v>161</v>
      </c>
      <c r="AW808" s="14" t="s">
        <v>33</v>
      </c>
      <c r="AX808" s="14" t="s">
        <v>80</v>
      </c>
      <c r="AY808" s="249" t="s">
        <v>153</v>
      </c>
    </row>
    <row r="809" spans="1:65" s="2" customFormat="1" ht="24.15" customHeight="1">
      <c r="A809" s="42"/>
      <c r="B809" s="43"/>
      <c r="C809" s="208" t="s">
        <v>542</v>
      </c>
      <c r="D809" s="208" t="s">
        <v>156</v>
      </c>
      <c r="E809" s="209" t="s">
        <v>923</v>
      </c>
      <c r="F809" s="210" t="s">
        <v>924</v>
      </c>
      <c r="G809" s="211" t="s">
        <v>346</v>
      </c>
      <c r="H809" s="212">
        <v>0.66</v>
      </c>
      <c r="I809" s="213"/>
      <c r="J809" s="214">
        <f>ROUND(I809*H809,2)</f>
        <v>0</v>
      </c>
      <c r="K809" s="210" t="s">
        <v>160</v>
      </c>
      <c r="L809" s="48"/>
      <c r="M809" s="215" t="s">
        <v>19</v>
      </c>
      <c r="N809" s="216" t="s">
        <v>43</v>
      </c>
      <c r="O809" s="88"/>
      <c r="P809" s="217">
        <f>O809*H809</f>
        <v>0</v>
      </c>
      <c r="Q809" s="217">
        <v>0</v>
      </c>
      <c r="R809" s="217">
        <f>Q809*H809</f>
        <v>0</v>
      </c>
      <c r="S809" s="217">
        <v>0</v>
      </c>
      <c r="T809" s="218">
        <f>S809*H809</f>
        <v>0</v>
      </c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R809" s="219" t="s">
        <v>161</v>
      </c>
      <c r="AT809" s="219" t="s">
        <v>156</v>
      </c>
      <c r="AU809" s="219" t="s">
        <v>175</v>
      </c>
      <c r="AY809" s="21" t="s">
        <v>153</v>
      </c>
      <c r="BE809" s="220">
        <f>IF(N809="základní",J809,0)</f>
        <v>0</v>
      </c>
      <c r="BF809" s="220">
        <f>IF(N809="snížená",J809,0)</f>
        <v>0</v>
      </c>
      <c r="BG809" s="220">
        <f>IF(N809="zákl. přenesená",J809,0)</f>
        <v>0</v>
      </c>
      <c r="BH809" s="220">
        <f>IF(N809="sníž. přenesená",J809,0)</f>
        <v>0</v>
      </c>
      <c r="BI809" s="220">
        <f>IF(N809="nulová",J809,0)</f>
        <v>0</v>
      </c>
      <c r="BJ809" s="21" t="s">
        <v>80</v>
      </c>
      <c r="BK809" s="220">
        <f>ROUND(I809*H809,2)</f>
        <v>0</v>
      </c>
      <c r="BL809" s="21" t="s">
        <v>161</v>
      </c>
      <c r="BM809" s="219" t="s">
        <v>925</v>
      </c>
    </row>
    <row r="810" spans="1:47" s="2" customFormat="1" ht="12">
      <c r="A810" s="42"/>
      <c r="B810" s="43"/>
      <c r="C810" s="44"/>
      <c r="D810" s="221" t="s">
        <v>162</v>
      </c>
      <c r="E810" s="44"/>
      <c r="F810" s="222" t="s">
        <v>926</v>
      </c>
      <c r="G810" s="44"/>
      <c r="H810" s="44"/>
      <c r="I810" s="223"/>
      <c r="J810" s="44"/>
      <c r="K810" s="44"/>
      <c r="L810" s="48"/>
      <c r="M810" s="224"/>
      <c r="N810" s="225"/>
      <c r="O810" s="88"/>
      <c r="P810" s="88"/>
      <c r="Q810" s="88"/>
      <c r="R810" s="88"/>
      <c r="S810" s="88"/>
      <c r="T810" s="89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T810" s="21" t="s">
        <v>162</v>
      </c>
      <c r="AU810" s="21" t="s">
        <v>175</v>
      </c>
    </row>
    <row r="811" spans="1:47" s="2" customFormat="1" ht="12">
      <c r="A811" s="42"/>
      <c r="B811" s="43"/>
      <c r="C811" s="44"/>
      <c r="D811" s="226" t="s">
        <v>164</v>
      </c>
      <c r="E811" s="44"/>
      <c r="F811" s="227" t="s">
        <v>927</v>
      </c>
      <c r="G811" s="44"/>
      <c r="H811" s="44"/>
      <c r="I811" s="223"/>
      <c r="J811" s="44"/>
      <c r="K811" s="44"/>
      <c r="L811" s="48"/>
      <c r="M811" s="224"/>
      <c r="N811" s="225"/>
      <c r="O811" s="88"/>
      <c r="P811" s="88"/>
      <c r="Q811" s="88"/>
      <c r="R811" s="88"/>
      <c r="S811" s="88"/>
      <c r="T811" s="89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T811" s="21" t="s">
        <v>164</v>
      </c>
      <c r="AU811" s="21" t="s">
        <v>175</v>
      </c>
    </row>
    <row r="812" spans="1:51" s="13" customFormat="1" ht="12">
      <c r="A812" s="13"/>
      <c r="B812" s="228"/>
      <c r="C812" s="229"/>
      <c r="D812" s="221" t="s">
        <v>166</v>
      </c>
      <c r="E812" s="230" t="s">
        <v>19</v>
      </c>
      <c r="F812" s="231" t="s">
        <v>928</v>
      </c>
      <c r="G812" s="229"/>
      <c r="H812" s="232">
        <v>0.2</v>
      </c>
      <c r="I812" s="233"/>
      <c r="J812" s="229"/>
      <c r="K812" s="229"/>
      <c r="L812" s="234"/>
      <c r="M812" s="235"/>
      <c r="N812" s="236"/>
      <c r="O812" s="236"/>
      <c r="P812" s="236"/>
      <c r="Q812" s="236"/>
      <c r="R812" s="236"/>
      <c r="S812" s="236"/>
      <c r="T812" s="237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8" t="s">
        <v>166</v>
      </c>
      <c r="AU812" s="238" t="s">
        <v>175</v>
      </c>
      <c r="AV812" s="13" t="s">
        <v>82</v>
      </c>
      <c r="AW812" s="13" t="s">
        <v>33</v>
      </c>
      <c r="AX812" s="13" t="s">
        <v>72</v>
      </c>
      <c r="AY812" s="238" t="s">
        <v>153</v>
      </c>
    </row>
    <row r="813" spans="1:51" s="13" customFormat="1" ht="12">
      <c r="A813" s="13"/>
      <c r="B813" s="228"/>
      <c r="C813" s="229"/>
      <c r="D813" s="221" t="s">
        <v>166</v>
      </c>
      <c r="E813" s="230" t="s">
        <v>19</v>
      </c>
      <c r="F813" s="231" t="s">
        <v>929</v>
      </c>
      <c r="G813" s="229"/>
      <c r="H813" s="232">
        <v>0.46</v>
      </c>
      <c r="I813" s="233"/>
      <c r="J813" s="229"/>
      <c r="K813" s="229"/>
      <c r="L813" s="234"/>
      <c r="M813" s="235"/>
      <c r="N813" s="236"/>
      <c r="O813" s="236"/>
      <c r="P813" s="236"/>
      <c r="Q813" s="236"/>
      <c r="R813" s="236"/>
      <c r="S813" s="236"/>
      <c r="T813" s="237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8" t="s">
        <v>166</v>
      </c>
      <c r="AU813" s="238" t="s">
        <v>175</v>
      </c>
      <c r="AV813" s="13" t="s">
        <v>82</v>
      </c>
      <c r="AW813" s="13" t="s">
        <v>33</v>
      </c>
      <c r="AX813" s="13" t="s">
        <v>72</v>
      </c>
      <c r="AY813" s="238" t="s">
        <v>153</v>
      </c>
    </row>
    <row r="814" spans="1:51" s="14" customFormat="1" ht="12">
      <c r="A814" s="14"/>
      <c r="B814" s="239"/>
      <c r="C814" s="240"/>
      <c r="D814" s="221" t="s">
        <v>166</v>
      </c>
      <c r="E814" s="241" t="s">
        <v>19</v>
      </c>
      <c r="F814" s="242" t="s">
        <v>168</v>
      </c>
      <c r="G814" s="240"/>
      <c r="H814" s="243">
        <v>0.66</v>
      </c>
      <c r="I814" s="244"/>
      <c r="J814" s="240"/>
      <c r="K814" s="240"/>
      <c r="L814" s="245"/>
      <c r="M814" s="246"/>
      <c r="N814" s="247"/>
      <c r="O814" s="247"/>
      <c r="P814" s="247"/>
      <c r="Q814" s="247"/>
      <c r="R814" s="247"/>
      <c r="S814" s="247"/>
      <c r="T814" s="248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9" t="s">
        <v>166</v>
      </c>
      <c r="AU814" s="249" t="s">
        <v>175</v>
      </c>
      <c r="AV814" s="14" t="s">
        <v>161</v>
      </c>
      <c r="AW814" s="14" t="s">
        <v>33</v>
      </c>
      <c r="AX814" s="14" t="s">
        <v>80</v>
      </c>
      <c r="AY814" s="249" t="s">
        <v>153</v>
      </c>
    </row>
    <row r="815" spans="1:65" s="2" customFormat="1" ht="24.15" customHeight="1">
      <c r="A815" s="42"/>
      <c r="B815" s="43"/>
      <c r="C815" s="208" t="s">
        <v>930</v>
      </c>
      <c r="D815" s="208" t="s">
        <v>156</v>
      </c>
      <c r="E815" s="209" t="s">
        <v>931</v>
      </c>
      <c r="F815" s="210" t="s">
        <v>932</v>
      </c>
      <c r="G815" s="211" t="s">
        <v>346</v>
      </c>
      <c r="H815" s="212">
        <v>2.52</v>
      </c>
      <c r="I815" s="213"/>
      <c r="J815" s="214">
        <f>ROUND(I815*H815,2)</f>
        <v>0</v>
      </c>
      <c r="K815" s="210" t="s">
        <v>160</v>
      </c>
      <c r="L815" s="48"/>
      <c r="M815" s="215" t="s">
        <v>19</v>
      </c>
      <c r="N815" s="216" t="s">
        <v>43</v>
      </c>
      <c r="O815" s="88"/>
      <c r="P815" s="217">
        <f>O815*H815</f>
        <v>0</v>
      </c>
      <c r="Q815" s="217">
        <v>0</v>
      </c>
      <c r="R815" s="217">
        <f>Q815*H815</f>
        <v>0</v>
      </c>
      <c r="S815" s="217">
        <v>0</v>
      </c>
      <c r="T815" s="218">
        <f>S815*H815</f>
        <v>0</v>
      </c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R815" s="219" t="s">
        <v>161</v>
      </c>
      <c r="AT815" s="219" t="s">
        <v>156</v>
      </c>
      <c r="AU815" s="219" t="s">
        <v>175</v>
      </c>
      <c r="AY815" s="21" t="s">
        <v>153</v>
      </c>
      <c r="BE815" s="220">
        <f>IF(N815="základní",J815,0)</f>
        <v>0</v>
      </c>
      <c r="BF815" s="220">
        <f>IF(N815="snížená",J815,0)</f>
        <v>0</v>
      </c>
      <c r="BG815" s="220">
        <f>IF(N815="zákl. přenesená",J815,0)</f>
        <v>0</v>
      </c>
      <c r="BH815" s="220">
        <f>IF(N815="sníž. přenesená",J815,0)</f>
        <v>0</v>
      </c>
      <c r="BI815" s="220">
        <f>IF(N815="nulová",J815,0)</f>
        <v>0</v>
      </c>
      <c r="BJ815" s="21" t="s">
        <v>80</v>
      </c>
      <c r="BK815" s="220">
        <f>ROUND(I815*H815,2)</f>
        <v>0</v>
      </c>
      <c r="BL815" s="21" t="s">
        <v>161</v>
      </c>
      <c r="BM815" s="219" t="s">
        <v>933</v>
      </c>
    </row>
    <row r="816" spans="1:47" s="2" customFormat="1" ht="12">
      <c r="A816" s="42"/>
      <c r="B816" s="43"/>
      <c r="C816" s="44"/>
      <c r="D816" s="221" t="s">
        <v>162</v>
      </c>
      <c r="E816" s="44"/>
      <c r="F816" s="222" t="s">
        <v>934</v>
      </c>
      <c r="G816" s="44"/>
      <c r="H816" s="44"/>
      <c r="I816" s="223"/>
      <c r="J816" s="44"/>
      <c r="K816" s="44"/>
      <c r="L816" s="48"/>
      <c r="M816" s="224"/>
      <c r="N816" s="225"/>
      <c r="O816" s="88"/>
      <c r="P816" s="88"/>
      <c r="Q816" s="88"/>
      <c r="R816" s="88"/>
      <c r="S816" s="88"/>
      <c r="T816" s="89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T816" s="21" t="s">
        <v>162</v>
      </c>
      <c r="AU816" s="21" t="s">
        <v>175</v>
      </c>
    </row>
    <row r="817" spans="1:47" s="2" customFormat="1" ht="12">
      <c r="A817" s="42"/>
      <c r="B817" s="43"/>
      <c r="C817" s="44"/>
      <c r="D817" s="226" t="s">
        <v>164</v>
      </c>
      <c r="E817" s="44"/>
      <c r="F817" s="227" t="s">
        <v>935</v>
      </c>
      <c r="G817" s="44"/>
      <c r="H817" s="44"/>
      <c r="I817" s="223"/>
      <c r="J817" s="44"/>
      <c r="K817" s="44"/>
      <c r="L817" s="48"/>
      <c r="M817" s="224"/>
      <c r="N817" s="225"/>
      <c r="O817" s="88"/>
      <c r="P817" s="88"/>
      <c r="Q817" s="88"/>
      <c r="R817" s="88"/>
      <c r="S817" s="88"/>
      <c r="T817" s="89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T817" s="21" t="s">
        <v>164</v>
      </c>
      <c r="AU817" s="21" t="s">
        <v>175</v>
      </c>
    </row>
    <row r="818" spans="1:51" s="13" customFormat="1" ht="12">
      <c r="A818" s="13"/>
      <c r="B818" s="228"/>
      <c r="C818" s="229"/>
      <c r="D818" s="221" t="s">
        <v>166</v>
      </c>
      <c r="E818" s="230" t="s">
        <v>19</v>
      </c>
      <c r="F818" s="231" t="s">
        <v>936</v>
      </c>
      <c r="G818" s="229"/>
      <c r="H818" s="232">
        <v>1.79</v>
      </c>
      <c r="I818" s="233"/>
      <c r="J818" s="229"/>
      <c r="K818" s="229"/>
      <c r="L818" s="234"/>
      <c r="M818" s="235"/>
      <c r="N818" s="236"/>
      <c r="O818" s="236"/>
      <c r="P818" s="236"/>
      <c r="Q818" s="236"/>
      <c r="R818" s="236"/>
      <c r="S818" s="236"/>
      <c r="T818" s="237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8" t="s">
        <v>166</v>
      </c>
      <c r="AU818" s="238" t="s">
        <v>175</v>
      </c>
      <c r="AV818" s="13" t="s">
        <v>82</v>
      </c>
      <c r="AW818" s="13" t="s">
        <v>33</v>
      </c>
      <c r="AX818" s="13" t="s">
        <v>72</v>
      </c>
      <c r="AY818" s="238" t="s">
        <v>153</v>
      </c>
    </row>
    <row r="819" spans="1:51" s="13" customFormat="1" ht="12">
      <c r="A819" s="13"/>
      <c r="B819" s="228"/>
      <c r="C819" s="229"/>
      <c r="D819" s="221" t="s">
        <v>166</v>
      </c>
      <c r="E819" s="230" t="s">
        <v>19</v>
      </c>
      <c r="F819" s="231" t="s">
        <v>937</v>
      </c>
      <c r="G819" s="229"/>
      <c r="H819" s="232">
        <v>0.1</v>
      </c>
      <c r="I819" s="233"/>
      <c r="J819" s="229"/>
      <c r="K819" s="229"/>
      <c r="L819" s="234"/>
      <c r="M819" s="235"/>
      <c r="N819" s="236"/>
      <c r="O819" s="236"/>
      <c r="P819" s="236"/>
      <c r="Q819" s="236"/>
      <c r="R819" s="236"/>
      <c r="S819" s="236"/>
      <c r="T819" s="237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8" t="s">
        <v>166</v>
      </c>
      <c r="AU819" s="238" t="s">
        <v>175</v>
      </c>
      <c r="AV819" s="13" t="s">
        <v>82</v>
      </c>
      <c r="AW819" s="13" t="s">
        <v>33</v>
      </c>
      <c r="AX819" s="13" t="s">
        <v>72</v>
      </c>
      <c r="AY819" s="238" t="s">
        <v>153</v>
      </c>
    </row>
    <row r="820" spans="1:51" s="13" customFormat="1" ht="12">
      <c r="A820" s="13"/>
      <c r="B820" s="228"/>
      <c r="C820" s="229"/>
      <c r="D820" s="221" t="s">
        <v>166</v>
      </c>
      <c r="E820" s="230" t="s">
        <v>19</v>
      </c>
      <c r="F820" s="231" t="s">
        <v>938</v>
      </c>
      <c r="G820" s="229"/>
      <c r="H820" s="232">
        <v>0.63</v>
      </c>
      <c r="I820" s="233"/>
      <c r="J820" s="229"/>
      <c r="K820" s="229"/>
      <c r="L820" s="234"/>
      <c r="M820" s="235"/>
      <c r="N820" s="236"/>
      <c r="O820" s="236"/>
      <c r="P820" s="236"/>
      <c r="Q820" s="236"/>
      <c r="R820" s="236"/>
      <c r="S820" s="236"/>
      <c r="T820" s="237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8" t="s">
        <v>166</v>
      </c>
      <c r="AU820" s="238" t="s">
        <v>175</v>
      </c>
      <c r="AV820" s="13" t="s">
        <v>82</v>
      </c>
      <c r="AW820" s="13" t="s">
        <v>33</v>
      </c>
      <c r="AX820" s="13" t="s">
        <v>72</v>
      </c>
      <c r="AY820" s="238" t="s">
        <v>153</v>
      </c>
    </row>
    <row r="821" spans="1:51" s="14" customFormat="1" ht="12">
      <c r="A821" s="14"/>
      <c r="B821" s="239"/>
      <c r="C821" s="240"/>
      <c r="D821" s="221" t="s">
        <v>166</v>
      </c>
      <c r="E821" s="241" t="s">
        <v>19</v>
      </c>
      <c r="F821" s="242" t="s">
        <v>168</v>
      </c>
      <c r="G821" s="240"/>
      <c r="H821" s="243">
        <v>2.52</v>
      </c>
      <c r="I821" s="244"/>
      <c r="J821" s="240"/>
      <c r="K821" s="240"/>
      <c r="L821" s="245"/>
      <c r="M821" s="246"/>
      <c r="N821" s="247"/>
      <c r="O821" s="247"/>
      <c r="P821" s="247"/>
      <c r="Q821" s="247"/>
      <c r="R821" s="247"/>
      <c r="S821" s="247"/>
      <c r="T821" s="248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9" t="s">
        <v>166</v>
      </c>
      <c r="AU821" s="249" t="s">
        <v>175</v>
      </c>
      <c r="AV821" s="14" t="s">
        <v>161</v>
      </c>
      <c r="AW821" s="14" t="s">
        <v>33</v>
      </c>
      <c r="AX821" s="14" t="s">
        <v>80</v>
      </c>
      <c r="AY821" s="249" t="s">
        <v>153</v>
      </c>
    </row>
    <row r="822" spans="1:65" s="2" customFormat="1" ht="24.15" customHeight="1">
      <c r="A822" s="42"/>
      <c r="B822" s="43"/>
      <c r="C822" s="208" t="s">
        <v>549</v>
      </c>
      <c r="D822" s="208" t="s">
        <v>156</v>
      </c>
      <c r="E822" s="209" t="s">
        <v>939</v>
      </c>
      <c r="F822" s="210" t="s">
        <v>940</v>
      </c>
      <c r="G822" s="211" t="s">
        <v>346</v>
      </c>
      <c r="H822" s="212">
        <v>0.63</v>
      </c>
      <c r="I822" s="213"/>
      <c r="J822" s="214">
        <f>ROUND(I822*H822,2)</f>
        <v>0</v>
      </c>
      <c r="K822" s="210" t="s">
        <v>160</v>
      </c>
      <c r="L822" s="48"/>
      <c r="M822" s="215" t="s">
        <v>19</v>
      </c>
      <c r="N822" s="216" t="s">
        <v>43</v>
      </c>
      <c r="O822" s="88"/>
      <c r="P822" s="217">
        <f>O822*H822</f>
        <v>0</v>
      </c>
      <c r="Q822" s="217">
        <v>0</v>
      </c>
      <c r="R822" s="217">
        <f>Q822*H822</f>
        <v>0</v>
      </c>
      <c r="S822" s="217">
        <v>0</v>
      </c>
      <c r="T822" s="218">
        <f>S822*H822</f>
        <v>0</v>
      </c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R822" s="219" t="s">
        <v>161</v>
      </c>
      <c r="AT822" s="219" t="s">
        <v>156</v>
      </c>
      <c r="AU822" s="219" t="s">
        <v>175</v>
      </c>
      <c r="AY822" s="21" t="s">
        <v>153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21" t="s">
        <v>80</v>
      </c>
      <c r="BK822" s="220">
        <f>ROUND(I822*H822,2)</f>
        <v>0</v>
      </c>
      <c r="BL822" s="21" t="s">
        <v>161</v>
      </c>
      <c r="BM822" s="219" t="s">
        <v>941</v>
      </c>
    </row>
    <row r="823" spans="1:47" s="2" customFormat="1" ht="12">
      <c r="A823" s="42"/>
      <c r="B823" s="43"/>
      <c r="C823" s="44"/>
      <c r="D823" s="221" t="s">
        <v>162</v>
      </c>
      <c r="E823" s="44"/>
      <c r="F823" s="222" t="s">
        <v>942</v>
      </c>
      <c r="G823" s="44"/>
      <c r="H823" s="44"/>
      <c r="I823" s="223"/>
      <c r="J823" s="44"/>
      <c r="K823" s="44"/>
      <c r="L823" s="48"/>
      <c r="M823" s="224"/>
      <c r="N823" s="225"/>
      <c r="O823" s="88"/>
      <c r="P823" s="88"/>
      <c r="Q823" s="88"/>
      <c r="R823" s="88"/>
      <c r="S823" s="88"/>
      <c r="T823" s="89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T823" s="21" t="s">
        <v>162</v>
      </c>
      <c r="AU823" s="21" t="s">
        <v>175</v>
      </c>
    </row>
    <row r="824" spans="1:47" s="2" customFormat="1" ht="12">
      <c r="A824" s="42"/>
      <c r="B824" s="43"/>
      <c r="C824" s="44"/>
      <c r="D824" s="226" t="s">
        <v>164</v>
      </c>
      <c r="E824" s="44"/>
      <c r="F824" s="227" t="s">
        <v>943</v>
      </c>
      <c r="G824" s="44"/>
      <c r="H824" s="44"/>
      <c r="I824" s="223"/>
      <c r="J824" s="44"/>
      <c r="K824" s="44"/>
      <c r="L824" s="48"/>
      <c r="M824" s="224"/>
      <c r="N824" s="225"/>
      <c r="O824" s="88"/>
      <c r="P824" s="88"/>
      <c r="Q824" s="88"/>
      <c r="R824" s="88"/>
      <c r="S824" s="88"/>
      <c r="T824" s="89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T824" s="21" t="s">
        <v>164</v>
      </c>
      <c r="AU824" s="21" t="s">
        <v>175</v>
      </c>
    </row>
    <row r="825" spans="1:51" s="13" customFormat="1" ht="12">
      <c r="A825" s="13"/>
      <c r="B825" s="228"/>
      <c r="C825" s="229"/>
      <c r="D825" s="221" t="s">
        <v>166</v>
      </c>
      <c r="E825" s="230" t="s">
        <v>19</v>
      </c>
      <c r="F825" s="231" t="s">
        <v>944</v>
      </c>
      <c r="G825" s="229"/>
      <c r="H825" s="232">
        <v>0.53</v>
      </c>
      <c r="I825" s="233"/>
      <c r="J825" s="229"/>
      <c r="K825" s="229"/>
      <c r="L825" s="234"/>
      <c r="M825" s="235"/>
      <c r="N825" s="236"/>
      <c r="O825" s="236"/>
      <c r="P825" s="236"/>
      <c r="Q825" s="236"/>
      <c r="R825" s="236"/>
      <c r="S825" s="236"/>
      <c r="T825" s="237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8" t="s">
        <v>166</v>
      </c>
      <c r="AU825" s="238" t="s">
        <v>175</v>
      </c>
      <c r="AV825" s="13" t="s">
        <v>82</v>
      </c>
      <c r="AW825" s="13" t="s">
        <v>33</v>
      </c>
      <c r="AX825" s="13" t="s">
        <v>72</v>
      </c>
      <c r="AY825" s="238" t="s">
        <v>153</v>
      </c>
    </row>
    <row r="826" spans="1:51" s="13" customFormat="1" ht="12">
      <c r="A826" s="13"/>
      <c r="B826" s="228"/>
      <c r="C826" s="229"/>
      <c r="D826" s="221" t="s">
        <v>166</v>
      </c>
      <c r="E826" s="230" t="s">
        <v>19</v>
      </c>
      <c r="F826" s="231" t="s">
        <v>945</v>
      </c>
      <c r="G826" s="229"/>
      <c r="H826" s="232">
        <v>0.1</v>
      </c>
      <c r="I826" s="233"/>
      <c r="J826" s="229"/>
      <c r="K826" s="229"/>
      <c r="L826" s="234"/>
      <c r="M826" s="235"/>
      <c r="N826" s="236"/>
      <c r="O826" s="236"/>
      <c r="P826" s="236"/>
      <c r="Q826" s="236"/>
      <c r="R826" s="236"/>
      <c r="S826" s="236"/>
      <c r="T826" s="237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8" t="s">
        <v>166</v>
      </c>
      <c r="AU826" s="238" t="s">
        <v>175</v>
      </c>
      <c r="AV826" s="13" t="s">
        <v>82</v>
      </c>
      <c r="AW826" s="13" t="s">
        <v>33</v>
      </c>
      <c r="AX826" s="13" t="s">
        <v>72</v>
      </c>
      <c r="AY826" s="238" t="s">
        <v>153</v>
      </c>
    </row>
    <row r="827" spans="1:51" s="14" customFormat="1" ht="12">
      <c r="A827" s="14"/>
      <c r="B827" s="239"/>
      <c r="C827" s="240"/>
      <c r="D827" s="221" t="s">
        <v>166</v>
      </c>
      <c r="E827" s="241" t="s">
        <v>19</v>
      </c>
      <c r="F827" s="242" t="s">
        <v>168</v>
      </c>
      <c r="G827" s="240"/>
      <c r="H827" s="243">
        <v>0.63</v>
      </c>
      <c r="I827" s="244"/>
      <c r="J827" s="240"/>
      <c r="K827" s="240"/>
      <c r="L827" s="245"/>
      <c r="M827" s="246"/>
      <c r="N827" s="247"/>
      <c r="O827" s="247"/>
      <c r="P827" s="247"/>
      <c r="Q827" s="247"/>
      <c r="R827" s="247"/>
      <c r="S827" s="247"/>
      <c r="T827" s="248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9" t="s">
        <v>166</v>
      </c>
      <c r="AU827" s="249" t="s">
        <v>175</v>
      </c>
      <c r="AV827" s="14" t="s">
        <v>161</v>
      </c>
      <c r="AW827" s="14" t="s">
        <v>33</v>
      </c>
      <c r="AX827" s="14" t="s">
        <v>80</v>
      </c>
      <c r="AY827" s="249" t="s">
        <v>153</v>
      </c>
    </row>
    <row r="828" spans="1:65" s="2" customFormat="1" ht="24.15" customHeight="1">
      <c r="A828" s="42"/>
      <c r="B828" s="43"/>
      <c r="C828" s="208" t="s">
        <v>946</v>
      </c>
      <c r="D828" s="208" t="s">
        <v>156</v>
      </c>
      <c r="E828" s="209" t="s">
        <v>947</v>
      </c>
      <c r="F828" s="210" t="s">
        <v>948</v>
      </c>
      <c r="G828" s="211" t="s">
        <v>346</v>
      </c>
      <c r="H828" s="212">
        <v>0.5</v>
      </c>
      <c r="I828" s="213"/>
      <c r="J828" s="214">
        <f>ROUND(I828*H828,2)</f>
        <v>0</v>
      </c>
      <c r="K828" s="210" t="s">
        <v>160</v>
      </c>
      <c r="L828" s="48"/>
      <c r="M828" s="215" t="s">
        <v>19</v>
      </c>
      <c r="N828" s="216" t="s">
        <v>43</v>
      </c>
      <c r="O828" s="88"/>
      <c r="P828" s="217">
        <f>O828*H828</f>
        <v>0</v>
      </c>
      <c r="Q828" s="217">
        <v>0</v>
      </c>
      <c r="R828" s="217">
        <f>Q828*H828</f>
        <v>0</v>
      </c>
      <c r="S828" s="217">
        <v>0</v>
      </c>
      <c r="T828" s="218">
        <f>S828*H828</f>
        <v>0</v>
      </c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R828" s="219" t="s">
        <v>161</v>
      </c>
      <c r="AT828" s="219" t="s">
        <v>156</v>
      </c>
      <c r="AU828" s="219" t="s">
        <v>175</v>
      </c>
      <c r="AY828" s="21" t="s">
        <v>153</v>
      </c>
      <c r="BE828" s="220">
        <f>IF(N828="základní",J828,0)</f>
        <v>0</v>
      </c>
      <c r="BF828" s="220">
        <f>IF(N828="snížená",J828,0)</f>
        <v>0</v>
      </c>
      <c r="BG828" s="220">
        <f>IF(N828="zákl. přenesená",J828,0)</f>
        <v>0</v>
      </c>
      <c r="BH828" s="220">
        <f>IF(N828="sníž. přenesená",J828,0)</f>
        <v>0</v>
      </c>
      <c r="BI828" s="220">
        <f>IF(N828="nulová",J828,0)</f>
        <v>0</v>
      </c>
      <c r="BJ828" s="21" t="s">
        <v>80</v>
      </c>
      <c r="BK828" s="220">
        <f>ROUND(I828*H828,2)</f>
        <v>0</v>
      </c>
      <c r="BL828" s="21" t="s">
        <v>161</v>
      </c>
      <c r="BM828" s="219" t="s">
        <v>949</v>
      </c>
    </row>
    <row r="829" spans="1:47" s="2" customFormat="1" ht="12">
      <c r="A829" s="42"/>
      <c r="B829" s="43"/>
      <c r="C829" s="44"/>
      <c r="D829" s="221" t="s">
        <v>162</v>
      </c>
      <c r="E829" s="44"/>
      <c r="F829" s="222" t="s">
        <v>950</v>
      </c>
      <c r="G829" s="44"/>
      <c r="H829" s="44"/>
      <c r="I829" s="223"/>
      <c r="J829" s="44"/>
      <c r="K829" s="44"/>
      <c r="L829" s="48"/>
      <c r="M829" s="224"/>
      <c r="N829" s="225"/>
      <c r="O829" s="88"/>
      <c r="P829" s="88"/>
      <c r="Q829" s="88"/>
      <c r="R829" s="88"/>
      <c r="S829" s="88"/>
      <c r="T829" s="89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T829" s="21" t="s">
        <v>162</v>
      </c>
      <c r="AU829" s="21" t="s">
        <v>175</v>
      </c>
    </row>
    <row r="830" spans="1:47" s="2" customFormat="1" ht="12">
      <c r="A830" s="42"/>
      <c r="B830" s="43"/>
      <c r="C830" s="44"/>
      <c r="D830" s="226" t="s">
        <v>164</v>
      </c>
      <c r="E830" s="44"/>
      <c r="F830" s="227" t="s">
        <v>951</v>
      </c>
      <c r="G830" s="44"/>
      <c r="H830" s="44"/>
      <c r="I830" s="223"/>
      <c r="J830" s="44"/>
      <c r="K830" s="44"/>
      <c r="L830" s="48"/>
      <c r="M830" s="224"/>
      <c r="N830" s="225"/>
      <c r="O830" s="88"/>
      <c r="P830" s="88"/>
      <c r="Q830" s="88"/>
      <c r="R830" s="88"/>
      <c r="S830" s="88"/>
      <c r="T830" s="89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T830" s="21" t="s">
        <v>164</v>
      </c>
      <c r="AU830" s="21" t="s">
        <v>175</v>
      </c>
    </row>
    <row r="831" spans="1:51" s="13" customFormat="1" ht="12">
      <c r="A831" s="13"/>
      <c r="B831" s="228"/>
      <c r="C831" s="229"/>
      <c r="D831" s="221" t="s">
        <v>166</v>
      </c>
      <c r="E831" s="230" t="s">
        <v>19</v>
      </c>
      <c r="F831" s="231" t="s">
        <v>952</v>
      </c>
      <c r="G831" s="229"/>
      <c r="H831" s="232">
        <v>0.5</v>
      </c>
      <c r="I831" s="233"/>
      <c r="J831" s="229"/>
      <c r="K831" s="229"/>
      <c r="L831" s="234"/>
      <c r="M831" s="235"/>
      <c r="N831" s="236"/>
      <c r="O831" s="236"/>
      <c r="P831" s="236"/>
      <c r="Q831" s="236"/>
      <c r="R831" s="236"/>
      <c r="S831" s="236"/>
      <c r="T831" s="237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8" t="s">
        <v>166</v>
      </c>
      <c r="AU831" s="238" t="s">
        <v>175</v>
      </c>
      <c r="AV831" s="13" t="s">
        <v>82</v>
      </c>
      <c r="AW831" s="13" t="s">
        <v>33</v>
      </c>
      <c r="AX831" s="13" t="s">
        <v>72</v>
      </c>
      <c r="AY831" s="238" t="s">
        <v>153</v>
      </c>
    </row>
    <row r="832" spans="1:51" s="14" customFormat="1" ht="12">
      <c r="A832" s="14"/>
      <c r="B832" s="239"/>
      <c r="C832" s="240"/>
      <c r="D832" s="221" t="s">
        <v>166</v>
      </c>
      <c r="E832" s="241" t="s">
        <v>19</v>
      </c>
      <c r="F832" s="242" t="s">
        <v>168</v>
      </c>
      <c r="G832" s="240"/>
      <c r="H832" s="243">
        <v>0.5</v>
      </c>
      <c r="I832" s="244"/>
      <c r="J832" s="240"/>
      <c r="K832" s="240"/>
      <c r="L832" s="245"/>
      <c r="M832" s="246"/>
      <c r="N832" s="247"/>
      <c r="O832" s="247"/>
      <c r="P832" s="247"/>
      <c r="Q832" s="247"/>
      <c r="R832" s="247"/>
      <c r="S832" s="247"/>
      <c r="T832" s="248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9" t="s">
        <v>166</v>
      </c>
      <c r="AU832" s="249" t="s">
        <v>175</v>
      </c>
      <c r="AV832" s="14" t="s">
        <v>161</v>
      </c>
      <c r="AW832" s="14" t="s">
        <v>33</v>
      </c>
      <c r="AX832" s="14" t="s">
        <v>80</v>
      </c>
      <c r="AY832" s="249" t="s">
        <v>153</v>
      </c>
    </row>
    <row r="833" spans="1:65" s="2" customFormat="1" ht="24.15" customHeight="1">
      <c r="A833" s="42"/>
      <c r="B833" s="43"/>
      <c r="C833" s="208" t="s">
        <v>555</v>
      </c>
      <c r="D833" s="208" t="s">
        <v>156</v>
      </c>
      <c r="E833" s="209" t="s">
        <v>953</v>
      </c>
      <c r="F833" s="210" t="s">
        <v>954</v>
      </c>
      <c r="G833" s="211" t="s">
        <v>346</v>
      </c>
      <c r="H833" s="212">
        <v>0.5</v>
      </c>
      <c r="I833" s="213"/>
      <c r="J833" s="214">
        <f>ROUND(I833*H833,2)</f>
        <v>0</v>
      </c>
      <c r="K833" s="210" t="s">
        <v>160</v>
      </c>
      <c r="L833" s="48"/>
      <c r="M833" s="215" t="s">
        <v>19</v>
      </c>
      <c r="N833" s="216" t="s">
        <v>43</v>
      </c>
      <c r="O833" s="88"/>
      <c r="P833" s="217">
        <f>O833*H833</f>
        <v>0</v>
      </c>
      <c r="Q833" s="217">
        <v>0</v>
      </c>
      <c r="R833" s="217">
        <f>Q833*H833</f>
        <v>0</v>
      </c>
      <c r="S833" s="217">
        <v>0</v>
      </c>
      <c r="T833" s="218">
        <f>S833*H833</f>
        <v>0</v>
      </c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R833" s="219" t="s">
        <v>161</v>
      </c>
      <c r="AT833" s="219" t="s">
        <v>156</v>
      </c>
      <c r="AU833" s="219" t="s">
        <v>175</v>
      </c>
      <c r="AY833" s="21" t="s">
        <v>153</v>
      </c>
      <c r="BE833" s="220">
        <f>IF(N833="základní",J833,0)</f>
        <v>0</v>
      </c>
      <c r="BF833" s="220">
        <f>IF(N833="snížená",J833,0)</f>
        <v>0</v>
      </c>
      <c r="BG833" s="220">
        <f>IF(N833="zákl. přenesená",J833,0)</f>
        <v>0</v>
      </c>
      <c r="BH833" s="220">
        <f>IF(N833="sníž. přenesená",J833,0)</f>
        <v>0</v>
      </c>
      <c r="BI833" s="220">
        <f>IF(N833="nulová",J833,0)</f>
        <v>0</v>
      </c>
      <c r="BJ833" s="21" t="s">
        <v>80</v>
      </c>
      <c r="BK833" s="220">
        <f>ROUND(I833*H833,2)</f>
        <v>0</v>
      </c>
      <c r="BL833" s="21" t="s">
        <v>161</v>
      </c>
      <c r="BM833" s="219" t="s">
        <v>955</v>
      </c>
    </row>
    <row r="834" spans="1:47" s="2" customFormat="1" ht="12">
      <c r="A834" s="42"/>
      <c r="B834" s="43"/>
      <c r="C834" s="44"/>
      <c r="D834" s="221" t="s">
        <v>162</v>
      </c>
      <c r="E834" s="44"/>
      <c r="F834" s="222" t="s">
        <v>956</v>
      </c>
      <c r="G834" s="44"/>
      <c r="H834" s="44"/>
      <c r="I834" s="223"/>
      <c r="J834" s="44"/>
      <c r="K834" s="44"/>
      <c r="L834" s="48"/>
      <c r="M834" s="224"/>
      <c r="N834" s="225"/>
      <c r="O834" s="88"/>
      <c r="P834" s="88"/>
      <c r="Q834" s="88"/>
      <c r="R834" s="88"/>
      <c r="S834" s="88"/>
      <c r="T834" s="89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T834" s="21" t="s">
        <v>162</v>
      </c>
      <c r="AU834" s="21" t="s">
        <v>175</v>
      </c>
    </row>
    <row r="835" spans="1:47" s="2" customFormat="1" ht="12">
      <c r="A835" s="42"/>
      <c r="B835" s="43"/>
      <c r="C835" s="44"/>
      <c r="D835" s="226" t="s">
        <v>164</v>
      </c>
      <c r="E835" s="44"/>
      <c r="F835" s="227" t="s">
        <v>957</v>
      </c>
      <c r="G835" s="44"/>
      <c r="H835" s="44"/>
      <c r="I835" s="223"/>
      <c r="J835" s="44"/>
      <c r="K835" s="44"/>
      <c r="L835" s="48"/>
      <c r="M835" s="224"/>
      <c r="N835" s="225"/>
      <c r="O835" s="88"/>
      <c r="P835" s="88"/>
      <c r="Q835" s="88"/>
      <c r="R835" s="88"/>
      <c r="S835" s="88"/>
      <c r="T835" s="89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T835" s="21" t="s">
        <v>164</v>
      </c>
      <c r="AU835" s="21" t="s">
        <v>175</v>
      </c>
    </row>
    <row r="836" spans="1:51" s="13" customFormat="1" ht="12">
      <c r="A836" s="13"/>
      <c r="B836" s="228"/>
      <c r="C836" s="229"/>
      <c r="D836" s="221" t="s">
        <v>166</v>
      </c>
      <c r="E836" s="230" t="s">
        <v>19</v>
      </c>
      <c r="F836" s="231" t="s">
        <v>958</v>
      </c>
      <c r="G836" s="229"/>
      <c r="H836" s="232">
        <v>0.5</v>
      </c>
      <c r="I836" s="233"/>
      <c r="J836" s="229"/>
      <c r="K836" s="229"/>
      <c r="L836" s="234"/>
      <c r="M836" s="235"/>
      <c r="N836" s="236"/>
      <c r="O836" s="236"/>
      <c r="P836" s="236"/>
      <c r="Q836" s="236"/>
      <c r="R836" s="236"/>
      <c r="S836" s="236"/>
      <c r="T836" s="237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8" t="s">
        <v>166</v>
      </c>
      <c r="AU836" s="238" t="s">
        <v>175</v>
      </c>
      <c r="AV836" s="13" t="s">
        <v>82</v>
      </c>
      <c r="AW836" s="13" t="s">
        <v>33</v>
      </c>
      <c r="AX836" s="13" t="s">
        <v>72</v>
      </c>
      <c r="AY836" s="238" t="s">
        <v>153</v>
      </c>
    </row>
    <row r="837" spans="1:51" s="14" customFormat="1" ht="12">
      <c r="A837" s="14"/>
      <c r="B837" s="239"/>
      <c r="C837" s="240"/>
      <c r="D837" s="221" t="s">
        <v>166</v>
      </c>
      <c r="E837" s="241" t="s">
        <v>19</v>
      </c>
      <c r="F837" s="242" t="s">
        <v>168</v>
      </c>
      <c r="G837" s="240"/>
      <c r="H837" s="243">
        <v>0.5</v>
      </c>
      <c r="I837" s="244"/>
      <c r="J837" s="240"/>
      <c r="K837" s="240"/>
      <c r="L837" s="245"/>
      <c r="M837" s="246"/>
      <c r="N837" s="247"/>
      <c r="O837" s="247"/>
      <c r="P837" s="247"/>
      <c r="Q837" s="247"/>
      <c r="R837" s="247"/>
      <c r="S837" s="247"/>
      <c r="T837" s="248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9" t="s">
        <v>166</v>
      </c>
      <c r="AU837" s="249" t="s">
        <v>175</v>
      </c>
      <c r="AV837" s="14" t="s">
        <v>161</v>
      </c>
      <c r="AW837" s="14" t="s">
        <v>33</v>
      </c>
      <c r="AX837" s="14" t="s">
        <v>80</v>
      </c>
      <c r="AY837" s="249" t="s">
        <v>153</v>
      </c>
    </row>
    <row r="838" spans="1:63" s="12" customFormat="1" ht="22.8" customHeight="1">
      <c r="A838" s="12"/>
      <c r="B838" s="192"/>
      <c r="C838" s="193"/>
      <c r="D838" s="194" t="s">
        <v>71</v>
      </c>
      <c r="E838" s="206" t="s">
        <v>959</v>
      </c>
      <c r="F838" s="206" t="s">
        <v>960</v>
      </c>
      <c r="G838" s="193"/>
      <c r="H838" s="193"/>
      <c r="I838" s="196"/>
      <c r="J838" s="207">
        <f>BK838</f>
        <v>0</v>
      </c>
      <c r="K838" s="193"/>
      <c r="L838" s="198"/>
      <c r="M838" s="199"/>
      <c r="N838" s="200"/>
      <c r="O838" s="200"/>
      <c r="P838" s="201">
        <f>SUM(P839:P856)</f>
        <v>0</v>
      </c>
      <c r="Q838" s="200"/>
      <c r="R838" s="201">
        <f>SUM(R839:R856)</f>
        <v>0</v>
      </c>
      <c r="S838" s="200"/>
      <c r="T838" s="202">
        <f>SUM(T839:T856)</f>
        <v>0</v>
      </c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R838" s="203" t="s">
        <v>80</v>
      </c>
      <c r="AT838" s="204" t="s">
        <v>71</v>
      </c>
      <c r="AU838" s="204" t="s">
        <v>80</v>
      </c>
      <c r="AY838" s="203" t="s">
        <v>153</v>
      </c>
      <c r="BK838" s="205">
        <f>SUM(BK839:BK856)</f>
        <v>0</v>
      </c>
    </row>
    <row r="839" spans="1:65" s="2" customFormat="1" ht="33" customHeight="1">
      <c r="A839" s="42"/>
      <c r="B839" s="43"/>
      <c r="C839" s="208" t="s">
        <v>961</v>
      </c>
      <c r="D839" s="208" t="s">
        <v>156</v>
      </c>
      <c r="E839" s="209" t="s">
        <v>962</v>
      </c>
      <c r="F839" s="210" t="s">
        <v>963</v>
      </c>
      <c r="G839" s="211" t="s">
        <v>183</v>
      </c>
      <c r="H839" s="212">
        <v>148.979</v>
      </c>
      <c r="I839" s="213"/>
      <c r="J839" s="214">
        <f>ROUND(I839*H839,2)</f>
        <v>0</v>
      </c>
      <c r="K839" s="210" t="s">
        <v>160</v>
      </c>
      <c r="L839" s="48"/>
      <c r="M839" s="215" t="s">
        <v>19</v>
      </c>
      <c r="N839" s="216" t="s">
        <v>43</v>
      </c>
      <c r="O839" s="88"/>
      <c r="P839" s="217">
        <f>O839*H839</f>
        <v>0</v>
      </c>
      <c r="Q839" s="217">
        <v>0</v>
      </c>
      <c r="R839" s="217">
        <f>Q839*H839</f>
        <v>0</v>
      </c>
      <c r="S839" s="217">
        <v>0</v>
      </c>
      <c r="T839" s="218">
        <f>S839*H839</f>
        <v>0</v>
      </c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R839" s="219" t="s">
        <v>161</v>
      </c>
      <c r="AT839" s="219" t="s">
        <v>156</v>
      </c>
      <c r="AU839" s="219" t="s">
        <v>82</v>
      </c>
      <c r="AY839" s="21" t="s">
        <v>153</v>
      </c>
      <c r="BE839" s="220">
        <f>IF(N839="základní",J839,0)</f>
        <v>0</v>
      </c>
      <c r="BF839" s="220">
        <f>IF(N839="snížená",J839,0)</f>
        <v>0</v>
      </c>
      <c r="BG839" s="220">
        <f>IF(N839="zákl. přenesená",J839,0)</f>
        <v>0</v>
      </c>
      <c r="BH839" s="220">
        <f>IF(N839="sníž. přenesená",J839,0)</f>
        <v>0</v>
      </c>
      <c r="BI839" s="220">
        <f>IF(N839="nulová",J839,0)</f>
        <v>0</v>
      </c>
      <c r="BJ839" s="21" t="s">
        <v>80</v>
      </c>
      <c r="BK839" s="220">
        <f>ROUND(I839*H839,2)</f>
        <v>0</v>
      </c>
      <c r="BL839" s="21" t="s">
        <v>161</v>
      </c>
      <c r="BM839" s="219" t="s">
        <v>964</v>
      </c>
    </row>
    <row r="840" spans="1:47" s="2" customFormat="1" ht="12">
      <c r="A840" s="42"/>
      <c r="B840" s="43"/>
      <c r="C840" s="44"/>
      <c r="D840" s="221" t="s">
        <v>162</v>
      </c>
      <c r="E840" s="44"/>
      <c r="F840" s="222" t="s">
        <v>965</v>
      </c>
      <c r="G840" s="44"/>
      <c r="H840" s="44"/>
      <c r="I840" s="223"/>
      <c r="J840" s="44"/>
      <c r="K840" s="44"/>
      <c r="L840" s="48"/>
      <c r="M840" s="224"/>
      <c r="N840" s="225"/>
      <c r="O840" s="88"/>
      <c r="P840" s="88"/>
      <c r="Q840" s="88"/>
      <c r="R840" s="88"/>
      <c r="S840" s="88"/>
      <c r="T840" s="89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T840" s="21" t="s">
        <v>162</v>
      </c>
      <c r="AU840" s="21" t="s">
        <v>82</v>
      </c>
    </row>
    <row r="841" spans="1:47" s="2" customFormat="1" ht="12">
      <c r="A841" s="42"/>
      <c r="B841" s="43"/>
      <c r="C841" s="44"/>
      <c r="D841" s="226" t="s">
        <v>164</v>
      </c>
      <c r="E841" s="44"/>
      <c r="F841" s="227" t="s">
        <v>966</v>
      </c>
      <c r="G841" s="44"/>
      <c r="H841" s="44"/>
      <c r="I841" s="223"/>
      <c r="J841" s="44"/>
      <c r="K841" s="44"/>
      <c r="L841" s="48"/>
      <c r="M841" s="224"/>
      <c r="N841" s="225"/>
      <c r="O841" s="88"/>
      <c r="P841" s="88"/>
      <c r="Q841" s="88"/>
      <c r="R841" s="88"/>
      <c r="S841" s="88"/>
      <c r="T841" s="89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T841" s="21" t="s">
        <v>164</v>
      </c>
      <c r="AU841" s="21" t="s">
        <v>82</v>
      </c>
    </row>
    <row r="842" spans="1:65" s="2" customFormat="1" ht="24.15" customHeight="1">
      <c r="A842" s="42"/>
      <c r="B842" s="43"/>
      <c r="C842" s="208" t="s">
        <v>562</v>
      </c>
      <c r="D842" s="208" t="s">
        <v>156</v>
      </c>
      <c r="E842" s="209" t="s">
        <v>967</v>
      </c>
      <c r="F842" s="210" t="s">
        <v>968</v>
      </c>
      <c r="G842" s="211" t="s">
        <v>183</v>
      </c>
      <c r="H842" s="212">
        <v>148.979</v>
      </c>
      <c r="I842" s="213"/>
      <c r="J842" s="214">
        <f>ROUND(I842*H842,2)</f>
        <v>0</v>
      </c>
      <c r="K842" s="210" t="s">
        <v>160</v>
      </c>
      <c r="L842" s="48"/>
      <c r="M842" s="215" t="s">
        <v>19</v>
      </c>
      <c r="N842" s="216" t="s">
        <v>43</v>
      </c>
      <c r="O842" s="88"/>
      <c r="P842" s="217">
        <f>O842*H842</f>
        <v>0</v>
      </c>
      <c r="Q842" s="217">
        <v>0</v>
      </c>
      <c r="R842" s="217">
        <f>Q842*H842</f>
        <v>0</v>
      </c>
      <c r="S842" s="217">
        <v>0</v>
      </c>
      <c r="T842" s="218">
        <f>S842*H842</f>
        <v>0</v>
      </c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R842" s="219" t="s">
        <v>161</v>
      </c>
      <c r="AT842" s="219" t="s">
        <v>156</v>
      </c>
      <c r="AU842" s="219" t="s">
        <v>82</v>
      </c>
      <c r="AY842" s="21" t="s">
        <v>153</v>
      </c>
      <c r="BE842" s="220">
        <f>IF(N842="základní",J842,0)</f>
        <v>0</v>
      </c>
      <c r="BF842" s="220">
        <f>IF(N842="snížená",J842,0)</f>
        <v>0</v>
      </c>
      <c r="BG842" s="220">
        <f>IF(N842="zákl. přenesená",J842,0)</f>
        <v>0</v>
      </c>
      <c r="BH842" s="220">
        <f>IF(N842="sníž. přenesená",J842,0)</f>
        <v>0</v>
      </c>
      <c r="BI842" s="220">
        <f>IF(N842="nulová",J842,0)</f>
        <v>0</v>
      </c>
      <c r="BJ842" s="21" t="s">
        <v>80</v>
      </c>
      <c r="BK842" s="220">
        <f>ROUND(I842*H842,2)</f>
        <v>0</v>
      </c>
      <c r="BL842" s="21" t="s">
        <v>161</v>
      </c>
      <c r="BM842" s="219" t="s">
        <v>969</v>
      </c>
    </row>
    <row r="843" spans="1:47" s="2" customFormat="1" ht="12">
      <c r="A843" s="42"/>
      <c r="B843" s="43"/>
      <c r="C843" s="44"/>
      <c r="D843" s="221" t="s">
        <v>162</v>
      </c>
      <c r="E843" s="44"/>
      <c r="F843" s="222" t="s">
        <v>970</v>
      </c>
      <c r="G843" s="44"/>
      <c r="H843" s="44"/>
      <c r="I843" s="223"/>
      <c r="J843" s="44"/>
      <c r="K843" s="44"/>
      <c r="L843" s="48"/>
      <c r="M843" s="224"/>
      <c r="N843" s="225"/>
      <c r="O843" s="88"/>
      <c r="P843" s="88"/>
      <c r="Q843" s="88"/>
      <c r="R843" s="88"/>
      <c r="S843" s="88"/>
      <c r="T843" s="89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T843" s="21" t="s">
        <v>162</v>
      </c>
      <c r="AU843" s="21" t="s">
        <v>82</v>
      </c>
    </row>
    <row r="844" spans="1:47" s="2" customFormat="1" ht="12">
      <c r="A844" s="42"/>
      <c r="B844" s="43"/>
      <c r="C844" s="44"/>
      <c r="D844" s="226" t="s">
        <v>164</v>
      </c>
      <c r="E844" s="44"/>
      <c r="F844" s="227" t="s">
        <v>971</v>
      </c>
      <c r="G844" s="44"/>
      <c r="H844" s="44"/>
      <c r="I844" s="223"/>
      <c r="J844" s="44"/>
      <c r="K844" s="44"/>
      <c r="L844" s="48"/>
      <c r="M844" s="224"/>
      <c r="N844" s="225"/>
      <c r="O844" s="88"/>
      <c r="P844" s="88"/>
      <c r="Q844" s="88"/>
      <c r="R844" s="88"/>
      <c r="S844" s="88"/>
      <c r="T844" s="89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T844" s="21" t="s">
        <v>164</v>
      </c>
      <c r="AU844" s="21" t="s">
        <v>82</v>
      </c>
    </row>
    <row r="845" spans="1:65" s="2" customFormat="1" ht="24.15" customHeight="1">
      <c r="A845" s="42"/>
      <c r="B845" s="43"/>
      <c r="C845" s="208" t="s">
        <v>972</v>
      </c>
      <c r="D845" s="208" t="s">
        <v>156</v>
      </c>
      <c r="E845" s="209" t="s">
        <v>973</v>
      </c>
      <c r="F845" s="210" t="s">
        <v>974</v>
      </c>
      <c r="G845" s="211" t="s">
        <v>183</v>
      </c>
      <c r="H845" s="212">
        <v>2085.706</v>
      </c>
      <c r="I845" s="213"/>
      <c r="J845" s="214">
        <f>ROUND(I845*H845,2)</f>
        <v>0</v>
      </c>
      <c r="K845" s="210" t="s">
        <v>160</v>
      </c>
      <c r="L845" s="48"/>
      <c r="M845" s="215" t="s">
        <v>19</v>
      </c>
      <c r="N845" s="216" t="s">
        <v>43</v>
      </c>
      <c r="O845" s="88"/>
      <c r="P845" s="217">
        <f>O845*H845</f>
        <v>0</v>
      </c>
      <c r="Q845" s="217">
        <v>0</v>
      </c>
      <c r="R845" s="217">
        <f>Q845*H845</f>
        <v>0</v>
      </c>
      <c r="S845" s="217">
        <v>0</v>
      </c>
      <c r="T845" s="218">
        <f>S845*H845</f>
        <v>0</v>
      </c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R845" s="219" t="s">
        <v>161</v>
      </c>
      <c r="AT845" s="219" t="s">
        <v>156</v>
      </c>
      <c r="AU845" s="219" t="s">
        <v>82</v>
      </c>
      <c r="AY845" s="21" t="s">
        <v>153</v>
      </c>
      <c r="BE845" s="220">
        <f>IF(N845="základní",J845,0)</f>
        <v>0</v>
      </c>
      <c r="BF845" s="220">
        <f>IF(N845="snížená",J845,0)</f>
        <v>0</v>
      </c>
      <c r="BG845" s="220">
        <f>IF(N845="zákl. přenesená",J845,0)</f>
        <v>0</v>
      </c>
      <c r="BH845" s="220">
        <f>IF(N845="sníž. přenesená",J845,0)</f>
        <v>0</v>
      </c>
      <c r="BI845" s="220">
        <f>IF(N845="nulová",J845,0)</f>
        <v>0</v>
      </c>
      <c r="BJ845" s="21" t="s">
        <v>80</v>
      </c>
      <c r="BK845" s="220">
        <f>ROUND(I845*H845,2)</f>
        <v>0</v>
      </c>
      <c r="BL845" s="21" t="s">
        <v>161</v>
      </c>
      <c r="BM845" s="219" t="s">
        <v>155</v>
      </c>
    </row>
    <row r="846" spans="1:47" s="2" customFormat="1" ht="12">
      <c r="A846" s="42"/>
      <c r="B846" s="43"/>
      <c r="C846" s="44"/>
      <c r="D846" s="221" t="s">
        <v>162</v>
      </c>
      <c r="E846" s="44"/>
      <c r="F846" s="222" t="s">
        <v>975</v>
      </c>
      <c r="G846" s="44"/>
      <c r="H846" s="44"/>
      <c r="I846" s="223"/>
      <c r="J846" s="44"/>
      <c r="K846" s="44"/>
      <c r="L846" s="48"/>
      <c r="M846" s="224"/>
      <c r="N846" s="225"/>
      <c r="O846" s="88"/>
      <c r="P846" s="88"/>
      <c r="Q846" s="88"/>
      <c r="R846" s="88"/>
      <c r="S846" s="88"/>
      <c r="T846" s="89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T846" s="21" t="s">
        <v>162</v>
      </c>
      <c r="AU846" s="21" t="s">
        <v>82</v>
      </c>
    </row>
    <row r="847" spans="1:47" s="2" customFormat="1" ht="12">
      <c r="A847" s="42"/>
      <c r="B847" s="43"/>
      <c r="C847" s="44"/>
      <c r="D847" s="226" t="s">
        <v>164</v>
      </c>
      <c r="E847" s="44"/>
      <c r="F847" s="227" t="s">
        <v>976</v>
      </c>
      <c r="G847" s="44"/>
      <c r="H847" s="44"/>
      <c r="I847" s="223"/>
      <c r="J847" s="44"/>
      <c r="K847" s="44"/>
      <c r="L847" s="48"/>
      <c r="M847" s="224"/>
      <c r="N847" s="225"/>
      <c r="O847" s="88"/>
      <c r="P847" s="88"/>
      <c r="Q847" s="88"/>
      <c r="R847" s="88"/>
      <c r="S847" s="88"/>
      <c r="T847" s="89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T847" s="21" t="s">
        <v>164</v>
      </c>
      <c r="AU847" s="21" t="s">
        <v>82</v>
      </c>
    </row>
    <row r="848" spans="1:47" s="2" customFormat="1" ht="12">
      <c r="A848" s="42"/>
      <c r="B848" s="43"/>
      <c r="C848" s="44"/>
      <c r="D848" s="221" t="s">
        <v>225</v>
      </c>
      <c r="E848" s="44"/>
      <c r="F848" s="271" t="s">
        <v>977</v>
      </c>
      <c r="G848" s="44"/>
      <c r="H848" s="44"/>
      <c r="I848" s="223"/>
      <c r="J848" s="44"/>
      <c r="K848" s="44"/>
      <c r="L848" s="48"/>
      <c r="M848" s="224"/>
      <c r="N848" s="225"/>
      <c r="O848" s="88"/>
      <c r="P848" s="88"/>
      <c r="Q848" s="88"/>
      <c r="R848" s="88"/>
      <c r="S848" s="88"/>
      <c r="T848" s="89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T848" s="21" t="s">
        <v>225</v>
      </c>
      <c r="AU848" s="21" t="s">
        <v>82</v>
      </c>
    </row>
    <row r="849" spans="1:51" s="13" customFormat="1" ht="12">
      <c r="A849" s="13"/>
      <c r="B849" s="228"/>
      <c r="C849" s="229"/>
      <c r="D849" s="221" t="s">
        <v>166</v>
      </c>
      <c r="E849" s="230" t="s">
        <v>19</v>
      </c>
      <c r="F849" s="231" t="s">
        <v>978</v>
      </c>
      <c r="G849" s="229"/>
      <c r="H849" s="232">
        <v>2085.706</v>
      </c>
      <c r="I849" s="233"/>
      <c r="J849" s="229"/>
      <c r="K849" s="229"/>
      <c r="L849" s="234"/>
      <c r="M849" s="235"/>
      <c r="N849" s="236"/>
      <c r="O849" s="236"/>
      <c r="P849" s="236"/>
      <c r="Q849" s="236"/>
      <c r="R849" s="236"/>
      <c r="S849" s="236"/>
      <c r="T849" s="237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8" t="s">
        <v>166</v>
      </c>
      <c r="AU849" s="238" t="s">
        <v>82</v>
      </c>
      <c r="AV849" s="13" t="s">
        <v>82</v>
      </c>
      <c r="AW849" s="13" t="s">
        <v>33</v>
      </c>
      <c r="AX849" s="13" t="s">
        <v>72</v>
      </c>
      <c r="AY849" s="238" t="s">
        <v>153</v>
      </c>
    </row>
    <row r="850" spans="1:51" s="14" customFormat="1" ht="12">
      <c r="A850" s="14"/>
      <c r="B850" s="239"/>
      <c r="C850" s="240"/>
      <c r="D850" s="221" t="s">
        <v>166</v>
      </c>
      <c r="E850" s="241" t="s">
        <v>19</v>
      </c>
      <c r="F850" s="242" t="s">
        <v>168</v>
      </c>
      <c r="G850" s="240"/>
      <c r="H850" s="243">
        <v>2085.706</v>
      </c>
      <c r="I850" s="244"/>
      <c r="J850" s="240"/>
      <c r="K850" s="240"/>
      <c r="L850" s="245"/>
      <c r="M850" s="246"/>
      <c r="N850" s="247"/>
      <c r="O850" s="247"/>
      <c r="P850" s="247"/>
      <c r="Q850" s="247"/>
      <c r="R850" s="247"/>
      <c r="S850" s="247"/>
      <c r="T850" s="248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9" t="s">
        <v>166</v>
      </c>
      <c r="AU850" s="249" t="s">
        <v>82</v>
      </c>
      <c r="AV850" s="14" t="s">
        <v>161</v>
      </c>
      <c r="AW850" s="14" t="s">
        <v>33</v>
      </c>
      <c r="AX850" s="14" t="s">
        <v>80</v>
      </c>
      <c r="AY850" s="249" t="s">
        <v>153</v>
      </c>
    </row>
    <row r="851" spans="1:65" s="2" customFormat="1" ht="33" customHeight="1">
      <c r="A851" s="42"/>
      <c r="B851" s="43"/>
      <c r="C851" s="208" t="s">
        <v>567</v>
      </c>
      <c r="D851" s="208" t="s">
        <v>156</v>
      </c>
      <c r="E851" s="209" t="s">
        <v>979</v>
      </c>
      <c r="F851" s="210" t="s">
        <v>980</v>
      </c>
      <c r="G851" s="211" t="s">
        <v>183</v>
      </c>
      <c r="H851" s="212">
        <v>148.282</v>
      </c>
      <c r="I851" s="213"/>
      <c r="J851" s="214">
        <f>ROUND(I851*H851,2)</f>
        <v>0</v>
      </c>
      <c r="K851" s="210" t="s">
        <v>160</v>
      </c>
      <c r="L851" s="48"/>
      <c r="M851" s="215" t="s">
        <v>19</v>
      </c>
      <c r="N851" s="216" t="s">
        <v>43</v>
      </c>
      <c r="O851" s="88"/>
      <c r="P851" s="217">
        <f>O851*H851</f>
        <v>0</v>
      </c>
      <c r="Q851" s="217">
        <v>0</v>
      </c>
      <c r="R851" s="217">
        <f>Q851*H851</f>
        <v>0</v>
      </c>
      <c r="S851" s="217">
        <v>0</v>
      </c>
      <c r="T851" s="218">
        <f>S851*H851</f>
        <v>0</v>
      </c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R851" s="219" t="s">
        <v>161</v>
      </c>
      <c r="AT851" s="219" t="s">
        <v>156</v>
      </c>
      <c r="AU851" s="219" t="s">
        <v>82</v>
      </c>
      <c r="AY851" s="21" t="s">
        <v>153</v>
      </c>
      <c r="BE851" s="220">
        <f>IF(N851="základní",J851,0)</f>
        <v>0</v>
      </c>
      <c r="BF851" s="220">
        <f>IF(N851="snížená",J851,0)</f>
        <v>0</v>
      </c>
      <c r="BG851" s="220">
        <f>IF(N851="zákl. přenesená",J851,0)</f>
        <v>0</v>
      </c>
      <c r="BH851" s="220">
        <f>IF(N851="sníž. přenesená",J851,0)</f>
        <v>0</v>
      </c>
      <c r="BI851" s="220">
        <f>IF(N851="nulová",J851,0)</f>
        <v>0</v>
      </c>
      <c r="BJ851" s="21" t="s">
        <v>80</v>
      </c>
      <c r="BK851" s="220">
        <f>ROUND(I851*H851,2)</f>
        <v>0</v>
      </c>
      <c r="BL851" s="21" t="s">
        <v>161</v>
      </c>
      <c r="BM851" s="219" t="s">
        <v>570</v>
      </c>
    </row>
    <row r="852" spans="1:47" s="2" customFormat="1" ht="12">
      <c r="A852" s="42"/>
      <c r="B852" s="43"/>
      <c r="C852" s="44"/>
      <c r="D852" s="221" t="s">
        <v>162</v>
      </c>
      <c r="E852" s="44"/>
      <c r="F852" s="222" t="s">
        <v>981</v>
      </c>
      <c r="G852" s="44"/>
      <c r="H852" s="44"/>
      <c r="I852" s="223"/>
      <c r="J852" s="44"/>
      <c r="K852" s="44"/>
      <c r="L852" s="48"/>
      <c r="M852" s="224"/>
      <c r="N852" s="225"/>
      <c r="O852" s="88"/>
      <c r="P852" s="88"/>
      <c r="Q852" s="88"/>
      <c r="R852" s="88"/>
      <c r="S852" s="88"/>
      <c r="T852" s="89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T852" s="21" t="s">
        <v>162</v>
      </c>
      <c r="AU852" s="21" t="s">
        <v>82</v>
      </c>
    </row>
    <row r="853" spans="1:47" s="2" customFormat="1" ht="12">
      <c r="A853" s="42"/>
      <c r="B853" s="43"/>
      <c r="C853" s="44"/>
      <c r="D853" s="226" t="s">
        <v>164</v>
      </c>
      <c r="E853" s="44"/>
      <c r="F853" s="227" t="s">
        <v>982</v>
      </c>
      <c r="G853" s="44"/>
      <c r="H853" s="44"/>
      <c r="I853" s="223"/>
      <c r="J853" s="44"/>
      <c r="K853" s="44"/>
      <c r="L853" s="48"/>
      <c r="M853" s="224"/>
      <c r="N853" s="225"/>
      <c r="O853" s="88"/>
      <c r="P853" s="88"/>
      <c r="Q853" s="88"/>
      <c r="R853" s="88"/>
      <c r="S853" s="88"/>
      <c r="T853" s="89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T853" s="21" t="s">
        <v>164</v>
      </c>
      <c r="AU853" s="21" t="s">
        <v>82</v>
      </c>
    </row>
    <row r="854" spans="1:65" s="2" customFormat="1" ht="33" customHeight="1">
      <c r="A854" s="42"/>
      <c r="B854" s="43"/>
      <c r="C854" s="208" t="s">
        <v>983</v>
      </c>
      <c r="D854" s="208" t="s">
        <v>156</v>
      </c>
      <c r="E854" s="209" t="s">
        <v>984</v>
      </c>
      <c r="F854" s="210" t="s">
        <v>985</v>
      </c>
      <c r="G854" s="211" t="s">
        <v>183</v>
      </c>
      <c r="H854" s="212">
        <v>0.697</v>
      </c>
      <c r="I854" s="213"/>
      <c r="J854" s="214">
        <f>ROUND(I854*H854,2)</f>
        <v>0</v>
      </c>
      <c r="K854" s="210" t="s">
        <v>160</v>
      </c>
      <c r="L854" s="48"/>
      <c r="M854" s="215" t="s">
        <v>19</v>
      </c>
      <c r="N854" s="216" t="s">
        <v>43</v>
      </c>
      <c r="O854" s="88"/>
      <c r="P854" s="217">
        <f>O854*H854</f>
        <v>0</v>
      </c>
      <c r="Q854" s="217">
        <v>0</v>
      </c>
      <c r="R854" s="217">
        <f>Q854*H854</f>
        <v>0</v>
      </c>
      <c r="S854" s="217">
        <v>0</v>
      </c>
      <c r="T854" s="218">
        <f>S854*H854</f>
        <v>0</v>
      </c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R854" s="219" t="s">
        <v>161</v>
      </c>
      <c r="AT854" s="219" t="s">
        <v>156</v>
      </c>
      <c r="AU854" s="219" t="s">
        <v>82</v>
      </c>
      <c r="AY854" s="21" t="s">
        <v>153</v>
      </c>
      <c r="BE854" s="220">
        <f>IF(N854="základní",J854,0)</f>
        <v>0</v>
      </c>
      <c r="BF854" s="220">
        <f>IF(N854="snížená",J854,0)</f>
        <v>0</v>
      </c>
      <c r="BG854" s="220">
        <f>IF(N854="zákl. přenesená",J854,0)</f>
        <v>0</v>
      </c>
      <c r="BH854" s="220">
        <f>IF(N854="sníž. přenesená",J854,0)</f>
        <v>0</v>
      </c>
      <c r="BI854" s="220">
        <f>IF(N854="nulová",J854,0)</f>
        <v>0</v>
      </c>
      <c r="BJ854" s="21" t="s">
        <v>80</v>
      </c>
      <c r="BK854" s="220">
        <f>ROUND(I854*H854,2)</f>
        <v>0</v>
      </c>
      <c r="BL854" s="21" t="s">
        <v>161</v>
      </c>
      <c r="BM854" s="219" t="s">
        <v>986</v>
      </c>
    </row>
    <row r="855" spans="1:47" s="2" customFormat="1" ht="12">
      <c r="A855" s="42"/>
      <c r="B855" s="43"/>
      <c r="C855" s="44"/>
      <c r="D855" s="221" t="s">
        <v>162</v>
      </c>
      <c r="E855" s="44"/>
      <c r="F855" s="222" t="s">
        <v>987</v>
      </c>
      <c r="G855" s="44"/>
      <c r="H855" s="44"/>
      <c r="I855" s="223"/>
      <c r="J855" s="44"/>
      <c r="K855" s="44"/>
      <c r="L855" s="48"/>
      <c r="M855" s="224"/>
      <c r="N855" s="225"/>
      <c r="O855" s="88"/>
      <c r="P855" s="88"/>
      <c r="Q855" s="88"/>
      <c r="R855" s="88"/>
      <c r="S855" s="88"/>
      <c r="T855" s="89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T855" s="21" t="s">
        <v>162</v>
      </c>
      <c r="AU855" s="21" t="s">
        <v>82</v>
      </c>
    </row>
    <row r="856" spans="1:47" s="2" customFormat="1" ht="12">
      <c r="A856" s="42"/>
      <c r="B856" s="43"/>
      <c r="C856" s="44"/>
      <c r="D856" s="226" t="s">
        <v>164</v>
      </c>
      <c r="E856" s="44"/>
      <c r="F856" s="227" t="s">
        <v>988</v>
      </c>
      <c r="G856" s="44"/>
      <c r="H856" s="44"/>
      <c r="I856" s="223"/>
      <c r="J856" s="44"/>
      <c r="K856" s="44"/>
      <c r="L856" s="48"/>
      <c r="M856" s="224"/>
      <c r="N856" s="225"/>
      <c r="O856" s="88"/>
      <c r="P856" s="88"/>
      <c r="Q856" s="88"/>
      <c r="R856" s="88"/>
      <c r="S856" s="88"/>
      <c r="T856" s="89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T856" s="21" t="s">
        <v>164</v>
      </c>
      <c r="AU856" s="21" t="s">
        <v>82</v>
      </c>
    </row>
    <row r="857" spans="1:63" s="12" customFormat="1" ht="22.8" customHeight="1">
      <c r="A857" s="12"/>
      <c r="B857" s="192"/>
      <c r="C857" s="193"/>
      <c r="D857" s="194" t="s">
        <v>71</v>
      </c>
      <c r="E857" s="206" t="s">
        <v>989</v>
      </c>
      <c r="F857" s="206" t="s">
        <v>990</v>
      </c>
      <c r="G857" s="193"/>
      <c r="H857" s="193"/>
      <c r="I857" s="196"/>
      <c r="J857" s="207">
        <f>BK857</f>
        <v>0</v>
      </c>
      <c r="K857" s="193"/>
      <c r="L857" s="198"/>
      <c r="M857" s="199"/>
      <c r="N857" s="200"/>
      <c r="O857" s="200"/>
      <c r="P857" s="201">
        <f>SUM(P858:P860)</f>
        <v>0</v>
      </c>
      <c r="Q857" s="200"/>
      <c r="R857" s="201">
        <f>SUM(R858:R860)</f>
        <v>0</v>
      </c>
      <c r="S857" s="200"/>
      <c r="T857" s="202">
        <f>SUM(T858:T860)</f>
        <v>0</v>
      </c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R857" s="203" t="s">
        <v>80</v>
      </c>
      <c r="AT857" s="204" t="s">
        <v>71</v>
      </c>
      <c r="AU857" s="204" t="s">
        <v>80</v>
      </c>
      <c r="AY857" s="203" t="s">
        <v>153</v>
      </c>
      <c r="BK857" s="205">
        <f>SUM(BK858:BK860)</f>
        <v>0</v>
      </c>
    </row>
    <row r="858" spans="1:65" s="2" customFormat="1" ht="24.15" customHeight="1">
      <c r="A858" s="42"/>
      <c r="B858" s="43"/>
      <c r="C858" s="208" t="s">
        <v>573</v>
      </c>
      <c r="D858" s="208" t="s">
        <v>156</v>
      </c>
      <c r="E858" s="209" t="s">
        <v>991</v>
      </c>
      <c r="F858" s="210" t="s">
        <v>992</v>
      </c>
      <c r="G858" s="211" t="s">
        <v>183</v>
      </c>
      <c r="H858" s="212">
        <v>107.79</v>
      </c>
      <c r="I858" s="213"/>
      <c r="J858" s="214">
        <f>ROUND(I858*H858,2)</f>
        <v>0</v>
      </c>
      <c r="K858" s="210" t="s">
        <v>160</v>
      </c>
      <c r="L858" s="48"/>
      <c r="M858" s="215" t="s">
        <v>19</v>
      </c>
      <c r="N858" s="216" t="s">
        <v>43</v>
      </c>
      <c r="O858" s="88"/>
      <c r="P858" s="217">
        <f>O858*H858</f>
        <v>0</v>
      </c>
      <c r="Q858" s="217">
        <v>0</v>
      </c>
      <c r="R858" s="217">
        <f>Q858*H858</f>
        <v>0</v>
      </c>
      <c r="S858" s="217">
        <v>0</v>
      </c>
      <c r="T858" s="218">
        <f>S858*H858</f>
        <v>0</v>
      </c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R858" s="219" t="s">
        <v>161</v>
      </c>
      <c r="AT858" s="219" t="s">
        <v>156</v>
      </c>
      <c r="AU858" s="219" t="s">
        <v>82</v>
      </c>
      <c r="AY858" s="21" t="s">
        <v>153</v>
      </c>
      <c r="BE858" s="220">
        <f>IF(N858="základní",J858,0)</f>
        <v>0</v>
      </c>
      <c r="BF858" s="220">
        <f>IF(N858="snížená",J858,0)</f>
        <v>0</v>
      </c>
      <c r="BG858" s="220">
        <f>IF(N858="zákl. přenesená",J858,0)</f>
        <v>0</v>
      </c>
      <c r="BH858" s="220">
        <f>IF(N858="sníž. přenesená",J858,0)</f>
        <v>0</v>
      </c>
      <c r="BI858" s="220">
        <f>IF(N858="nulová",J858,0)</f>
        <v>0</v>
      </c>
      <c r="BJ858" s="21" t="s">
        <v>80</v>
      </c>
      <c r="BK858" s="220">
        <f>ROUND(I858*H858,2)</f>
        <v>0</v>
      </c>
      <c r="BL858" s="21" t="s">
        <v>161</v>
      </c>
      <c r="BM858" s="219" t="s">
        <v>993</v>
      </c>
    </row>
    <row r="859" spans="1:47" s="2" customFormat="1" ht="12">
      <c r="A859" s="42"/>
      <c r="B859" s="43"/>
      <c r="C859" s="44"/>
      <c r="D859" s="221" t="s">
        <v>162</v>
      </c>
      <c r="E859" s="44"/>
      <c r="F859" s="222" t="s">
        <v>994</v>
      </c>
      <c r="G859" s="44"/>
      <c r="H859" s="44"/>
      <c r="I859" s="223"/>
      <c r="J859" s="44"/>
      <c r="K859" s="44"/>
      <c r="L859" s="48"/>
      <c r="M859" s="224"/>
      <c r="N859" s="225"/>
      <c r="O859" s="88"/>
      <c r="P859" s="88"/>
      <c r="Q859" s="88"/>
      <c r="R859" s="88"/>
      <c r="S859" s="88"/>
      <c r="T859" s="89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T859" s="21" t="s">
        <v>162</v>
      </c>
      <c r="AU859" s="21" t="s">
        <v>82</v>
      </c>
    </row>
    <row r="860" spans="1:47" s="2" customFormat="1" ht="12">
      <c r="A860" s="42"/>
      <c r="B860" s="43"/>
      <c r="C860" s="44"/>
      <c r="D860" s="226" t="s">
        <v>164</v>
      </c>
      <c r="E860" s="44"/>
      <c r="F860" s="227" t="s">
        <v>995</v>
      </c>
      <c r="G860" s="44"/>
      <c r="H860" s="44"/>
      <c r="I860" s="223"/>
      <c r="J860" s="44"/>
      <c r="K860" s="44"/>
      <c r="L860" s="48"/>
      <c r="M860" s="224"/>
      <c r="N860" s="225"/>
      <c r="O860" s="88"/>
      <c r="P860" s="88"/>
      <c r="Q860" s="88"/>
      <c r="R860" s="88"/>
      <c r="S860" s="88"/>
      <c r="T860" s="89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T860" s="21" t="s">
        <v>164</v>
      </c>
      <c r="AU860" s="21" t="s">
        <v>82</v>
      </c>
    </row>
    <row r="861" spans="1:63" s="12" customFormat="1" ht="25.9" customHeight="1">
      <c r="A861" s="12"/>
      <c r="B861" s="192"/>
      <c r="C861" s="193"/>
      <c r="D861" s="194" t="s">
        <v>71</v>
      </c>
      <c r="E861" s="195" t="s">
        <v>996</v>
      </c>
      <c r="F861" s="195" t="s">
        <v>997</v>
      </c>
      <c r="G861" s="193"/>
      <c r="H861" s="193"/>
      <c r="I861" s="196"/>
      <c r="J861" s="197">
        <f>BK861</f>
        <v>0</v>
      </c>
      <c r="K861" s="193"/>
      <c r="L861" s="198"/>
      <c r="M861" s="199"/>
      <c r="N861" s="200"/>
      <c r="O861" s="200"/>
      <c r="P861" s="201">
        <f>P862+P884+P894+P957+P1140+P1184+P1285+P1391+P1409+P1542+P1561+P1589</f>
        <v>0</v>
      </c>
      <c r="Q861" s="200"/>
      <c r="R861" s="201">
        <f>R862+R884+R894+R957+R1140+R1184+R1285+R1391+R1409+R1542+R1561+R1589</f>
        <v>0</v>
      </c>
      <c r="S861" s="200"/>
      <c r="T861" s="202">
        <f>T862+T884+T894+T957+T1140+T1184+T1285+T1391+T1409+T1542+T1561+T1589</f>
        <v>0</v>
      </c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R861" s="203" t="s">
        <v>82</v>
      </c>
      <c r="AT861" s="204" t="s">
        <v>71</v>
      </c>
      <c r="AU861" s="204" t="s">
        <v>72</v>
      </c>
      <c r="AY861" s="203" t="s">
        <v>153</v>
      </c>
      <c r="BK861" s="205">
        <f>BK862+BK884+BK894+BK957+BK1140+BK1184+BK1285+BK1391+BK1409+BK1542+BK1561+BK1589</f>
        <v>0</v>
      </c>
    </row>
    <row r="862" spans="1:63" s="12" customFormat="1" ht="22.8" customHeight="1">
      <c r="A862" s="12"/>
      <c r="B862" s="192"/>
      <c r="C862" s="193"/>
      <c r="D862" s="194" t="s">
        <v>71</v>
      </c>
      <c r="E862" s="206" t="s">
        <v>998</v>
      </c>
      <c r="F862" s="206" t="s">
        <v>999</v>
      </c>
      <c r="G862" s="193"/>
      <c r="H862" s="193"/>
      <c r="I862" s="196"/>
      <c r="J862" s="207">
        <f>BK862</f>
        <v>0</v>
      </c>
      <c r="K862" s="193"/>
      <c r="L862" s="198"/>
      <c r="M862" s="199"/>
      <c r="N862" s="200"/>
      <c r="O862" s="200"/>
      <c r="P862" s="201">
        <f>SUM(P863:P883)</f>
        <v>0</v>
      </c>
      <c r="Q862" s="200"/>
      <c r="R862" s="201">
        <f>SUM(R863:R883)</f>
        <v>0</v>
      </c>
      <c r="S862" s="200"/>
      <c r="T862" s="202">
        <f>SUM(T863:T883)</f>
        <v>0</v>
      </c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R862" s="203" t="s">
        <v>82</v>
      </c>
      <c r="AT862" s="204" t="s">
        <v>71</v>
      </c>
      <c r="AU862" s="204" t="s">
        <v>80</v>
      </c>
      <c r="AY862" s="203" t="s">
        <v>153</v>
      </c>
      <c r="BK862" s="205">
        <f>SUM(BK863:BK883)</f>
        <v>0</v>
      </c>
    </row>
    <row r="863" spans="1:65" s="2" customFormat="1" ht="24.15" customHeight="1">
      <c r="A863" s="42"/>
      <c r="B863" s="43"/>
      <c r="C863" s="208" t="s">
        <v>1000</v>
      </c>
      <c r="D863" s="208" t="s">
        <v>156</v>
      </c>
      <c r="E863" s="209" t="s">
        <v>1001</v>
      </c>
      <c r="F863" s="210" t="s">
        <v>1002</v>
      </c>
      <c r="G863" s="211" t="s">
        <v>197</v>
      </c>
      <c r="H863" s="212">
        <v>245.26</v>
      </c>
      <c r="I863" s="213"/>
      <c r="J863" s="214">
        <f>ROUND(I863*H863,2)</f>
        <v>0</v>
      </c>
      <c r="K863" s="210" t="s">
        <v>160</v>
      </c>
      <c r="L863" s="48"/>
      <c r="M863" s="215" t="s">
        <v>19</v>
      </c>
      <c r="N863" s="216" t="s">
        <v>43</v>
      </c>
      <c r="O863" s="88"/>
      <c r="P863" s="217">
        <f>O863*H863</f>
        <v>0</v>
      </c>
      <c r="Q863" s="217">
        <v>0</v>
      </c>
      <c r="R863" s="217">
        <f>Q863*H863</f>
        <v>0</v>
      </c>
      <c r="S863" s="217">
        <v>0</v>
      </c>
      <c r="T863" s="218">
        <f>S863*H863</f>
        <v>0</v>
      </c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R863" s="219" t="s">
        <v>210</v>
      </c>
      <c r="AT863" s="219" t="s">
        <v>156</v>
      </c>
      <c r="AU863" s="219" t="s">
        <v>82</v>
      </c>
      <c r="AY863" s="21" t="s">
        <v>153</v>
      </c>
      <c r="BE863" s="220">
        <f>IF(N863="základní",J863,0)</f>
        <v>0</v>
      </c>
      <c r="BF863" s="220">
        <f>IF(N863="snížená",J863,0)</f>
        <v>0</v>
      </c>
      <c r="BG863" s="220">
        <f>IF(N863="zákl. přenesená",J863,0)</f>
        <v>0</v>
      </c>
      <c r="BH863" s="220">
        <f>IF(N863="sníž. přenesená",J863,0)</f>
        <v>0</v>
      </c>
      <c r="BI863" s="220">
        <f>IF(N863="nulová",J863,0)</f>
        <v>0</v>
      </c>
      <c r="BJ863" s="21" t="s">
        <v>80</v>
      </c>
      <c r="BK863" s="220">
        <f>ROUND(I863*H863,2)</f>
        <v>0</v>
      </c>
      <c r="BL863" s="21" t="s">
        <v>210</v>
      </c>
      <c r="BM863" s="219" t="s">
        <v>1003</v>
      </c>
    </row>
    <row r="864" spans="1:47" s="2" customFormat="1" ht="12">
      <c r="A864" s="42"/>
      <c r="B864" s="43"/>
      <c r="C864" s="44"/>
      <c r="D864" s="221" t="s">
        <v>162</v>
      </c>
      <c r="E864" s="44"/>
      <c r="F864" s="222" t="s">
        <v>1004</v>
      </c>
      <c r="G864" s="44"/>
      <c r="H864" s="44"/>
      <c r="I864" s="223"/>
      <c r="J864" s="44"/>
      <c r="K864" s="44"/>
      <c r="L864" s="48"/>
      <c r="M864" s="224"/>
      <c r="N864" s="225"/>
      <c r="O864" s="88"/>
      <c r="P864" s="88"/>
      <c r="Q864" s="88"/>
      <c r="R864" s="88"/>
      <c r="S864" s="88"/>
      <c r="T864" s="89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T864" s="21" t="s">
        <v>162</v>
      </c>
      <c r="AU864" s="21" t="s">
        <v>82</v>
      </c>
    </row>
    <row r="865" spans="1:47" s="2" customFormat="1" ht="12">
      <c r="A865" s="42"/>
      <c r="B865" s="43"/>
      <c r="C865" s="44"/>
      <c r="D865" s="226" t="s">
        <v>164</v>
      </c>
      <c r="E865" s="44"/>
      <c r="F865" s="227" t="s">
        <v>1005</v>
      </c>
      <c r="G865" s="44"/>
      <c r="H865" s="44"/>
      <c r="I865" s="223"/>
      <c r="J865" s="44"/>
      <c r="K865" s="44"/>
      <c r="L865" s="48"/>
      <c r="M865" s="224"/>
      <c r="N865" s="225"/>
      <c r="O865" s="88"/>
      <c r="P865" s="88"/>
      <c r="Q865" s="88"/>
      <c r="R865" s="88"/>
      <c r="S865" s="88"/>
      <c r="T865" s="89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T865" s="21" t="s">
        <v>164</v>
      </c>
      <c r="AU865" s="21" t="s">
        <v>82</v>
      </c>
    </row>
    <row r="866" spans="1:51" s="13" customFormat="1" ht="12">
      <c r="A866" s="13"/>
      <c r="B866" s="228"/>
      <c r="C866" s="229"/>
      <c r="D866" s="221" t="s">
        <v>166</v>
      </c>
      <c r="E866" s="230" t="s">
        <v>19</v>
      </c>
      <c r="F866" s="231" t="s">
        <v>1006</v>
      </c>
      <c r="G866" s="229"/>
      <c r="H866" s="232">
        <v>245.26</v>
      </c>
      <c r="I866" s="233"/>
      <c r="J866" s="229"/>
      <c r="K866" s="229"/>
      <c r="L866" s="234"/>
      <c r="M866" s="235"/>
      <c r="N866" s="236"/>
      <c r="O866" s="236"/>
      <c r="P866" s="236"/>
      <c r="Q866" s="236"/>
      <c r="R866" s="236"/>
      <c r="S866" s="236"/>
      <c r="T866" s="237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8" t="s">
        <v>166</v>
      </c>
      <c r="AU866" s="238" t="s">
        <v>82</v>
      </c>
      <c r="AV866" s="13" t="s">
        <v>82</v>
      </c>
      <c r="AW866" s="13" t="s">
        <v>33</v>
      </c>
      <c r="AX866" s="13" t="s">
        <v>72</v>
      </c>
      <c r="AY866" s="238" t="s">
        <v>153</v>
      </c>
    </row>
    <row r="867" spans="1:51" s="14" customFormat="1" ht="12">
      <c r="A867" s="14"/>
      <c r="B867" s="239"/>
      <c r="C867" s="240"/>
      <c r="D867" s="221" t="s">
        <v>166</v>
      </c>
      <c r="E867" s="241" t="s">
        <v>19</v>
      </c>
      <c r="F867" s="242" t="s">
        <v>168</v>
      </c>
      <c r="G867" s="240"/>
      <c r="H867" s="243">
        <v>245.26</v>
      </c>
      <c r="I867" s="244"/>
      <c r="J867" s="240"/>
      <c r="K867" s="240"/>
      <c r="L867" s="245"/>
      <c r="M867" s="246"/>
      <c r="N867" s="247"/>
      <c r="O867" s="247"/>
      <c r="P867" s="247"/>
      <c r="Q867" s="247"/>
      <c r="R867" s="247"/>
      <c r="S867" s="247"/>
      <c r="T867" s="24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9" t="s">
        <v>166</v>
      </c>
      <c r="AU867" s="249" t="s">
        <v>82</v>
      </c>
      <c r="AV867" s="14" t="s">
        <v>161</v>
      </c>
      <c r="AW867" s="14" t="s">
        <v>33</v>
      </c>
      <c r="AX867" s="14" t="s">
        <v>80</v>
      </c>
      <c r="AY867" s="249" t="s">
        <v>153</v>
      </c>
    </row>
    <row r="868" spans="1:65" s="2" customFormat="1" ht="16.5" customHeight="1">
      <c r="A868" s="42"/>
      <c r="B868" s="43"/>
      <c r="C868" s="261" t="s">
        <v>579</v>
      </c>
      <c r="D868" s="261" t="s">
        <v>214</v>
      </c>
      <c r="E868" s="262" t="s">
        <v>1007</v>
      </c>
      <c r="F868" s="263" t="s">
        <v>1008</v>
      </c>
      <c r="G868" s="264" t="s">
        <v>183</v>
      </c>
      <c r="H868" s="265">
        <v>0.074</v>
      </c>
      <c r="I868" s="266"/>
      <c r="J868" s="267">
        <f>ROUND(I868*H868,2)</f>
        <v>0</v>
      </c>
      <c r="K868" s="263" t="s">
        <v>160</v>
      </c>
      <c r="L868" s="268"/>
      <c r="M868" s="269" t="s">
        <v>19</v>
      </c>
      <c r="N868" s="270" t="s">
        <v>43</v>
      </c>
      <c r="O868" s="88"/>
      <c r="P868" s="217">
        <f>O868*H868</f>
        <v>0</v>
      </c>
      <c r="Q868" s="217">
        <v>0</v>
      </c>
      <c r="R868" s="217">
        <f>Q868*H868</f>
        <v>0</v>
      </c>
      <c r="S868" s="217">
        <v>0</v>
      </c>
      <c r="T868" s="218">
        <f>S868*H868</f>
        <v>0</v>
      </c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R868" s="219" t="s">
        <v>260</v>
      </c>
      <c r="AT868" s="219" t="s">
        <v>214</v>
      </c>
      <c r="AU868" s="219" t="s">
        <v>82</v>
      </c>
      <c r="AY868" s="21" t="s">
        <v>153</v>
      </c>
      <c r="BE868" s="220">
        <f>IF(N868="základní",J868,0)</f>
        <v>0</v>
      </c>
      <c r="BF868" s="220">
        <f>IF(N868="snížená",J868,0)</f>
        <v>0</v>
      </c>
      <c r="BG868" s="220">
        <f>IF(N868="zákl. přenesená",J868,0)</f>
        <v>0</v>
      </c>
      <c r="BH868" s="220">
        <f>IF(N868="sníž. přenesená",J868,0)</f>
        <v>0</v>
      </c>
      <c r="BI868" s="220">
        <f>IF(N868="nulová",J868,0)</f>
        <v>0</v>
      </c>
      <c r="BJ868" s="21" t="s">
        <v>80</v>
      </c>
      <c r="BK868" s="220">
        <f>ROUND(I868*H868,2)</f>
        <v>0</v>
      </c>
      <c r="BL868" s="21" t="s">
        <v>210</v>
      </c>
      <c r="BM868" s="219" t="s">
        <v>1009</v>
      </c>
    </row>
    <row r="869" spans="1:47" s="2" customFormat="1" ht="12">
      <c r="A869" s="42"/>
      <c r="B869" s="43"/>
      <c r="C869" s="44"/>
      <c r="D869" s="221" t="s">
        <v>162</v>
      </c>
      <c r="E869" s="44"/>
      <c r="F869" s="222" t="s">
        <v>1008</v>
      </c>
      <c r="G869" s="44"/>
      <c r="H869" s="44"/>
      <c r="I869" s="223"/>
      <c r="J869" s="44"/>
      <c r="K869" s="44"/>
      <c r="L869" s="48"/>
      <c r="M869" s="224"/>
      <c r="N869" s="225"/>
      <c r="O869" s="88"/>
      <c r="P869" s="88"/>
      <c r="Q869" s="88"/>
      <c r="R869" s="88"/>
      <c r="S869" s="88"/>
      <c r="T869" s="89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T869" s="21" t="s">
        <v>162</v>
      </c>
      <c r="AU869" s="21" t="s">
        <v>82</v>
      </c>
    </row>
    <row r="870" spans="1:51" s="13" customFormat="1" ht="12">
      <c r="A870" s="13"/>
      <c r="B870" s="228"/>
      <c r="C870" s="229"/>
      <c r="D870" s="221" t="s">
        <v>166</v>
      </c>
      <c r="E870" s="230" t="s">
        <v>19</v>
      </c>
      <c r="F870" s="231" t="s">
        <v>1010</v>
      </c>
      <c r="G870" s="229"/>
      <c r="H870" s="232">
        <v>0.074</v>
      </c>
      <c r="I870" s="233"/>
      <c r="J870" s="229"/>
      <c r="K870" s="229"/>
      <c r="L870" s="234"/>
      <c r="M870" s="235"/>
      <c r="N870" s="236"/>
      <c r="O870" s="236"/>
      <c r="P870" s="236"/>
      <c r="Q870" s="236"/>
      <c r="R870" s="236"/>
      <c r="S870" s="236"/>
      <c r="T870" s="237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8" t="s">
        <v>166</v>
      </c>
      <c r="AU870" s="238" t="s">
        <v>82</v>
      </c>
      <c r="AV870" s="13" t="s">
        <v>82</v>
      </c>
      <c r="AW870" s="13" t="s">
        <v>33</v>
      </c>
      <c r="AX870" s="13" t="s">
        <v>72</v>
      </c>
      <c r="AY870" s="238" t="s">
        <v>153</v>
      </c>
    </row>
    <row r="871" spans="1:51" s="14" customFormat="1" ht="12">
      <c r="A871" s="14"/>
      <c r="B871" s="239"/>
      <c r="C871" s="240"/>
      <c r="D871" s="221" t="s">
        <v>166</v>
      </c>
      <c r="E871" s="241" t="s">
        <v>19</v>
      </c>
      <c r="F871" s="242" t="s">
        <v>168</v>
      </c>
      <c r="G871" s="240"/>
      <c r="H871" s="243">
        <v>0.074</v>
      </c>
      <c r="I871" s="244"/>
      <c r="J871" s="240"/>
      <c r="K871" s="240"/>
      <c r="L871" s="245"/>
      <c r="M871" s="246"/>
      <c r="N871" s="247"/>
      <c r="O871" s="247"/>
      <c r="P871" s="247"/>
      <c r="Q871" s="247"/>
      <c r="R871" s="247"/>
      <c r="S871" s="247"/>
      <c r="T871" s="248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9" t="s">
        <v>166</v>
      </c>
      <c r="AU871" s="249" t="s">
        <v>82</v>
      </c>
      <c r="AV871" s="14" t="s">
        <v>161</v>
      </c>
      <c r="AW871" s="14" t="s">
        <v>33</v>
      </c>
      <c r="AX871" s="14" t="s">
        <v>80</v>
      </c>
      <c r="AY871" s="249" t="s">
        <v>153</v>
      </c>
    </row>
    <row r="872" spans="1:65" s="2" customFormat="1" ht="24.15" customHeight="1">
      <c r="A872" s="42"/>
      <c r="B872" s="43"/>
      <c r="C872" s="208" t="s">
        <v>1011</v>
      </c>
      <c r="D872" s="208" t="s">
        <v>156</v>
      </c>
      <c r="E872" s="209" t="s">
        <v>1012</v>
      </c>
      <c r="F872" s="210" t="s">
        <v>1013</v>
      </c>
      <c r="G872" s="211" t="s">
        <v>197</v>
      </c>
      <c r="H872" s="212">
        <v>245.26</v>
      </c>
      <c r="I872" s="213"/>
      <c r="J872" s="214">
        <f>ROUND(I872*H872,2)</f>
        <v>0</v>
      </c>
      <c r="K872" s="210" t="s">
        <v>160</v>
      </c>
      <c r="L872" s="48"/>
      <c r="M872" s="215" t="s">
        <v>19</v>
      </c>
      <c r="N872" s="216" t="s">
        <v>43</v>
      </c>
      <c r="O872" s="88"/>
      <c r="P872" s="217">
        <f>O872*H872</f>
        <v>0</v>
      </c>
      <c r="Q872" s="217">
        <v>0</v>
      </c>
      <c r="R872" s="217">
        <f>Q872*H872</f>
        <v>0</v>
      </c>
      <c r="S872" s="217">
        <v>0</v>
      </c>
      <c r="T872" s="218">
        <f>S872*H872</f>
        <v>0</v>
      </c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R872" s="219" t="s">
        <v>210</v>
      </c>
      <c r="AT872" s="219" t="s">
        <v>156</v>
      </c>
      <c r="AU872" s="219" t="s">
        <v>82</v>
      </c>
      <c r="AY872" s="21" t="s">
        <v>153</v>
      </c>
      <c r="BE872" s="220">
        <f>IF(N872="základní",J872,0)</f>
        <v>0</v>
      </c>
      <c r="BF872" s="220">
        <f>IF(N872="snížená",J872,0)</f>
        <v>0</v>
      </c>
      <c r="BG872" s="220">
        <f>IF(N872="zákl. přenesená",J872,0)</f>
        <v>0</v>
      </c>
      <c r="BH872" s="220">
        <f>IF(N872="sníž. přenesená",J872,0)</f>
        <v>0</v>
      </c>
      <c r="BI872" s="220">
        <f>IF(N872="nulová",J872,0)</f>
        <v>0</v>
      </c>
      <c r="BJ872" s="21" t="s">
        <v>80</v>
      </c>
      <c r="BK872" s="220">
        <f>ROUND(I872*H872,2)</f>
        <v>0</v>
      </c>
      <c r="BL872" s="21" t="s">
        <v>210</v>
      </c>
      <c r="BM872" s="219" t="s">
        <v>1014</v>
      </c>
    </row>
    <row r="873" spans="1:47" s="2" customFormat="1" ht="12">
      <c r="A873" s="42"/>
      <c r="B873" s="43"/>
      <c r="C873" s="44"/>
      <c r="D873" s="221" t="s">
        <v>162</v>
      </c>
      <c r="E873" s="44"/>
      <c r="F873" s="222" t="s">
        <v>1015</v>
      </c>
      <c r="G873" s="44"/>
      <c r="H873" s="44"/>
      <c r="I873" s="223"/>
      <c r="J873" s="44"/>
      <c r="K873" s="44"/>
      <c r="L873" s="48"/>
      <c r="M873" s="224"/>
      <c r="N873" s="225"/>
      <c r="O873" s="88"/>
      <c r="P873" s="88"/>
      <c r="Q873" s="88"/>
      <c r="R873" s="88"/>
      <c r="S873" s="88"/>
      <c r="T873" s="89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T873" s="21" t="s">
        <v>162</v>
      </c>
      <c r="AU873" s="21" t="s">
        <v>82</v>
      </c>
    </row>
    <row r="874" spans="1:47" s="2" customFormat="1" ht="12">
      <c r="A874" s="42"/>
      <c r="B874" s="43"/>
      <c r="C874" s="44"/>
      <c r="D874" s="226" t="s">
        <v>164</v>
      </c>
      <c r="E874" s="44"/>
      <c r="F874" s="227" t="s">
        <v>1016</v>
      </c>
      <c r="G874" s="44"/>
      <c r="H874" s="44"/>
      <c r="I874" s="223"/>
      <c r="J874" s="44"/>
      <c r="K874" s="44"/>
      <c r="L874" s="48"/>
      <c r="M874" s="224"/>
      <c r="N874" s="225"/>
      <c r="O874" s="88"/>
      <c r="P874" s="88"/>
      <c r="Q874" s="88"/>
      <c r="R874" s="88"/>
      <c r="S874" s="88"/>
      <c r="T874" s="89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T874" s="21" t="s">
        <v>164</v>
      </c>
      <c r="AU874" s="21" t="s">
        <v>82</v>
      </c>
    </row>
    <row r="875" spans="1:51" s="13" customFormat="1" ht="12">
      <c r="A875" s="13"/>
      <c r="B875" s="228"/>
      <c r="C875" s="229"/>
      <c r="D875" s="221" t="s">
        <v>166</v>
      </c>
      <c r="E875" s="230" t="s">
        <v>19</v>
      </c>
      <c r="F875" s="231" t="s">
        <v>1006</v>
      </c>
      <c r="G875" s="229"/>
      <c r="H875" s="232">
        <v>245.26</v>
      </c>
      <c r="I875" s="233"/>
      <c r="J875" s="229"/>
      <c r="K875" s="229"/>
      <c r="L875" s="234"/>
      <c r="M875" s="235"/>
      <c r="N875" s="236"/>
      <c r="O875" s="236"/>
      <c r="P875" s="236"/>
      <c r="Q875" s="236"/>
      <c r="R875" s="236"/>
      <c r="S875" s="236"/>
      <c r="T875" s="237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8" t="s">
        <v>166</v>
      </c>
      <c r="AU875" s="238" t="s">
        <v>82</v>
      </c>
      <c r="AV875" s="13" t="s">
        <v>82</v>
      </c>
      <c r="AW875" s="13" t="s">
        <v>33</v>
      </c>
      <c r="AX875" s="13" t="s">
        <v>72</v>
      </c>
      <c r="AY875" s="238" t="s">
        <v>153</v>
      </c>
    </row>
    <row r="876" spans="1:51" s="14" customFormat="1" ht="12">
      <c r="A876" s="14"/>
      <c r="B876" s="239"/>
      <c r="C876" s="240"/>
      <c r="D876" s="221" t="s">
        <v>166</v>
      </c>
      <c r="E876" s="241" t="s">
        <v>19</v>
      </c>
      <c r="F876" s="242" t="s">
        <v>168</v>
      </c>
      <c r="G876" s="240"/>
      <c r="H876" s="243">
        <v>245.26</v>
      </c>
      <c r="I876" s="244"/>
      <c r="J876" s="240"/>
      <c r="K876" s="240"/>
      <c r="L876" s="245"/>
      <c r="M876" s="246"/>
      <c r="N876" s="247"/>
      <c r="O876" s="247"/>
      <c r="P876" s="247"/>
      <c r="Q876" s="247"/>
      <c r="R876" s="247"/>
      <c r="S876" s="247"/>
      <c r="T876" s="248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9" t="s">
        <v>166</v>
      </c>
      <c r="AU876" s="249" t="s">
        <v>82</v>
      </c>
      <c r="AV876" s="14" t="s">
        <v>161</v>
      </c>
      <c r="AW876" s="14" t="s">
        <v>33</v>
      </c>
      <c r="AX876" s="14" t="s">
        <v>80</v>
      </c>
      <c r="AY876" s="249" t="s">
        <v>153</v>
      </c>
    </row>
    <row r="877" spans="1:65" s="2" customFormat="1" ht="44.25" customHeight="1">
      <c r="A877" s="42"/>
      <c r="B877" s="43"/>
      <c r="C877" s="261" t="s">
        <v>587</v>
      </c>
      <c r="D877" s="261" t="s">
        <v>214</v>
      </c>
      <c r="E877" s="262" t="s">
        <v>1017</v>
      </c>
      <c r="F877" s="263" t="s">
        <v>1018</v>
      </c>
      <c r="G877" s="264" t="s">
        <v>197</v>
      </c>
      <c r="H877" s="265">
        <v>282.049</v>
      </c>
      <c r="I877" s="266"/>
      <c r="J877" s="267">
        <f>ROUND(I877*H877,2)</f>
        <v>0</v>
      </c>
      <c r="K877" s="263" t="s">
        <v>160</v>
      </c>
      <c r="L877" s="268"/>
      <c r="M877" s="269" t="s">
        <v>19</v>
      </c>
      <c r="N877" s="270" t="s">
        <v>43</v>
      </c>
      <c r="O877" s="88"/>
      <c r="P877" s="217">
        <f>O877*H877</f>
        <v>0</v>
      </c>
      <c r="Q877" s="217">
        <v>0</v>
      </c>
      <c r="R877" s="217">
        <f>Q877*H877</f>
        <v>0</v>
      </c>
      <c r="S877" s="217">
        <v>0</v>
      </c>
      <c r="T877" s="218">
        <f>S877*H877</f>
        <v>0</v>
      </c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R877" s="219" t="s">
        <v>260</v>
      </c>
      <c r="AT877" s="219" t="s">
        <v>214</v>
      </c>
      <c r="AU877" s="219" t="s">
        <v>82</v>
      </c>
      <c r="AY877" s="21" t="s">
        <v>153</v>
      </c>
      <c r="BE877" s="220">
        <f>IF(N877="základní",J877,0)</f>
        <v>0</v>
      </c>
      <c r="BF877" s="220">
        <f>IF(N877="snížená",J877,0)</f>
        <v>0</v>
      </c>
      <c r="BG877" s="220">
        <f>IF(N877="zákl. přenesená",J877,0)</f>
        <v>0</v>
      </c>
      <c r="BH877" s="220">
        <f>IF(N877="sníž. přenesená",J877,0)</f>
        <v>0</v>
      </c>
      <c r="BI877" s="220">
        <f>IF(N877="nulová",J877,0)</f>
        <v>0</v>
      </c>
      <c r="BJ877" s="21" t="s">
        <v>80</v>
      </c>
      <c r="BK877" s="220">
        <f>ROUND(I877*H877,2)</f>
        <v>0</v>
      </c>
      <c r="BL877" s="21" t="s">
        <v>210</v>
      </c>
      <c r="BM877" s="219" t="s">
        <v>1019</v>
      </c>
    </row>
    <row r="878" spans="1:47" s="2" customFormat="1" ht="12">
      <c r="A878" s="42"/>
      <c r="B878" s="43"/>
      <c r="C878" s="44"/>
      <c r="D878" s="221" t="s">
        <v>162</v>
      </c>
      <c r="E878" s="44"/>
      <c r="F878" s="222" t="s">
        <v>1018</v>
      </c>
      <c r="G878" s="44"/>
      <c r="H878" s="44"/>
      <c r="I878" s="223"/>
      <c r="J878" s="44"/>
      <c r="K878" s="44"/>
      <c r="L878" s="48"/>
      <c r="M878" s="224"/>
      <c r="N878" s="225"/>
      <c r="O878" s="88"/>
      <c r="P878" s="88"/>
      <c r="Q878" s="88"/>
      <c r="R878" s="88"/>
      <c r="S878" s="88"/>
      <c r="T878" s="89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T878" s="21" t="s">
        <v>162</v>
      </c>
      <c r="AU878" s="21" t="s">
        <v>82</v>
      </c>
    </row>
    <row r="879" spans="1:51" s="13" customFormat="1" ht="12">
      <c r="A879" s="13"/>
      <c r="B879" s="228"/>
      <c r="C879" s="229"/>
      <c r="D879" s="221" t="s">
        <v>166</v>
      </c>
      <c r="E879" s="230" t="s">
        <v>19</v>
      </c>
      <c r="F879" s="231" t="s">
        <v>1020</v>
      </c>
      <c r="G879" s="229"/>
      <c r="H879" s="232">
        <v>282.049</v>
      </c>
      <c r="I879" s="233"/>
      <c r="J879" s="229"/>
      <c r="K879" s="229"/>
      <c r="L879" s="234"/>
      <c r="M879" s="235"/>
      <c r="N879" s="236"/>
      <c r="O879" s="236"/>
      <c r="P879" s="236"/>
      <c r="Q879" s="236"/>
      <c r="R879" s="236"/>
      <c r="S879" s="236"/>
      <c r="T879" s="237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8" t="s">
        <v>166</v>
      </c>
      <c r="AU879" s="238" t="s">
        <v>82</v>
      </c>
      <c r="AV879" s="13" t="s">
        <v>82</v>
      </c>
      <c r="AW879" s="13" t="s">
        <v>33</v>
      </c>
      <c r="AX879" s="13" t="s">
        <v>72</v>
      </c>
      <c r="AY879" s="238" t="s">
        <v>153</v>
      </c>
    </row>
    <row r="880" spans="1:51" s="14" customFormat="1" ht="12">
      <c r="A880" s="14"/>
      <c r="B880" s="239"/>
      <c r="C880" s="240"/>
      <c r="D880" s="221" t="s">
        <v>166</v>
      </c>
      <c r="E880" s="241" t="s">
        <v>19</v>
      </c>
      <c r="F880" s="242" t="s">
        <v>168</v>
      </c>
      <c r="G880" s="240"/>
      <c r="H880" s="243">
        <v>282.049</v>
      </c>
      <c r="I880" s="244"/>
      <c r="J880" s="240"/>
      <c r="K880" s="240"/>
      <c r="L880" s="245"/>
      <c r="M880" s="246"/>
      <c r="N880" s="247"/>
      <c r="O880" s="247"/>
      <c r="P880" s="247"/>
      <c r="Q880" s="247"/>
      <c r="R880" s="247"/>
      <c r="S880" s="247"/>
      <c r="T880" s="248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9" t="s">
        <v>166</v>
      </c>
      <c r="AU880" s="249" t="s">
        <v>82</v>
      </c>
      <c r="AV880" s="14" t="s">
        <v>161</v>
      </c>
      <c r="AW880" s="14" t="s">
        <v>33</v>
      </c>
      <c r="AX880" s="14" t="s">
        <v>80</v>
      </c>
      <c r="AY880" s="249" t="s">
        <v>153</v>
      </c>
    </row>
    <row r="881" spans="1:65" s="2" customFormat="1" ht="33" customHeight="1">
      <c r="A881" s="42"/>
      <c r="B881" s="43"/>
      <c r="C881" s="208" t="s">
        <v>1021</v>
      </c>
      <c r="D881" s="208" t="s">
        <v>156</v>
      </c>
      <c r="E881" s="209" t="s">
        <v>1022</v>
      </c>
      <c r="F881" s="210" t="s">
        <v>1023</v>
      </c>
      <c r="G881" s="211" t="s">
        <v>183</v>
      </c>
      <c r="H881" s="212">
        <v>1.695</v>
      </c>
      <c r="I881" s="213"/>
      <c r="J881" s="214">
        <f>ROUND(I881*H881,2)</f>
        <v>0</v>
      </c>
      <c r="K881" s="210" t="s">
        <v>160</v>
      </c>
      <c r="L881" s="48"/>
      <c r="M881" s="215" t="s">
        <v>19</v>
      </c>
      <c r="N881" s="216" t="s">
        <v>43</v>
      </c>
      <c r="O881" s="88"/>
      <c r="P881" s="217">
        <f>O881*H881</f>
        <v>0</v>
      </c>
      <c r="Q881" s="217">
        <v>0</v>
      </c>
      <c r="R881" s="217">
        <f>Q881*H881</f>
        <v>0</v>
      </c>
      <c r="S881" s="217">
        <v>0</v>
      </c>
      <c r="T881" s="218">
        <f>S881*H881</f>
        <v>0</v>
      </c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R881" s="219" t="s">
        <v>210</v>
      </c>
      <c r="AT881" s="219" t="s">
        <v>156</v>
      </c>
      <c r="AU881" s="219" t="s">
        <v>82</v>
      </c>
      <c r="AY881" s="21" t="s">
        <v>153</v>
      </c>
      <c r="BE881" s="220">
        <f>IF(N881="základní",J881,0)</f>
        <v>0</v>
      </c>
      <c r="BF881" s="220">
        <f>IF(N881="snížená",J881,0)</f>
        <v>0</v>
      </c>
      <c r="BG881" s="220">
        <f>IF(N881="zákl. přenesená",J881,0)</f>
        <v>0</v>
      </c>
      <c r="BH881" s="220">
        <f>IF(N881="sníž. přenesená",J881,0)</f>
        <v>0</v>
      </c>
      <c r="BI881" s="220">
        <f>IF(N881="nulová",J881,0)</f>
        <v>0</v>
      </c>
      <c r="BJ881" s="21" t="s">
        <v>80</v>
      </c>
      <c r="BK881" s="220">
        <f>ROUND(I881*H881,2)</f>
        <v>0</v>
      </c>
      <c r="BL881" s="21" t="s">
        <v>210</v>
      </c>
      <c r="BM881" s="219" t="s">
        <v>1024</v>
      </c>
    </row>
    <row r="882" spans="1:47" s="2" customFormat="1" ht="12">
      <c r="A882" s="42"/>
      <c r="B882" s="43"/>
      <c r="C882" s="44"/>
      <c r="D882" s="221" t="s">
        <v>162</v>
      </c>
      <c r="E882" s="44"/>
      <c r="F882" s="222" t="s">
        <v>1025</v>
      </c>
      <c r="G882" s="44"/>
      <c r="H882" s="44"/>
      <c r="I882" s="223"/>
      <c r="J882" s="44"/>
      <c r="K882" s="44"/>
      <c r="L882" s="48"/>
      <c r="M882" s="224"/>
      <c r="N882" s="225"/>
      <c r="O882" s="88"/>
      <c r="P882" s="88"/>
      <c r="Q882" s="88"/>
      <c r="R882" s="88"/>
      <c r="S882" s="88"/>
      <c r="T882" s="89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T882" s="21" t="s">
        <v>162</v>
      </c>
      <c r="AU882" s="21" t="s">
        <v>82</v>
      </c>
    </row>
    <row r="883" spans="1:47" s="2" customFormat="1" ht="12">
      <c r="A883" s="42"/>
      <c r="B883" s="43"/>
      <c r="C883" s="44"/>
      <c r="D883" s="226" t="s">
        <v>164</v>
      </c>
      <c r="E883" s="44"/>
      <c r="F883" s="227" t="s">
        <v>1026</v>
      </c>
      <c r="G883" s="44"/>
      <c r="H883" s="44"/>
      <c r="I883" s="223"/>
      <c r="J883" s="44"/>
      <c r="K883" s="44"/>
      <c r="L883" s="48"/>
      <c r="M883" s="224"/>
      <c r="N883" s="225"/>
      <c r="O883" s="88"/>
      <c r="P883" s="88"/>
      <c r="Q883" s="88"/>
      <c r="R883" s="88"/>
      <c r="S883" s="88"/>
      <c r="T883" s="89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T883" s="21" t="s">
        <v>164</v>
      </c>
      <c r="AU883" s="21" t="s">
        <v>82</v>
      </c>
    </row>
    <row r="884" spans="1:63" s="12" customFormat="1" ht="22.8" customHeight="1">
      <c r="A884" s="12"/>
      <c r="B884" s="192"/>
      <c r="C884" s="193"/>
      <c r="D884" s="194" t="s">
        <v>71</v>
      </c>
      <c r="E884" s="206" t="s">
        <v>1027</v>
      </c>
      <c r="F884" s="206" t="s">
        <v>1028</v>
      </c>
      <c r="G884" s="193"/>
      <c r="H884" s="193"/>
      <c r="I884" s="196"/>
      <c r="J884" s="207">
        <f>BK884</f>
        <v>0</v>
      </c>
      <c r="K884" s="193"/>
      <c r="L884" s="198"/>
      <c r="M884" s="199"/>
      <c r="N884" s="200"/>
      <c r="O884" s="200"/>
      <c r="P884" s="201">
        <f>SUM(P885:P893)</f>
        <v>0</v>
      </c>
      <c r="Q884" s="200"/>
      <c r="R884" s="201">
        <f>SUM(R885:R893)</f>
        <v>0</v>
      </c>
      <c r="S884" s="200"/>
      <c r="T884" s="202">
        <f>SUM(T885:T893)</f>
        <v>0</v>
      </c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R884" s="203" t="s">
        <v>82</v>
      </c>
      <c r="AT884" s="204" t="s">
        <v>71</v>
      </c>
      <c r="AU884" s="204" t="s">
        <v>80</v>
      </c>
      <c r="AY884" s="203" t="s">
        <v>153</v>
      </c>
      <c r="BK884" s="205">
        <f>SUM(BK885:BK893)</f>
        <v>0</v>
      </c>
    </row>
    <row r="885" spans="1:65" s="2" customFormat="1" ht="24.15" customHeight="1">
      <c r="A885" s="42"/>
      <c r="B885" s="43"/>
      <c r="C885" s="208" t="s">
        <v>595</v>
      </c>
      <c r="D885" s="208" t="s">
        <v>156</v>
      </c>
      <c r="E885" s="209" t="s">
        <v>1029</v>
      </c>
      <c r="F885" s="210" t="s">
        <v>1030</v>
      </c>
      <c r="G885" s="211" t="s">
        <v>197</v>
      </c>
      <c r="H885" s="212">
        <v>3</v>
      </c>
      <c r="I885" s="213"/>
      <c r="J885" s="214">
        <f>ROUND(I885*H885,2)</f>
        <v>0</v>
      </c>
      <c r="K885" s="210" t="s">
        <v>160</v>
      </c>
      <c r="L885" s="48"/>
      <c r="M885" s="215" t="s">
        <v>19</v>
      </c>
      <c r="N885" s="216" t="s">
        <v>43</v>
      </c>
      <c r="O885" s="88"/>
      <c r="P885" s="217">
        <f>O885*H885</f>
        <v>0</v>
      </c>
      <c r="Q885" s="217">
        <v>0</v>
      </c>
      <c r="R885" s="217">
        <f>Q885*H885</f>
        <v>0</v>
      </c>
      <c r="S885" s="217">
        <v>0</v>
      </c>
      <c r="T885" s="218">
        <f>S885*H885</f>
        <v>0</v>
      </c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R885" s="219" t="s">
        <v>210</v>
      </c>
      <c r="AT885" s="219" t="s">
        <v>156</v>
      </c>
      <c r="AU885" s="219" t="s">
        <v>82</v>
      </c>
      <c r="AY885" s="21" t="s">
        <v>153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21" t="s">
        <v>80</v>
      </c>
      <c r="BK885" s="220">
        <f>ROUND(I885*H885,2)</f>
        <v>0</v>
      </c>
      <c r="BL885" s="21" t="s">
        <v>210</v>
      </c>
      <c r="BM885" s="219" t="s">
        <v>1031</v>
      </c>
    </row>
    <row r="886" spans="1:47" s="2" customFormat="1" ht="12">
      <c r="A886" s="42"/>
      <c r="B886" s="43"/>
      <c r="C886" s="44"/>
      <c r="D886" s="221" t="s">
        <v>162</v>
      </c>
      <c r="E886" s="44"/>
      <c r="F886" s="222" t="s">
        <v>1032</v>
      </c>
      <c r="G886" s="44"/>
      <c r="H886" s="44"/>
      <c r="I886" s="223"/>
      <c r="J886" s="44"/>
      <c r="K886" s="44"/>
      <c r="L886" s="48"/>
      <c r="M886" s="224"/>
      <c r="N886" s="225"/>
      <c r="O886" s="88"/>
      <c r="P886" s="88"/>
      <c r="Q886" s="88"/>
      <c r="R886" s="88"/>
      <c r="S886" s="88"/>
      <c r="T886" s="89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T886" s="21" t="s">
        <v>162</v>
      </c>
      <c r="AU886" s="21" t="s">
        <v>82</v>
      </c>
    </row>
    <row r="887" spans="1:47" s="2" customFormat="1" ht="12">
      <c r="A887" s="42"/>
      <c r="B887" s="43"/>
      <c r="C887" s="44"/>
      <c r="D887" s="226" t="s">
        <v>164</v>
      </c>
      <c r="E887" s="44"/>
      <c r="F887" s="227" t="s">
        <v>1033</v>
      </c>
      <c r="G887" s="44"/>
      <c r="H887" s="44"/>
      <c r="I887" s="223"/>
      <c r="J887" s="44"/>
      <c r="K887" s="44"/>
      <c r="L887" s="48"/>
      <c r="M887" s="224"/>
      <c r="N887" s="225"/>
      <c r="O887" s="88"/>
      <c r="P887" s="88"/>
      <c r="Q887" s="88"/>
      <c r="R887" s="88"/>
      <c r="S887" s="88"/>
      <c r="T887" s="89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T887" s="21" t="s">
        <v>164</v>
      </c>
      <c r="AU887" s="21" t="s">
        <v>82</v>
      </c>
    </row>
    <row r="888" spans="1:47" s="2" customFormat="1" ht="12">
      <c r="A888" s="42"/>
      <c r="B888" s="43"/>
      <c r="C888" s="44"/>
      <c r="D888" s="221" t="s">
        <v>225</v>
      </c>
      <c r="E888" s="44"/>
      <c r="F888" s="271" t="s">
        <v>1034</v>
      </c>
      <c r="G888" s="44"/>
      <c r="H888" s="44"/>
      <c r="I888" s="223"/>
      <c r="J888" s="44"/>
      <c r="K888" s="44"/>
      <c r="L888" s="48"/>
      <c r="M888" s="224"/>
      <c r="N888" s="225"/>
      <c r="O888" s="88"/>
      <c r="P888" s="88"/>
      <c r="Q888" s="88"/>
      <c r="R888" s="88"/>
      <c r="S888" s="88"/>
      <c r="T888" s="89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T888" s="21" t="s">
        <v>225</v>
      </c>
      <c r="AU888" s="21" t="s">
        <v>82</v>
      </c>
    </row>
    <row r="889" spans="1:51" s="13" customFormat="1" ht="12">
      <c r="A889" s="13"/>
      <c r="B889" s="228"/>
      <c r="C889" s="229"/>
      <c r="D889" s="221" t="s">
        <v>166</v>
      </c>
      <c r="E889" s="230" t="s">
        <v>19</v>
      </c>
      <c r="F889" s="231" t="s">
        <v>1035</v>
      </c>
      <c r="G889" s="229"/>
      <c r="H889" s="232">
        <v>3</v>
      </c>
      <c r="I889" s="233"/>
      <c r="J889" s="229"/>
      <c r="K889" s="229"/>
      <c r="L889" s="234"/>
      <c r="M889" s="235"/>
      <c r="N889" s="236"/>
      <c r="O889" s="236"/>
      <c r="P889" s="236"/>
      <c r="Q889" s="236"/>
      <c r="R889" s="236"/>
      <c r="S889" s="236"/>
      <c r="T889" s="237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8" t="s">
        <v>166</v>
      </c>
      <c r="AU889" s="238" t="s">
        <v>82</v>
      </c>
      <c r="AV889" s="13" t="s">
        <v>82</v>
      </c>
      <c r="AW889" s="13" t="s">
        <v>33</v>
      </c>
      <c r="AX889" s="13" t="s">
        <v>72</v>
      </c>
      <c r="AY889" s="238" t="s">
        <v>153</v>
      </c>
    </row>
    <row r="890" spans="1:51" s="14" customFormat="1" ht="12">
      <c r="A890" s="14"/>
      <c r="B890" s="239"/>
      <c r="C890" s="240"/>
      <c r="D890" s="221" t="s">
        <v>166</v>
      </c>
      <c r="E890" s="241" t="s">
        <v>19</v>
      </c>
      <c r="F890" s="242" t="s">
        <v>168</v>
      </c>
      <c r="G890" s="240"/>
      <c r="H890" s="243">
        <v>3</v>
      </c>
      <c r="I890" s="244"/>
      <c r="J890" s="240"/>
      <c r="K890" s="240"/>
      <c r="L890" s="245"/>
      <c r="M890" s="246"/>
      <c r="N890" s="247"/>
      <c r="O890" s="247"/>
      <c r="P890" s="247"/>
      <c r="Q890" s="247"/>
      <c r="R890" s="247"/>
      <c r="S890" s="247"/>
      <c r="T890" s="248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9" t="s">
        <v>166</v>
      </c>
      <c r="AU890" s="249" t="s">
        <v>82</v>
      </c>
      <c r="AV890" s="14" t="s">
        <v>161</v>
      </c>
      <c r="AW890" s="14" t="s">
        <v>33</v>
      </c>
      <c r="AX890" s="14" t="s">
        <v>80</v>
      </c>
      <c r="AY890" s="249" t="s">
        <v>153</v>
      </c>
    </row>
    <row r="891" spans="1:65" s="2" customFormat="1" ht="24.15" customHeight="1">
      <c r="A891" s="42"/>
      <c r="B891" s="43"/>
      <c r="C891" s="208" t="s">
        <v>1036</v>
      </c>
      <c r="D891" s="208" t="s">
        <v>156</v>
      </c>
      <c r="E891" s="209" t="s">
        <v>1037</v>
      </c>
      <c r="F891" s="210" t="s">
        <v>1038</v>
      </c>
      <c r="G891" s="211" t="s">
        <v>183</v>
      </c>
      <c r="H891" s="212">
        <v>0.301</v>
      </c>
      <c r="I891" s="213"/>
      <c r="J891" s="214">
        <f>ROUND(I891*H891,2)</f>
        <v>0</v>
      </c>
      <c r="K891" s="210" t="s">
        <v>160</v>
      </c>
      <c r="L891" s="48"/>
      <c r="M891" s="215" t="s">
        <v>19</v>
      </c>
      <c r="N891" s="216" t="s">
        <v>43</v>
      </c>
      <c r="O891" s="88"/>
      <c r="P891" s="217">
        <f>O891*H891</f>
        <v>0</v>
      </c>
      <c r="Q891" s="217">
        <v>0</v>
      </c>
      <c r="R891" s="217">
        <f>Q891*H891</f>
        <v>0</v>
      </c>
      <c r="S891" s="217">
        <v>0</v>
      </c>
      <c r="T891" s="218">
        <f>S891*H891</f>
        <v>0</v>
      </c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R891" s="219" t="s">
        <v>210</v>
      </c>
      <c r="AT891" s="219" t="s">
        <v>156</v>
      </c>
      <c r="AU891" s="219" t="s">
        <v>82</v>
      </c>
      <c r="AY891" s="21" t="s">
        <v>153</v>
      </c>
      <c r="BE891" s="220">
        <f>IF(N891="základní",J891,0)</f>
        <v>0</v>
      </c>
      <c r="BF891" s="220">
        <f>IF(N891="snížená",J891,0)</f>
        <v>0</v>
      </c>
      <c r="BG891" s="220">
        <f>IF(N891="zákl. přenesená",J891,0)</f>
        <v>0</v>
      </c>
      <c r="BH891" s="220">
        <f>IF(N891="sníž. přenesená",J891,0)</f>
        <v>0</v>
      </c>
      <c r="BI891" s="220">
        <f>IF(N891="nulová",J891,0)</f>
        <v>0</v>
      </c>
      <c r="BJ891" s="21" t="s">
        <v>80</v>
      </c>
      <c r="BK891" s="220">
        <f>ROUND(I891*H891,2)</f>
        <v>0</v>
      </c>
      <c r="BL891" s="21" t="s">
        <v>210</v>
      </c>
      <c r="BM891" s="219" t="s">
        <v>1039</v>
      </c>
    </row>
    <row r="892" spans="1:47" s="2" customFormat="1" ht="12">
      <c r="A892" s="42"/>
      <c r="B892" s="43"/>
      <c r="C892" s="44"/>
      <c r="D892" s="221" t="s">
        <v>162</v>
      </c>
      <c r="E892" s="44"/>
      <c r="F892" s="222" t="s">
        <v>1040</v>
      </c>
      <c r="G892" s="44"/>
      <c r="H892" s="44"/>
      <c r="I892" s="223"/>
      <c r="J892" s="44"/>
      <c r="K892" s="44"/>
      <c r="L892" s="48"/>
      <c r="M892" s="224"/>
      <c r="N892" s="225"/>
      <c r="O892" s="88"/>
      <c r="P892" s="88"/>
      <c r="Q892" s="88"/>
      <c r="R892" s="88"/>
      <c r="S892" s="88"/>
      <c r="T892" s="89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T892" s="21" t="s">
        <v>162</v>
      </c>
      <c r="AU892" s="21" t="s">
        <v>82</v>
      </c>
    </row>
    <row r="893" spans="1:47" s="2" customFormat="1" ht="12">
      <c r="A893" s="42"/>
      <c r="B893" s="43"/>
      <c r="C893" s="44"/>
      <c r="D893" s="226" t="s">
        <v>164</v>
      </c>
      <c r="E893" s="44"/>
      <c r="F893" s="227" t="s">
        <v>1041</v>
      </c>
      <c r="G893" s="44"/>
      <c r="H893" s="44"/>
      <c r="I893" s="223"/>
      <c r="J893" s="44"/>
      <c r="K893" s="44"/>
      <c r="L893" s="48"/>
      <c r="M893" s="224"/>
      <c r="N893" s="225"/>
      <c r="O893" s="88"/>
      <c r="P893" s="88"/>
      <c r="Q893" s="88"/>
      <c r="R893" s="88"/>
      <c r="S893" s="88"/>
      <c r="T893" s="89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T893" s="21" t="s">
        <v>164</v>
      </c>
      <c r="AU893" s="21" t="s">
        <v>82</v>
      </c>
    </row>
    <row r="894" spans="1:63" s="12" customFormat="1" ht="22.8" customHeight="1">
      <c r="A894" s="12"/>
      <c r="B894" s="192"/>
      <c r="C894" s="193"/>
      <c r="D894" s="194" t="s">
        <v>71</v>
      </c>
      <c r="E894" s="206" t="s">
        <v>1042</v>
      </c>
      <c r="F894" s="206" t="s">
        <v>1043</v>
      </c>
      <c r="G894" s="193"/>
      <c r="H894" s="193"/>
      <c r="I894" s="196"/>
      <c r="J894" s="207">
        <f>BK894</f>
        <v>0</v>
      </c>
      <c r="K894" s="193"/>
      <c r="L894" s="198"/>
      <c r="M894" s="199"/>
      <c r="N894" s="200"/>
      <c r="O894" s="200"/>
      <c r="P894" s="201">
        <f>SUM(P895:P956)</f>
        <v>0</v>
      </c>
      <c r="Q894" s="200"/>
      <c r="R894" s="201">
        <f>SUM(R895:R956)</f>
        <v>0</v>
      </c>
      <c r="S894" s="200"/>
      <c r="T894" s="202">
        <f>SUM(T895:T956)</f>
        <v>0</v>
      </c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R894" s="203" t="s">
        <v>82</v>
      </c>
      <c r="AT894" s="204" t="s">
        <v>71</v>
      </c>
      <c r="AU894" s="204" t="s">
        <v>80</v>
      </c>
      <c r="AY894" s="203" t="s">
        <v>153</v>
      </c>
      <c r="BK894" s="205">
        <f>SUM(BK895:BK956)</f>
        <v>0</v>
      </c>
    </row>
    <row r="895" spans="1:65" s="2" customFormat="1" ht="24.15" customHeight="1">
      <c r="A895" s="42"/>
      <c r="B895" s="43"/>
      <c r="C895" s="208" t="s">
        <v>605</v>
      </c>
      <c r="D895" s="208" t="s">
        <v>156</v>
      </c>
      <c r="E895" s="209" t="s">
        <v>1044</v>
      </c>
      <c r="F895" s="210" t="s">
        <v>1045</v>
      </c>
      <c r="G895" s="211" t="s">
        <v>197</v>
      </c>
      <c r="H895" s="212">
        <v>101.53</v>
      </c>
      <c r="I895" s="213"/>
      <c r="J895" s="214">
        <f>ROUND(I895*H895,2)</f>
        <v>0</v>
      </c>
      <c r="K895" s="210" t="s">
        <v>160</v>
      </c>
      <c r="L895" s="48"/>
      <c r="M895" s="215" t="s">
        <v>19</v>
      </c>
      <c r="N895" s="216" t="s">
        <v>43</v>
      </c>
      <c r="O895" s="88"/>
      <c r="P895" s="217">
        <f>O895*H895</f>
        <v>0</v>
      </c>
      <c r="Q895" s="217">
        <v>0</v>
      </c>
      <c r="R895" s="217">
        <f>Q895*H895</f>
        <v>0</v>
      </c>
      <c r="S895" s="217">
        <v>0</v>
      </c>
      <c r="T895" s="218">
        <f>S895*H895</f>
        <v>0</v>
      </c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R895" s="219" t="s">
        <v>210</v>
      </c>
      <c r="AT895" s="219" t="s">
        <v>156</v>
      </c>
      <c r="AU895" s="219" t="s">
        <v>82</v>
      </c>
      <c r="AY895" s="21" t="s">
        <v>153</v>
      </c>
      <c r="BE895" s="220">
        <f>IF(N895="základní",J895,0)</f>
        <v>0</v>
      </c>
      <c r="BF895" s="220">
        <f>IF(N895="snížená",J895,0)</f>
        <v>0</v>
      </c>
      <c r="BG895" s="220">
        <f>IF(N895="zákl. přenesená",J895,0)</f>
        <v>0</v>
      </c>
      <c r="BH895" s="220">
        <f>IF(N895="sníž. přenesená",J895,0)</f>
        <v>0</v>
      </c>
      <c r="BI895" s="220">
        <f>IF(N895="nulová",J895,0)</f>
        <v>0</v>
      </c>
      <c r="BJ895" s="21" t="s">
        <v>80</v>
      </c>
      <c r="BK895" s="220">
        <f>ROUND(I895*H895,2)</f>
        <v>0</v>
      </c>
      <c r="BL895" s="21" t="s">
        <v>210</v>
      </c>
      <c r="BM895" s="219" t="s">
        <v>1046</v>
      </c>
    </row>
    <row r="896" spans="1:47" s="2" customFormat="1" ht="12">
      <c r="A896" s="42"/>
      <c r="B896" s="43"/>
      <c r="C896" s="44"/>
      <c r="D896" s="221" t="s">
        <v>162</v>
      </c>
      <c r="E896" s="44"/>
      <c r="F896" s="222" t="s">
        <v>1047</v>
      </c>
      <c r="G896" s="44"/>
      <c r="H896" s="44"/>
      <c r="I896" s="223"/>
      <c r="J896" s="44"/>
      <c r="K896" s="44"/>
      <c r="L896" s="48"/>
      <c r="M896" s="224"/>
      <c r="N896" s="225"/>
      <c r="O896" s="88"/>
      <c r="P896" s="88"/>
      <c r="Q896" s="88"/>
      <c r="R896" s="88"/>
      <c r="S896" s="88"/>
      <c r="T896" s="89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T896" s="21" t="s">
        <v>162</v>
      </c>
      <c r="AU896" s="21" t="s">
        <v>82</v>
      </c>
    </row>
    <row r="897" spans="1:47" s="2" customFormat="1" ht="12">
      <c r="A897" s="42"/>
      <c r="B897" s="43"/>
      <c r="C897" s="44"/>
      <c r="D897" s="226" t="s">
        <v>164</v>
      </c>
      <c r="E897" s="44"/>
      <c r="F897" s="227" t="s">
        <v>1048</v>
      </c>
      <c r="G897" s="44"/>
      <c r="H897" s="44"/>
      <c r="I897" s="223"/>
      <c r="J897" s="44"/>
      <c r="K897" s="44"/>
      <c r="L897" s="48"/>
      <c r="M897" s="224"/>
      <c r="N897" s="225"/>
      <c r="O897" s="88"/>
      <c r="P897" s="88"/>
      <c r="Q897" s="88"/>
      <c r="R897" s="88"/>
      <c r="S897" s="88"/>
      <c r="T897" s="89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T897" s="21" t="s">
        <v>164</v>
      </c>
      <c r="AU897" s="21" t="s">
        <v>82</v>
      </c>
    </row>
    <row r="898" spans="1:51" s="16" customFormat="1" ht="12">
      <c r="A898" s="16"/>
      <c r="B898" s="272"/>
      <c r="C898" s="273"/>
      <c r="D898" s="221" t="s">
        <v>166</v>
      </c>
      <c r="E898" s="274" t="s">
        <v>19</v>
      </c>
      <c r="F898" s="275" t="s">
        <v>1049</v>
      </c>
      <c r="G898" s="273"/>
      <c r="H898" s="274" t="s">
        <v>19</v>
      </c>
      <c r="I898" s="276"/>
      <c r="J898" s="273"/>
      <c r="K898" s="273"/>
      <c r="L898" s="277"/>
      <c r="M898" s="278"/>
      <c r="N898" s="279"/>
      <c r="O898" s="279"/>
      <c r="P898" s="279"/>
      <c r="Q898" s="279"/>
      <c r="R898" s="279"/>
      <c r="S898" s="279"/>
      <c r="T898" s="280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T898" s="281" t="s">
        <v>166</v>
      </c>
      <c r="AU898" s="281" t="s">
        <v>82</v>
      </c>
      <c r="AV898" s="16" t="s">
        <v>80</v>
      </c>
      <c r="AW898" s="16" t="s">
        <v>33</v>
      </c>
      <c r="AX898" s="16" t="s">
        <v>72</v>
      </c>
      <c r="AY898" s="281" t="s">
        <v>153</v>
      </c>
    </row>
    <row r="899" spans="1:51" s="13" customFormat="1" ht="12">
      <c r="A899" s="13"/>
      <c r="B899" s="228"/>
      <c r="C899" s="229"/>
      <c r="D899" s="221" t="s">
        <v>166</v>
      </c>
      <c r="E899" s="230" t="s">
        <v>19</v>
      </c>
      <c r="F899" s="231" t="s">
        <v>1050</v>
      </c>
      <c r="G899" s="229"/>
      <c r="H899" s="232">
        <v>68.51</v>
      </c>
      <c r="I899" s="233"/>
      <c r="J899" s="229"/>
      <c r="K899" s="229"/>
      <c r="L899" s="234"/>
      <c r="M899" s="235"/>
      <c r="N899" s="236"/>
      <c r="O899" s="236"/>
      <c r="P899" s="236"/>
      <c r="Q899" s="236"/>
      <c r="R899" s="236"/>
      <c r="S899" s="236"/>
      <c r="T899" s="237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8" t="s">
        <v>166</v>
      </c>
      <c r="AU899" s="238" t="s">
        <v>82</v>
      </c>
      <c r="AV899" s="13" t="s">
        <v>82</v>
      </c>
      <c r="AW899" s="13" t="s">
        <v>33</v>
      </c>
      <c r="AX899" s="13" t="s">
        <v>72</v>
      </c>
      <c r="AY899" s="238" t="s">
        <v>153</v>
      </c>
    </row>
    <row r="900" spans="1:51" s="13" customFormat="1" ht="12">
      <c r="A900" s="13"/>
      <c r="B900" s="228"/>
      <c r="C900" s="229"/>
      <c r="D900" s="221" t="s">
        <v>166</v>
      </c>
      <c r="E900" s="230" t="s">
        <v>19</v>
      </c>
      <c r="F900" s="231" t="s">
        <v>1051</v>
      </c>
      <c r="G900" s="229"/>
      <c r="H900" s="232">
        <v>33.02</v>
      </c>
      <c r="I900" s="233"/>
      <c r="J900" s="229"/>
      <c r="K900" s="229"/>
      <c r="L900" s="234"/>
      <c r="M900" s="235"/>
      <c r="N900" s="236"/>
      <c r="O900" s="236"/>
      <c r="P900" s="236"/>
      <c r="Q900" s="236"/>
      <c r="R900" s="236"/>
      <c r="S900" s="236"/>
      <c r="T900" s="237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8" t="s">
        <v>166</v>
      </c>
      <c r="AU900" s="238" t="s">
        <v>82</v>
      </c>
      <c r="AV900" s="13" t="s">
        <v>82</v>
      </c>
      <c r="AW900" s="13" t="s">
        <v>33</v>
      </c>
      <c r="AX900" s="13" t="s">
        <v>72</v>
      </c>
      <c r="AY900" s="238" t="s">
        <v>153</v>
      </c>
    </row>
    <row r="901" spans="1:51" s="15" customFormat="1" ht="12">
      <c r="A901" s="15"/>
      <c r="B901" s="250"/>
      <c r="C901" s="251"/>
      <c r="D901" s="221" t="s">
        <v>166</v>
      </c>
      <c r="E901" s="252" t="s">
        <v>19</v>
      </c>
      <c r="F901" s="253" t="s">
        <v>174</v>
      </c>
      <c r="G901" s="251"/>
      <c r="H901" s="254">
        <v>101.53</v>
      </c>
      <c r="I901" s="255"/>
      <c r="J901" s="251"/>
      <c r="K901" s="251"/>
      <c r="L901" s="256"/>
      <c r="M901" s="257"/>
      <c r="N901" s="258"/>
      <c r="O901" s="258"/>
      <c r="P901" s="258"/>
      <c r="Q901" s="258"/>
      <c r="R901" s="258"/>
      <c r="S901" s="258"/>
      <c r="T901" s="259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60" t="s">
        <v>166</v>
      </c>
      <c r="AU901" s="260" t="s">
        <v>82</v>
      </c>
      <c r="AV901" s="15" t="s">
        <v>175</v>
      </c>
      <c r="AW901" s="15" t="s">
        <v>33</v>
      </c>
      <c r="AX901" s="15" t="s">
        <v>72</v>
      </c>
      <c r="AY901" s="260" t="s">
        <v>153</v>
      </c>
    </row>
    <row r="902" spans="1:51" s="14" customFormat="1" ht="12">
      <c r="A902" s="14"/>
      <c r="B902" s="239"/>
      <c r="C902" s="240"/>
      <c r="D902" s="221" t="s">
        <v>166</v>
      </c>
      <c r="E902" s="241" t="s">
        <v>19</v>
      </c>
      <c r="F902" s="242" t="s">
        <v>168</v>
      </c>
      <c r="G902" s="240"/>
      <c r="H902" s="243">
        <v>101.53</v>
      </c>
      <c r="I902" s="244"/>
      <c r="J902" s="240"/>
      <c r="K902" s="240"/>
      <c r="L902" s="245"/>
      <c r="M902" s="246"/>
      <c r="N902" s="247"/>
      <c r="O902" s="247"/>
      <c r="P902" s="247"/>
      <c r="Q902" s="247"/>
      <c r="R902" s="247"/>
      <c r="S902" s="247"/>
      <c r="T902" s="248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9" t="s">
        <v>166</v>
      </c>
      <c r="AU902" s="249" t="s">
        <v>82</v>
      </c>
      <c r="AV902" s="14" t="s">
        <v>161</v>
      </c>
      <c r="AW902" s="14" t="s">
        <v>33</v>
      </c>
      <c r="AX902" s="14" t="s">
        <v>80</v>
      </c>
      <c r="AY902" s="249" t="s">
        <v>153</v>
      </c>
    </row>
    <row r="903" spans="1:65" s="2" customFormat="1" ht="24.15" customHeight="1">
      <c r="A903" s="42"/>
      <c r="B903" s="43"/>
      <c r="C903" s="208" t="s">
        <v>1052</v>
      </c>
      <c r="D903" s="208" t="s">
        <v>156</v>
      </c>
      <c r="E903" s="209" t="s">
        <v>1053</v>
      </c>
      <c r="F903" s="210" t="s">
        <v>1054</v>
      </c>
      <c r="G903" s="211" t="s">
        <v>197</v>
      </c>
      <c r="H903" s="212">
        <v>18.02</v>
      </c>
      <c r="I903" s="213"/>
      <c r="J903" s="214">
        <f>ROUND(I903*H903,2)</f>
        <v>0</v>
      </c>
      <c r="K903" s="210" t="s">
        <v>160</v>
      </c>
      <c r="L903" s="48"/>
      <c r="M903" s="215" t="s">
        <v>19</v>
      </c>
      <c r="N903" s="216" t="s">
        <v>43</v>
      </c>
      <c r="O903" s="88"/>
      <c r="P903" s="217">
        <f>O903*H903</f>
        <v>0</v>
      </c>
      <c r="Q903" s="217">
        <v>0</v>
      </c>
      <c r="R903" s="217">
        <f>Q903*H903</f>
        <v>0</v>
      </c>
      <c r="S903" s="217">
        <v>0</v>
      </c>
      <c r="T903" s="218">
        <f>S903*H903</f>
        <v>0</v>
      </c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R903" s="219" t="s">
        <v>210</v>
      </c>
      <c r="AT903" s="219" t="s">
        <v>156</v>
      </c>
      <c r="AU903" s="219" t="s">
        <v>82</v>
      </c>
      <c r="AY903" s="21" t="s">
        <v>153</v>
      </c>
      <c r="BE903" s="220">
        <f>IF(N903="základní",J903,0)</f>
        <v>0</v>
      </c>
      <c r="BF903" s="220">
        <f>IF(N903="snížená",J903,0)</f>
        <v>0</v>
      </c>
      <c r="BG903" s="220">
        <f>IF(N903="zákl. přenesená",J903,0)</f>
        <v>0</v>
      </c>
      <c r="BH903" s="220">
        <f>IF(N903="sníž. přenesená",J903,0)</f>
        <v>0</v>
      </c>
      <c r="BI903" s="220">
        <f>IF(N903="nulová",J903,0)</f>
        <v>0</v>
      </c>
      <c r="BJ903" s="21" t="s">
        <v>80</v>
      </c>
      <c r="BK903" s="220">
        <f>ROUND(I903*H903,2)</f>
        <v>0</v>
      </c>
      <c r="BL903" s="21" t="s">
        <v>210</v>
      </c>
      <c r="BM903" s="219" t="s">
        <v>1055</v>
      </c>
    </row>
    <row r="904" spans="1:47" s="2" customFormat="1" ht="12">
      <c r="A904" s="42"/>
      <c r="B904" s="43"/>
      <c r="C904" s="44"/>
      <c r="D904" s="221" t="s">
        <v>162</v>
      </c>
      <c r="E904" s="44"/>
      <c r="F904" s="222" t="s">
        <v>1056</v>
      </c>
      <c r="G904" s="44"/>
      <c r="H904" s="44"/>
      <c r="I904" s="223"/>
      <c r="J904" s="44"/>
      <c r="K904" s="44"/>
      <c r="L904" s="48"/>
      <c r="M904" s="224"/>
      <c r="N904" s="225"/>
      <c r="O904" s="88"/>
      <c r="P904" s="88"/>
      <c r="Q904" s="88"/>
      <c r="R904" s="88"/>
      <c r="S904" s="88"/>
      <c r="T904" s="89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T904" s="21" t="s">
        <v>162</v>
      </c>
      <c r="AU904" s="21" t="s">
        <v>82</v>
      </c>
    </row>
    <row r="905" spans="1:47" s="2" customFormat="1" ht="12">
      <c r="A905" s="42"/>
      <c r="B905" s="43"/>
      <c r="C905" s="44"/>
      <c r="D905" s="226" t="s">
        <v>164</v>
      </c>
      <c r="E905" s="44"/>
      <c r="F905" s="227" t="s">
        <v>1057</v>
      </c>
      <c r="G905" s="44"/>
      <c r="H905" s="44"/>
      <c r="I905" s="223"/>
      <c r="J905" s="44"/>
      <c r="K905" s="44"/>
      <c r="L905" s="48"/>
      <c r="M905" s="224"/>
      <c r="N905" s="225"/>
      <c r="O905" s="88"/>
      <c r="P905" s="88"/>
      <c r="Q905" s="88"/>
      <c r="R905" s="88"/>
      <c r="S905" s="88"/>
      <c r="T905" s="89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T905" s="21" t="s">
        <v>164</v>
      </c>
      <c r="AU905" s="21" t="s">
        <v>82</v>
      </c>
    </row>
    <row r="906" spans="1:51" s="16" customFormat="1" ht="12">
      <c r="A906" s="16"/>
      <c r="B906" s="272"/>
      <c r="C906" s="273"/>
      <c r="D906" s="221" t="s">
        <v>166</v>
      </c>
      <c r="E906" s="274" t="s">
        <v>19</v>
      </c>
      <c r="F906" s="275" t="s">
        <v>1058</v>
      </c>
      <c r="G906" s="273"/>
      <c r="H906" s="274" t="s">
        <v>19</v>
      </c>
      <c r="I906" s="276"/>
      <c r="J906" s="273"/>
      <c r="K906" s="273"/>
      <c r="L906" s="277"/>
      <c r="M906" s="278"/>
      <c r="N906" s="279"/>
      <c r="O906" s="279"/>
      <c r="P906" s="279"/>
      <c r="Q906" s="279"/>
      <c r="R906" s="279"/>
      <c r="S906" s="279"/>
      <c r="T906" s="280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T906" s="281" t="s">
        <v>166</v>
      </c>
      <c r="AU906" s="281" t="s">
        <v>82</v>
      </c>
      <c r="AV906" s="16" t="s">
        <v>80</v>
      </c>
      <c r="AW906" s="16" t="s">
        <v>33</v>
      </c>
      <c r="AX906" s="16" t="s">
        <v>72</v>
      </c>
      <c r="AY906" s="281" t="s">
        <v>153</v>
      </c>
    </row>
    <row r="907" spans="1:51" s="13" customFormat="1" ht="12">
      <c r="A907" s="13"/>
      <c r="B907" s="228"/>
      <c r="C907" s="229"/>
      <c r="D907" s="221" t="s">
        <v>166</v>
      </c>
      <c r="E907" s="230" t="s">
        <v>19</v>
      </c>
      <c r="F907" s="231" t="s">
        <v>1059</v>
      </c>
      <c r="G907" s="229"/>
      <c r="H907" s="232">
        <v>12</v>
      </c>
      <c r="I907" s="233"/>
      <c r="J907" s="229"/>
      <c r="K907" s="229"/>
      <c r="L907" s="234"/>
      <c r="M907" s="235"/>
      <c r="N907" s="236"/>
      <c r="O907" s="236"/>
      <c r="P907" s="236"/>
      <c r="Q907" s="236"/>
      <c r="R907" s="236"/>
      <c r="S907" s="236"/>
      <c r="T907" s="237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8" t="s">
        <v>166</v>
      </c>
      <c r="AU907" s="238" t="s">
        <v>82</v>
      </c>
      <c r="AV907" s="13" t="s">
        <v>82</v>
      </c>
      <c r="AW907" s="13" t="s">
        <v>33</v>
      </c>
      <c r="AX907" s="13" t="s">
        <v>72</v>
      </c>
      <c r="AY907" s="238" t="s">
        <v>153</v>
      </c>
    </row>
    <row r="908" spans="1:51" s="13" customFormat="1" ht="12">
      <c r="A908" s="13"/>
      <c r="B908" s="228"/>
      <c r="C908" s="229"/>
      <c r="D908" s="221" t="s">
        <v>166</v>
      </c>
      <c r="E908" s="230" t="s">
        <v>19</v>
      </c>
      <c r="F908" s="231" t="s">
        <v>1060</v>
      </c>
      <c r="G908" s="229"/>
      <c r="H908" s="232">
        <v>6.02</v>
      </c>
      <c r="I908" s="233"/>
      <c r="J908" s="229"/>
      <c r="K908" s="229"/>
      <c r="L908" s="234"/>
      <c r="M908" s="235"/>
      <c r="N908" s="236"/>
      <c r="O908" s="236"/>
      <c r="P908" s="236"/>
      <c r="Q908" s="236"/>
      <c r="R908" s="236"/>
      <c r="S908" s="236"/>
      <c r="T908" s="237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8" t="s">
        <v>166</v>
      </c>
      <c r="AU908" s="238" t="s">
        <v>82</v>
      </c>
      <c r="AV908" s="13" t="s">
        <v>82</v>
      </c>
      <c r="AW908" s="13" t="s">
        <v>33</v>
      </c>
      <c r="AX908" s="13" t="s">
        <v>72</v>
      </c>
      <c r="AY908" s="238" t="s">
        <v>153</v>
      </c>
    </row>
    <row r="909" spans="1:51" s="15" customFormat="1" ht="12">
      <c r="A909" s="15"/>
      <c r="B909" s="250"/>
      <c r="C909" s="251"/>
      <c r="D909" s="221" t="s">
        <v>166</v>
      </c>
      <c r="E909" s="252" t="s">
        <v>19</v>
      </c>
      <c r="F909" s="253" t="s">
        <v>174</v>
      </c>
      <c r="G909" s="251"/>
      <c r="H909" s="254">
        <v>18.02</v>
      </c>
      <c r="I909" s="255"/>
      <c r="J909" s="251"/>
      <c r="K909" s="251"/>
      <c r="L909" s="256"/>
      <c r="M909" s="257"/>
      <c r="N909" s="258"/>
      <c r="O909" s="258"/>
      <c r="P909" s="258"/>
      <c r="Q909" s="258"/>
      <c r="R909" s="258"/>
      <c r="S909" s="258"/>
      <c r="T909" s="259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60" t="s">
        <v>166</v>
      </c>
      <c r="AU909" s="260" t="s">
        <v>82</v>
      </c>
      <c r="AV909" s="15" t="s">
        <v>175</v>
      </c>
      <c r="AW909" s="15" t="s">
        <v>33</v>
      </c>
      <c r="AX909" s="15" t="s">
        <v>72</v>
      </c>
      <c r="AY909" s="260" t="s">
        <v>153</v>
      </c>
    </row>
    <row r="910" spans="1:51" s="14" customFormat="1" ht="12">
      <c r="A910" s="14"/>
      <c r="B910" s="239"/>
      <c r="C910" s="240"/>
      <c r="D910" s="221" t="s">
        <v>166</v>
      </c>
      <c r="E910" s="241" t="s">
        <v>19</v>
      </c>
      <c r="F910" s="242" t="s">
        <v>168</v>
      </c>
      <c r="G910" s="240"/>
      <c r="H910" s="243">
        <v>18.02</v>
      </c>
      <c r="I910" s="244"/>
      <c r="J910" s="240"/>
      <c r="K910" s="240"/>
      <c r="L910" s="245"/>
      <c r="M910" s="246"/>
      <c r="N910" s="247"/>
      <c r="O910" s="247"/>
      <c r="P910" s="247"/>
      <c r="Q910" s="247"/>
      <c r="R910" s="247"/>
      <c r="S910" s="247"/>
      <c r="T910" s="248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9" t="s">
        <v>166</v>
      </c>
      <c r="AU910" s="249" t="s">
        <v>82</v>
      </c>
      <c r="AV910" s="14" t="s">
        <v>161</v>
      </c>
      <c r="AW910" s="14" t="s">
        <v>33</v>
      </c>
      <c r="AX910" s="14" t="s">
        <v>80</v>
      </c>
      <c r="AY910" s="249" t="s">
        <v>153</v>
      </c>
    </row>
    <row r="911" spans="1:65" s="2" customFormat="1" ht="16.5" customHeight="1">
      <c r="A911" s="42"/>
      <c r="B911" s="43"/>
      <c r="C911" s="208" t="s">
        <v>611</v>
      </c>
      <c r="D911" s="208" t="s">
        <v>156</v>
      </c>
      <c r="E911" s="209" t="s">
        <v>1061</v>
      </c>
      <c r="F911" s="210" t="s">
        <v>1062</v>
      </c>
      <c r="G911" s="211" t="s">
        <v>346</v>
      </c>
      <c r="H911" s="212">
        <v>52.92</v>
      </c>
      <c r="I911" s="213"/>
      <c r="J911" s="214">
        <f>ROUND(I911*H911,2)</f>
        <v>0</v>
      </c>
      <c r="K911" s="210" t="s">
        <v>160</v>
      </c>
      <c r="L911" s="48"/>
      <c r="M911" s="215" t="s">
        <v>19</v>
      </c>
      <c r="N911" s="216" t="s">
        <v>43</v>
      </c>
      <c r="O911" s="88"/>
      <c r="P911" s="217">
        <f>O911*H911</f>
        <v>0</v>
      </c>
      <c r="Q911" s="217">
        <v>0</v>
      </c>
      <c r="R911" s="217">
        <f>Q911*H911</f>
        <v>0</v>
      </c>
      <c r="S911" s="217">
        <v>0</v>
      </c>
      <c r="T911" s="218">
        <f>S911*H911</f>
        <v>0</v>
      </c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R911" s="219" t="s">
        <v>210</v>
      </c>
      <c r="AT911" s="219" t="s">
        <v>156</v>
      </c>
      <c r="AU911" s="219" t="s">
        <v>82</v>
      </c>
      <c r="AY911" s="21" t="s">
        <v>153</v>
      </c>
      <c r="BE911" s="220">
        <f>IF(N911="základní",J911,0)</f>
        <v>0</v>
      </c>
      <c r="BF911" s="220">
        <f>IF(N911="snížená",J911,0)</f>
        <v>0</v>
      </c>
      <c r="BG911" s="220">
        <f>IF(N911="zákl. přenesená",J911,0)</f>
        <v>0</v>
      </c>
      <c r="BH911" s="220">
        <f>IF(N911="sníž. přenesená",J911,0)</f>
        <v>0</v>
      </c>
      <c r="BI911" s="220">
        <f>IF(N911="nulová",J911,0)</f>
        <v>0</v>
      </c>
      <c r="BJ911" s="21" t="s">
        <v>80</v>
      </c>
      <c r="BK911" s="220">
        <f>ROUND(I911*H911,2)</f>
        <v>0</v>
      </c>
      <c r="BL911" s="21" t="s">
        <v>210</v>
      </c>
      <c r="BM911" s="219" t="s">
        <v>1063</v>
      </c>
    </row>
    <row r="912" spans="1:47" s="2" customFormat="1" ht="12">
      <c r="A912" s="42"/>
      <c r="B912" s="43"/>
      <c r="C912" s="44"/>
      <c r="D912" s="221" t="s">
        <v>162</v>
      </c>
      <c r="E912" s="44"/>
      <c r="F912" s="222" t="s">
        <v>1064</v>
      </c>
      <c r="G912" s="44"/>
      <c r="H912" s="44"/>
      <c r="I912" s="223"/>
      <c r="J912" s="44"/>
      <c r="K912" s="44"/>
      <c r="L912" s="48"/>
      <c r="M912" s="224"/>
      <c r="N912" s="225"/>
      <c r="O912" s="88"/>
      <c r="P912" s="88"/>
      <c r="Q912" s="88"/>
      <c r="R912" s="88"/>
      <c r="S912" s="88"/>
      <c r="T912" s="89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T912" s="21" t="s">
        <v>162</v>
      </c>
      <c r="AU912" s="21" t="s">
        <v>82</v>
      </c>
    </row>
    <row r="913" spans="1:47" s="2" customFormat="1" ht="12">
      <c r="A913" s="42"/>
      <c r="B913" s="43"/>
      <c r="C913" s="44"/>
      <c r="D913" s="226" t="s">
        <v>164</v>
      </c>
      <c r="E913" s="44"/>
      <c r="F913" s="227" t="s">
        <v>1065</v>
      </c>
      <c r="G913" s="44"/>
      <c r="H913" s="44"/>
      <c r="I913" s="223"/>
      <c r="J913" s="44"/>
      <c r="K913" s="44"/>
      <c r="L913" s="48"/>
      <c r="M913" s="224"/>
      <c r="N913" s="225"/>
      <c r="O913" s="88"/>
      <c r="P913" s="88"/>
      <c r="Q913" s="88"/>
      <c r="R913" s="88"/>
      <c r="S913" s="88"/>
      <c r="T913" s="89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T913" s="21" t="s">
        <v>164</v>
      </c>
      <c r="AU913" s="21" t="s">
        <v>82</v>
      </c>
    </row>
    <row r="914" spans="1:51" s="16" customFormat="1" ht="12">
      <c r="A914" s="16"/>
      <c r="B914" s="272"/>
      <c r="C914" s="273"/>
      <c r="D914" s="221" t="s">
        <v>166</v>
      </c>
      <c r="E914" s="274" t="s">
        <v>19</v>
      </c>
      <c r="F914" s="275" t="s">
        <v>1066</v>
      </c>
      <c r="G914" s="273"/>
      <c r="H914" s="274" t="s">
        <v>19</v>
      </c>
      <c r="I914" s="276"/>
      <c r="J914" s="273"/>
      <c r="K914" s="273"/>
      <c r="L914" s="277"/>
      <c r="M914" s="278"/>
      <c r="N914" s="279"/>
      <c r="O914" s="279"/>
      <c r="P914" s="279"/>
      <c r="Q914" s="279"/>
      <c r="R914" s="279"/>
      <c r="S914" s="279"/>
      <c r="T914" s="280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T914" s="281" t="s">
        <v>166</v>
      </c>
      <c r="AU914" s="281" t="s">
        <v>82</v>
      </c>
      <c r="AV914" s="16" t="s">
        <v>80</v>
      </c>
      <c r="AW914" s="16" t="s">
        <v>33</v>
      </c>
      <c r="AX914" s="16" t="s">
        <v>72</v>
      </c>
      <c r="AY914" s="281" t="s">
        <v>153</v>
      </c>
    </row>
    <row r="915" spans="1:51" s="13" customFormat="1" ht="12">
      <c r="A915" s="13"/>
      <c r="B915" s="228"/>
      <c r="C915" s="229"/>
      <c r="D915" s="221" t="s">
        <v>166</v>
      </c>
      <c r="E915" s="230" t="s">
        <v>19</v>
      </c>
      <c r="F915" s="231" t="s">
        <v>1067</v>
      </c>
      <c r="G915" s="229"/>
      <c r="H915" s="232">
        <v>2.97</v>
      </c>
      <c r="I915" s="233"/>
      <c r="J915" s="229"/>
      <c r="K915" s="229"/>
      <c r="L915" s="234"/>
      <c r="M915" s="235"/>
      <c r="N915" s="236"/>
      <c r="O915" s="236"/>
      <c r="P915" s="236"/>
      <c r="Q915" s="236"/>
      <c r="R915" s="236"/>
      <c r="S915" s="236"/>
      <c r="T915" s="237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8" t="s">
        <v>166</v>
      </c>
      <c r="AU915" s="238" t="s">
        <v>82</v>
      </c>
      <c r="AV915" s="13" t="s">
        <v>82</v>
      </c>
      <c r="AW915" s="13" t="s">
        <v>33</v>
      </c>
      <c r="AX915" s="13" t="s">
        <v>72</v>
      </c>
      <c r="AY915" s="238" t="s">
        <v>153</v>
      </c>
    </row>
    <row r="916" spans="1:51" s="13" customFormat="1" ht="12">
      <c r="A916" s="13"/>
      <c r="B916" s="228"/>
      <c r="C916" s="229"/>
      <c r="D916" s="221" t="s">
        <v>166</v>
      </c>
      <c r="E916" s="230" t="s">
        <v>19</v>
      </c>
      <c r="F916" s="231" t="s">
        <v>1068</v>
      </c>
      <c r="G916" s="229"/>
      <c r="H916" s="232">
        <v>0.87</v>
      </c>
      <c r="I916" s="233"/>
      <c r="J916" s="229"/>
      <c r="K916" s="229"/>
      <c r="L916" s="234"/>
      <c r="M916" s="235"/>
      <c r="N916" s="236"/>
      <c r="O916" s="236"/>
      <c r="P916" s="236"/>
      <c r="Q916" s="236"/>
      <c r="R916" s="236"/>
      <c r="S916" s="236"/>
      <c r="T916" s="237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8" t="s">
        <v>166</v>
      </c>
      <c r="AU916" s="238" t="s">
        <v>82</v>
      </c>
      <c r="AV916" s="13" t="s">
        <v>82</v>
      </c>
      <c r="AW916" s="13" t="s">
        <v>33</v>
      </c>
      <c r="AX916" s="13" t="s">
        <v>72</v>
      </c>
      <c r="AY916" s="238" t="s">
        <v>153</v>
      </c>
    </row>
    <row r="917" spans="1:51" s="13" customFormat="1" ht="12">
      <c r="A917" s="13"/>
      <c r="B917" s="228"/>
      <c r="C917" s="229"/>
      <c r="D917" s="221" t="s">
        <v>166</v>
      </c>
      <c r="E917" s="230" t="s">
        <v>19</v>
      </c>
      <c r="F917" s="231" t="s">
        <v>1069</v>
      </c>
      <c r="G917" s="229"/>
      <c r="H917" s="232">
        <v>11.38</v>
      </c>
      <c r="I917" s="233"/>
      <c r="J917" s="229"/>
      <c r="K917" s="229"/>
      <c r="L917" s="234"/>
      <c r="M917" s="235"/>
      <c r="N917" s="236"/>
      <c r="O917" s="236"/>
      <c r="P917" s="236"/>
      <c r="Q917" s="236"/>
      <c r="R917" s="236"/>
      <c r="S917" s="236"/>
      <c r="T917" s="237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8" t="s">
        <v>166</v>
      </c>
      <c r="AU917" s="238" t="s">
        <v>82</v>
      </c>
      <c r="AV917" s="13" t="s">
        <v>82</v>
      </c>
      <c r="AW917" s="13" t="s">
        <v>33</v>
      </c>
      <c r="AX917" s="13" t="s">
        <v>72</v>
      </c>
      <c r="AY917" s="238" t="s">
        <v>153</v>
      </c>
    </row>
    <row r="918" spans="1:51" s="13" customFormat="1" ht="12">
      <c r="A918" s="13"/>
      <c r="B918" s="228"/>
      <c r="C918" s="229"/>
      <c r="D918" s="221" t="s">
        <v>166</v>
      </c>
      <c r="E918" s="230" t="s">
        <v>19</v>
      </c>
      <c r="F918" s="231" t="s">
        <v>1070</v>
      </c>
      <c r="G918" s="229"/>
      <c r="H918" s="232">
        <v>3.2</v>
      </c>
      <c r="I918" s="233"/>
      <c r="J918" s="229"/>
      <c r="K918" s="229"/>
      <c r="L918" s="234"/>
      <c r="M918" s="235"/>
      <c r="N918" s="236"/>
      <c r="O918" s="236"/>
      <c r="P918" s="236"/>
      <c r="Q918" s="236"/>
      <c r="R918" s="236"/>
      <c r="S918" s="236"/>
      <c r="T918" s="237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8" t="s">
        <v>166</v>
      </c>
      <c r="AU918" s="238" t="s">
        <v>82</v>
      </c>
      <c r="AV918" s="13" t="s">
        <v>82</v>
      </c>
      <c r="AW918" s="13" t="s">
        <v>33</v>
      </c>
      <c r="AX918" s="13" t="s">
        <v>72</v>
      </c>
      <c r="AY918" s="238" t="s">
        <v>153</v>
      </c>
    </row>
    <row r="919" spans="1:51" s="13" customFormat="1" ht="12">
      <c r="A919" s="13"/>
      <c r="B919" s="228"/>
      <c r="C919" s="229"/>
      <c r="D919" s="221" t="s">
        <v>166</v>
      </c>
      <c r="E919" s="230" t="s">
        <v>19</v>
      </c>
      <c r="F919" s="231" t="s">
        <v>1071</v>
      </c>
      <c r="G919" s="229"/>
      <c r="H919" s="232">
        <v>5.2</v>
      </c>
      <c r="I919" s="233"/>
      <c r="J919" s="229"/>
      <c r="K919" s="229"/>
      <c r="L919" s="234"/>
      <c r="M919" s="235"/>
      <c r="N919" s="236"/>
      <c r="O919" s="236"/>
      <c r="P919" s="236"/>
      <c r="Q919" s="236"/>
      <c r="R919" s="236"/>
      <c r="S919" s="236"/>
      <c r="T919" s="237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8" t="s">
        <v>166</v>
      </c>
      <c r="AU919" s="238" t="s">
        <v>82</v>
      </c>
      <c r="AV919" s="13" t="s">
        <v>82</v>
      </c>
      <c r="AW919" s="13" t="s">
        <v>33</v>
      </c>
      <c r="AX919" s="13" t="s">
        <v>72</v>
      </c>
      <c r="AY919" s="238" t="s">
        <v>153</v>
      </c>
    </row>
    <row r="920" spans="1:51" s="13" customFormat="1" ht="12">
      <c r="A920" s="13"/>
      <c r="B920" s="228"/>
      <c r="C920" s="229"/>
      <c r="D920" s="221" t="s">
        <v>166</v>
      </c>
      <c r="E920" s="230" t="s">
        <v>19</v>
      </c>
      <c r="F920" s="231" t="s">
        <v>1072</v>
      </c>
      <c r="G920" s="229"/>
      <c r="H920" s="232">
        <v>11.9</v>
      </c>
      <c r="I920" s="233"/>
      <c r="J920" s="229"/>
      <c r="K920" s="229"/>
      <c r="L920" s="234"/>
      <c r="M920" s="235"/>
      <c r="N920" s="236"/>
      <c r="O920" s="236"/>
      <c r="P920" s="236"/>
      <c r="Q920" s="236"/>
      <c r="R920" s="236"/>
      <c r="S920" s="236"/>
      <c r="T920" s="237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8" t="s">
        <v>166</v>
      </c>
      <c r="AU920" s="238" t="s">
        <v>82</v>
      </c>
      <c r="AV920" s="13" t="s">
        <v>82</v>
      </c>
      <c r="AW920" s="13" t="s">
        <v>33</v>
      </c>
      <c r="AX920" s="13" t="s">
        <v>72</v>
      </c>
      <c r="AY920" s="238" t="s">
        <v>153</v>
      </c>
    </row>
    <row r="921" spans="1:51" s="13" customFormat="1" ht="12">
      <c r="A921" s="13"/>
      <c r="B921" s="228"/>
      <c r="C921" s="229"/>
      <c r="D921" s="221" t="s">
        <v>166</v>
      </c>
      <c r="E921" s="230" t="s">
        <v>19</v>
      </c>
      <c r="F921" s="231" t="s">
        <v>1073</v>
      </c>
      <c r="G921" s="229"/>
      <c r="H921" s="232">
        <v>3.1</v>
      </c>
      <c r="I921" s="233"/>
      <c r="J921" s="229"/>
      <c r="K921" s="229"/>
      <c r="L921" s="234"/>
      <c r="M921" s="235"/>
      <c r="N921" s="236"/>
      <c r="O921" s="236"/>
      <c r="P921" s="236"/>
      <c r="Q921" s="236"/>
      <c r="R921" s="236"/>
      <c r="S921" s="236"/>
      <c r="T921" s="237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8" t="s">
        <v>166</v>
      </c>
      <c r="AU921" s="238" t="s">
        <v>82</v>
      </c>
      <c r="AV921" s="13" t="s">
        <v>82</v>
      </c>
      <c r="AW921" s="13" t="s">
        <v>33</v>
      </c>
      <c r="AX921" s="13" t="s">
        <v>72</v>
      </c>
      <c r="AY921" s="238" t="s">
        <v>153</v>
      </c>
    </row>
    <row r="922" spans="1:51" s="15" customFormat="1" ht="12">
      <c r="A922" s="15"/>
      <c r="B922" s="250"/>
      <c r="C922" s="251"/>
      <c r="D922" s="221" t="s">
        <v>166</v>
      </c>
      <c r="E922" s="252" t="s">
        <v>19</v>
      </c>
      <c r="F922" s="253" t="s">
        <v>339</v>
      </c>
      <c r="G922" s="251"/>
      <c r="H922" s="254">
        <v>38.620000000000005</v>
      </c>
      <c r="I922" s="255"/>
      <c r="J922" s="251"/>
      <c r="K922" s="251"/>
      <c r="L922" s="256"/>
      <c r="M922" s="257"/>
      <c r="N922" s="258"/>
      <c r="O922" s="258"/>
      <c r="P922" s="258"/>
      <c r="Q922" s="258"/>
      <c r="R922" s="258"/>
      <c r="S922" s="258"/>
      <c r="T922" s="259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0" t="s">
        <v>166</v>
      </c>
      <c r="AU922" s="260" t="s">
        <v>82</v>
      </c>
      <c r="AV922" s="15" t="s">
        <v>175</v>
      </c>
      <c r="AW922" s="15" t="s">
        <v>33</v>
      </c>
      <c r="AX922" s="15" t="s">
        <v>72</v>
      </c>
      <c r="AY922" s="260" t="s">
        <v>153</v>
      </c>
    </row>
    <row r="923" spans="1:51" s="13" customFormat="1" ht="12">
      <c r="A923" s="13"/>
      <c r="B923" s="228"/>
      <c r="C923" s="229"/>
      <c r="D923" s="221" t="s">
        <v>166</v>
      </c>
      <c r="E923" s="230" t="s">
        <v>19</v>
      </c>
      <c r="F923" s="231" t="s">
        <v>1074</v>
      </c>
      <c r="G923" s="229"/>
      <c r="H923" s="232">
        <v>1.85</v>
      </c>
      <c r="I923" s="233"/>
      <c r="J923" s="229"/>
      <c r="K923" s="229"/>
      <c r="L923" s="234"/>
      <c r="M923" s="235"/>
      <c r="N923" s="236"/>
      <c r="O923" s="236"/>
      <c r="P923" s="236"/>
      <c r="Q923" s="236"/>
      <c r="R923" s="236"/>
      <c r="S923" s="236"/>
      <c r="T923" s="237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8" t="s">
        <v>166</v>
      </c>
      <c r="AU923" s="238" t="s">
        <v>82</v>
      </c>
      <c r="AV923" s="13" t="s">
        <v>82</v>
      </c>
      <c r="AW923" s="13" t="s">
        <v>33</v>
      </c>
      <c r="AX923" s="13" t="s">
        <v>72</v>
      </c>
      <c r="AY923" s="238" t="s">
        <v>153</v>
      </c>
    </row>
    <row r="924" spans="1:51" s="13" customFormat="1" ht="12">
      <c r="A924" s="13"/>
      <c r="B924" s="228"/>
      <c r="C924" s="229"/>
      <c r="D924" s="221" t="s">
        <v>166</v>
      </c>
      <c r="E924" s="230" t="s">
        <v>19</v>
      </c>
      <c r="F924" s="231" t="s">
        <v>1075</v>
      </c>
      <c r="G924" s="229"/>
      <c r="H924" s="232">
        <v>1.7</v>
      </c>
      <c r="I924" s="233"/>
      <c r="J924" s="229"/>
      <c r="K924" s="229"/>
      <c r="L924" s="234"/>
      <c r="M924" s="235"/>
      <c r="N924" s="236"/>
      <c r="O924" s="236"/>
      <c r="P924" s="236"/>
      <c r="Q924" s="236"/>
      <c r="R924" s="236"/>
      <c r="S924" s="236"/>
      <c r="T924" s="237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8" t="s">
        <v>166</v>
      </c>
      <c r="AU924" s="238" t="s">
        <v>82</v>
      </c>
      <c r="AV924" s="13" t="s">
        <v>82</v>
      </c>
      <c r="AW924" s="13" t="s">
        <v>33</v>
      </c>
      <c r="AX924" s="13" t="s">
        <v>72</v>
      </c>
      <c r="AY924" s="238" t="s">
        <v>153</v>
      </c>
    </row>
    <row r="925" spans="1:51" s="13" customFormat="1" ht="12">
      <c r="A925" s="13"/>
      <c r="B925" s="228"/>
      <c r="C925" s="229"/>
      <c r="D925" s="221" t="s">
        <v>166</v>
      </c>
      <c r="E925" s="230" t="s">
        <v>19</v>
      </c>
      <c r="F925" s="231" t="s">
        <v>1076</v>
      </c>
      <c r="G925" s="229"/>
      <c r="H925" s="232">
        <v>4.05</v>
      </c>
      <c r="I925" s="233"/>
      <c r="J925" s="229"/>
      <c r="K925" s="229"/>
      <c r="L925" s="234"/>
      <c r="M925" s="235"/>
      <c r="N925" s="236"/>
      <c r="O925" s="236"/>
      <c r="P925" s="236"/>
      <c r="Q925" s="236"/>
      <c r="R925" s="236"/>
      <c r="S925" s="236"/>
      <c r="T925" s="237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8" t="s">
        <v>166</v>
      </c>
      <c r="AU925" s="238" t="s">
        <v>82</v>
      </c>
      <c r="AV925" s="13" t="s">
        <v>82</v>
      </c>
      <c r="AW925" s="13" t="s">
        <v>33</v>
      </c>
      <c r="AX925" s="13" t="s">
        <v>72</v>
      </c>
      <c r="AY925" s="238" t="s">
        <v>153</v>
      </c>
    </row>
    <row r="926" spans="1:51" s="13" customFormat="1" ht="12">
      <c r="A926" s="13"/>
      <c r="B926" s="228"/>
      <c r="C926" s="229"/>
      <c r="D926" s="221" t="s">
        <v>166</v>
      </c>
      <c r="E926" s="230" t="s">
        <v>19</v>
      </c>
      <c r="F926" s="231" t="s">
        <v>1077</v>
      </c>
      <c r="G926" s="229"/>
      <c r="H926" s="232">
        <v>4.8</v>
      </c>
      <c r="I926" s="233"/>
      <c r="J926" s="229"/>
      <c r="K926" s="229"/>
      <c r="L926" s="234"/>
      <c r="M926" s="235"/>
      <c r="N926" s="236"/>
      <c r="O926" s="236"/>
      <c r="P926" s="236"/>
      <c r="Q926" s="236"/>
      <c r="R926" s="236"/>
      <c r="S926" s="236"/>
      <c r="T926" s="237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8" t="s">
        <v>166</v>
      </c>
      <c r="AU926" s="238" t="s">
        <v>82</v>
      </c>
      <c r="AV926" s="13" t="s">
        <v>82</v>
      </c>
      <c r="AW926" s="13" t="s">
        <v>33</v>
      </c>
      <c r="AX926" s="13" t="s">
        <v>72</v>
      </c>
      <c r="AY926" s="238" t="s">
        <v>153</v>
      </c>
    </row>
    <row r="927" spans="1:51" s="13" customFormat="1" ht="12">
      <c r="A927" s="13"/>
      <c r="B927" s="228"/>
      <c r="C927" s="229"/>
      <c r="D927" s="221" t="s">
        <v>166</v>
      </c>
      <c r="E927" s="230" t="s">
        <v>19</v>
      </c>
      <c r="F927" s="231" t="s">
        <v>1078</v>
      </c>
      <c r="G927" s="229"/>
      <c r="H927" s="232">
        <v>1.9</v>
      </c>
      <c r="I927" s="233"/>
      <c r="J927" s="229"/>
      <c r="K927" s="229"/>
      <c r="L927" s="234"/>
      <c r="M927" s="235"/>
      <c r="N927" s="236"/>
      <c r="O927" s="236"/>
      <c r="P927" s="236"/>
      <c r="Q927" s="236"/>
      <c r="R927" s="236"/>
      <c r="S927" s="236"/>
      <c r="T927" s="237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8" t="s">
        <v>166</v>
      </c>
      <c r="AU927" s="238" t="s">
        <v>82</v>
      </c>
      <c r="AV927" s="13" t="s">
        <v>82</v>
      </c>
      <c r="AW927" s="13" t="s">
        <v>33</v>
      </c>
      <c r="AX927" s="13" t="s">
        <v>72</v>
      </c>
      <c r="AY927" s="238" t="s">
        <v>153</v>
      </c>
    </row>
    <row r="928" spans="1:51" s="15" customFormat="1" ht="12">
      <c r="A928" s="15"/>
      <c r="B928" s="250"/>
      <c r="C928" s="251"/>
      <c r="D928" s="221" t="s">
        <v>166</v>
      </c>
      <c r="E928" s="252" t="s">
        <v>19</v>
      </c>
      <c r="F928" s="253" t="s">
        <v>472</v>
      </c>
      <c r="G928" s="251"/>
      <c r="H928" s="254">
        <v>14.299999999999999</v>
      </c>
      <c r="I928" s="255"/>
      <c r="J928" s="251"/>
      <c r="K928" s="251"/>
      <c r="L928" s="256"/>
      <c r="M928" s="257"/>
      <c r="N928" s="258"/>
      <c r="O928" s="258"/>
      <c r="P928" s="258"/>
      <c r="Q928" s="258"/>
      <c r="R928" s="258"/>
      <c r="S928" s="258"/>
      <c r="T928" s="259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60" t="s">
        <v>166</v>
      </c>
      <c r="AU928" s="260" t="s">
        <v>82</v>
      </c>
      <c r="AV928" s="15" t="s">
        <v>175</v>
      </c>
      <c r="AW928" s="15" t="s">
        <v>33</v>
      </c>
      <c r="AX928" s="15" t="s">
        <v>72</v>
      </c>
      <c r="AY928" s="260" t="s">
        <v>153</v>
      </c>
    </row>
    <row r="929" spans="1:51" s="14" customFormat="1" ht="12">
      <c r="A929" s="14"/>
      <c r="B929" s="239"/>
      <c r="C929" s="240"/>
      <c r="D929" s="221" t="s">
        <v>166</v>
      </c>
      <c r="E929" s="241" t="s">
        <v>19</v>
      </c>
      <c r="F929" s="242" t="s">
        <v>168</v>
      </c>
      <c r="G929" s="240"/>
      <c r="H929" s="243">
        <v>52.92</v>
      </c>
      <c r="I929" s="244"/>
      <c r="J929" s="240"/>
      <c r="K929" s="240"/>
      <c r="L929" s="245"/>
      <c r="M929" s="246"/>
      <c r="N929" s="247"/>
      <c r="O929" s="247"/>
      <c r="P929" s="247"/>
      <c r="Q929" s="247"/>
      <c r="R929" s="247"/>
      <c r="S929" s="247"/>
      <c r="T929" s="248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9" t="s">
        <v>166</v>
      </c>
      <c r="AU929" s="249" t="s">
        <v>82</v>
      </c>
      <c r="AV929" s="14" t="s">
        <v>161</v>
      </c>
      <c r="AW929" s="14" t="s">
        <v>33</v>
      </c>
      <c r="AX929" s="14" t="s">
        <v>80</v>
      </c>
      <c r="AY929" s="249" t="s">
        <v>153</v>
      </c>
    </row>
    <row r="930" spans="1:65" s="2" customFormat="1" ht="21.75" customHeight="1">
      <c r="A930" s="42"/>
      <c r="B930" s="43"/>
      <c r="C930" s="208" t="s">
        <v>1079</v>
      </c>
      <c r="D930" s="208" t="s">
        <v>156</v>
      </c>
      <c r="E930" s="209" t="s">
        <v>1080</v>
      </c>
      <c r="F930" s="210" t="s">
        <v>1081</v>
      </c>
      <c r="G930" s="211" t="s">
        <v>197</v>
      </c>
      <c r="H930" s="212">
        <v>127.488</v>
      </c>
      <c r="I930" s="213"/>
      <c r="J930" s="214">
        <f>ROUND(I930*H930,2)</f>
        <v>0</v>
      </c>
      <c r="K930" s="210" t="s">
        <v>160</v>
      </c>
      <c r="L930" s="48"/>
      <c r="M930" s="215" t="s">
        <v>19</v>
      </c>
      <c r="N930" s="216" t="s">
        <v>43</v>
      </c>
      <c r="O930" s="88"/>
      <c r="P930" s="217">
        <f>O930*H930</f>
        <v>0</v>
      </c>
      <c r="Q930" s="217">
        <v>0</v>
      </c>
      <c r="R930" s="217">
        <f>Q930*H930</f>
        <v>0</v>
      </c>
      <c r="S930" s="217">
        <v>0</v>
      </c>
      <c r="T930" s="218">
        <f>S930*H930</f>
        <v>0</v>
      </c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R930" s="219" t="s">
        <v>210</v>
      </c>
      <c r="AT930" s="219" t="s">
        <v>156</v>
      </c>
      <c r="AU930" s="219" t="s">
        <v>82</v>
      </c>
      <c r="AY930" s="21" t="s">
        <v>153</v>
      </c>
      <c r="BE930" s="220">
        <f>IF(N930="základní",J930,0)</f>
        <v>0</v>
      </c>
      <c r="BF930" s="220">
        <f>IF(N930="snížená",J930,0)</f>
        <v>0</v>
      </c>
      <c r="BG930" s="220">
        <f>IF(N930="zákl. přenesená",J930,0)</f>
        <v>0</v>
      </c>
      <c r="BH930" s="220">
        <f>IF(N930="sníž. přenesená",J930,0)</f>
        <v>0</v>
      </c>
      <c r="BI930" s="220">
        <f>IF(N930="nulová",J930,0)</f>
        <v>0</v>
      </c>
      <c r="BJ930" s="21" t="s">
        <v>80</v>
      </c>
      <c r="BK930" s="220">
        <f>ROUND(I930*H930,2)</f>
        <v>0</v>
      </c>
      <c r="BL930" s="21" t="s">
        <v>210</v>
      </c>
      <c r="BM930" s="219" t="s">
        <v>1082</v>
      </c>
    </row>
    <row r="931" spans="1:47" s="2" customFormat="1" ht="12">
      <c r="A931" s="42"/>
      <c r="B931" s="43"/>
      <c r="C931" s="44"/>
      <c r="D931" s="221" t="s">
        <v>162</v>
      </c>
      <c r="E931" s="44"/>
      <c r="F931" s="222" t="s">
        <v>1083</v>
      </c>
      <c r="G931" s="44"/>
      <c r="H931" s="44"/>
      <c r="I931" s="223"/>
      <c r="J931" s="44"/>
      <c r="K931" s="44"/>
      <c r="L931" s="48"/>
      <c r="M931" s="224"/>
      <c r="N931" s="225"/>
      <c r="O931" s="88"/>
      <c r="P931" s="88"/>
      <c r="Q931" s="88"/>
      <c r="R931" s="88"/>
      <c r="S931" s="88"/>
      <c r="T931" s="89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T931" s="21" t="s">
        <v>162</v>
      </c>
      <c r="AU931" s="21" t="s">
        <v>82</v>
      </c>
    </row>
    <row r="932" spans="1:47" s="2" customFormat="1" ht="12">
      <c r="A932" s="42"/>
      <c r="B932" s="43"/>
      <c r="C932" s="44"/>
      <c r="D932" s="226" t="s">
        <v>164</v>
      </c>
      <c r="E932" s="44"/>
      <c r="F932" s="227" t="s">
        <v>1084</v>
      </c>
      <c r="G932" s="44"/>
      <c r="H932" s="44"/>
      <c r="I932" s="223"/>
      <c r="J932" s="44"/>
      <c r="K932" s="44"/>
      <c r="L932" s="48"/>
      <c r="M932" s="224"/>
      <c r="N932" s="225"/>
      <c r="O932" s="88"/>
      <c r="P932" s="88"/>
      <c r="Q932" s="88"/>
      <c r="R932" s="88"/>
      <c r="S932" s="88"/>
      <c r="T932" s="89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T932" s="21" t="s">
        <v>164</v>
      </c>
      <c r="AU932" s="21" t="s">
        <v>82</v>
      </c>
    </row>
    <row r="933" spans="1:51" s="16" customFormat="1" ht="12">
      <c r="A933" s="16"/>
      <c r="B933" s="272"/>
      <c r="C933" s="273"/>
      <c r="D933" s="221" t="s">
        <v>166</v>
      </c>
      <c r="E933" s="274" t="s">
        <v>19</v>
      </c>
      <c r="F933" s="275" t="s">
        <v>1049</v>
      </c>
      <c r="G933" s="273"/>
      <c r="H933" s="274" t="s">
        <v>19</v>
      </c>
      <c r="I933" s="276"/>
      <c r="J933" s="273"/>
      <c r="K933" s="273"/>
      <c r="L933" s="277"/>
      <c r="M933" s="278"/>
      <c r="N933" s="279"/>
      <c r="O933" s="279"/>
      <c r="P933" s="279"/>
      <c r="Q933" s="279"/>
      <c r="R933" s="279"/>
      <c r="S933" s="279"/>
      <c r="T933" s="280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T933" s="281" t="s">
        <v>166</v>
      </c>
      <c r="AU933" s="281" t="s">
        <v>82</v>
      </c>
      <c r="AV933" s="16" t="s">
        <v>80</v>
      </c>
      <c r="AW933" s="16" t="s">
        <v>33</v>
      </c>
      <c r="AX933" s="16" t="s">
        <v>72</v>
      </c>
      <c r="AY933" s="281" t="s">
        <v>153</v>
      </c>
    </row>
    <row r="934" spans="1:51" s="13" customFormat="1" ht="12">
      <c r="A934" s="13"/>
      <c r="B934" s="228"/>
      <c r="C934" s="229"/>
      <c r="D934" s="221" t="s">
        <v>166</v>
      </c>
      <c r="E934" s="230" t="s">
        <v>19</v>
      </c>
      <c r="F934" s="231" t="s">
        <v>1050</v>
      </c>
      <c r="G934" s="229"/>
      <c r="H934" s="232">
        <v>68.51</v>
      </c>
      <c r="I934" s="233"/>
      <c r="J934" s="229"/>
      <c r="K934" s="229"/>
      <c r="L934" s="234"/>
      <c r="M934" s="235"/>
      <c r="N934" s="236"/>
      <c r="O934" s="236"/>
      <c r="P934" s="236"/>
      <c r="Q934" s="236"/>
      <c r="R934" s="236"/>
      <c r="S934" s="236"/>
      <c r="T934" s="237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8" t="s">
        <v>166</v>
      </c>
      <c r="AU934" s="238" t="s">
        <v>82</v>
      </c>
      <c r="AV934" s="13" t="s">
        <v>82</v>
      </c>
      <c r="AW934" s="13" t="s">
        <v>33</v>
      </c>
      <c r="AX934" s="13" t="s">
        <v>72</v>
      </c>
      <c r="AY934" s="238" t="s">
        <v>153</v>
      </c>
    </row>
    <row r="935" spans="1:51" s="13" customFormat="1" ht="12">
      <c r="A935" s="13"/>
      <c r="B935" s="228"/>
      <c r="C935" s="229"/>
      <c r="D935" s="221" t="s">
        <v>166</v>
      </c>
      <c r="E935" s="230" t="s">
        <v>19</v>
      </c>
      <c r="F935" s="231" t="s">
        <v>1051</v>
      </c>
      <c r="G935" s="229"/>
      <c r="H935" s="232">
        <v>33.02</v>
      </c>
      <c r="I935" s="233"/>
      <c r="J935" s="229"/>
      <c r="K935" s="229"/>
      <c r="L935" s="234"/>
      <c r="M935" s="235"/>
      <c r="N935" s="236"/>
      <c r="O935" s="236"/>
      <c r="P935" s="236"/>
      <c r="Q935" s="236"/>
      <c r="R935" s="236"/>
      <c r="S935" s="236"/>
      <c r="T935" s="237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38" t="s">
        <v>166</v>
      </c>
      <c r="AU935" s="238" t="s">
        <v>82</v>
      </c>
      <c r="AV935" s="13" t="s">
        <v>82</v>
      </c>
      <c r="AW935" s="13" t="s">
        <v>33</v>
      </c>
      <c r="AX935" s="13" t="s">
        <v>72</v>
      </c>
      <c r="AY935" s="238" t="s">
        <v>153</v>
      </c>
    </row>
    <row r="936" spans="1:51" s="15" customFormat="1" ht="12">
      <c r="A936" s="15"/>
      <c r="B936" s="250"/>
      <c r="C936" s="251"/>
      <c r="D936" s="221" t="s">
        <v>166</v>
      </c>
      <c r="E936" s="252" t="s">
        <v>19</v>
      </c>
      <c r="F936" s="253" t="s">
        <v>174</v>
      </c>
      <c r="G936" s="251"/>
      <c r="H936" s="254">
        <v>101.53</v>
      </c>
      <c r="I936" s="255"/>
      <c r="J936" s="251"/>
      <c r="K936" s="251"/>
      <c r="L936" s="256"/>
      <c r="M936" s="257"/>
      <c r="N936" s="258"/>
      <c r="O936" s="258"/>
      <c r="P936" s="258"/>
      <c r="Q936" s="258"/>
      <c r="R936" s="258"/>
      <c r="S936" s="258"/>
      <c r="T936" s="259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60" t="s">
        <v>166</v>
      </c>
      <c r="AU936" s="260" t="s">
        <v>82</v>
      </c>
      <c r="AV936" s="15" t="s">
        <v>175</v>
      </c>
      <c r="AW936" s="15" t="s">
        <v>33</v>
      </c>
      <c r="AX936" s="15" t="s">
        <v>72</v>
      </c>
      <c r="AY936" s="260" t="s">
        <v>153</v>
      </c>
    </row>
    <row r="937" spans="1:51" s="16" customFormat="1" ht="12">
      <c r="A937" s="16"/>
      <c r="B937" s="272"/>
      <c r="C937" s="273"/>
      <c r="D937" s="221" t="s">
        <v>166</v>
      </c>
      <c r="E937" s="274" t="s">
        <v>19</v>
      </c>
      <c r="F937" s="275" t="s">
        <v>1058</v>
      </c>
      <c r="G937" s="273"/>
      <c r="H937" s="274" t="s">
        <v>19</v>
      </c>
      <c r="I937" s="276"/>
      <c r="J937" s="273"/>
      <c r="K937" s="273"/>
      <c r="L937" s="277"/>
      <c r="M937" s="278"/>
      <c r="N937" s="279"/>
      <c r="O937" s="279"/>
      <c r="P937" s="279"/>
      <c r="Q937" s="279"/>
      <c r="R937" s="279"/>
      <c r="S937" s="279"/>
      <c r="T937" s="280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T937" s="281" t="s">
        <v>166</v>
      </c>
      <c r="AU937" s="281" t="s">
        <v>82</v>
      </c>
      <c r="AV937" s="16" t="s">
        <v>80</v>
      </c>
      <c r="AW937" s="16" t="s">
        <v>33</v>
      </c>
      <c r="AX937" s="16" t="s">
        <v>72</v>
      </c>
      <c r="AY937" s="281" t="s">
        <v>153</v>
      </c>
    </row>
    <row r="938" spans="1:51" s="13" customFormat="1" ht="12">
      <c r="A938" s="13"/>
      <c r="B938" s="228"/>
      <c r="C938" s="229"/>
      <c r="D938" s="221" t="s">
        <v>166</v>
      </c>
      <c r="E938" s="230" t="s">
        <v>19</v>
      </c>
      <c r="F938" s="231" t="s">
        <v>1059</v>
      </c>
      <c r="G938" s="229"/>
      <c r="H938" s="232">
        <v>12</v>
      </c>
      <c r="I938" s="233"/>
      <c r="J938" s="229"/>
      <c r="K938" s="229"/>
      <c r="L938" s="234"/>
      <c r="M938" s="235"/>
      <c r="N938" s="236"/>
      <c r="O938" s="236"/>
      <c r="P938" s="236"/>
      <c r="Q938" s="236"/>
      <c r="R938" s="236"/>
      <c r="S938" s="236"/>
      <c r="T938" s="237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8" t="s">
        <v>166</v>
      </c>
      <c r="AU938" s="238" t="s">
        <v>82</v>
      </c>
      <c r="AV938" s="13" t="s">
        <v>82</v>
      </c>
      <c r="AW938" s="13" t="s">
        <v>33</v>
      </c>
      <c r="AX938" s="13" t="s">
        <v>72</v>
      </c>
      <c r="AY938" s="238" t="s">
        <v>153</v>
      </c>
    </row>
    <row r="939" spans="1:51" s="13" customFormat="1" ht="12">
      <c r="A939" s="13"/>
      <c r="B939" s="228"/>
      <c r="C939" s="229"/>
      <c r="D939" s="221" t="s">
        <v>166</v>
      </c>
      <c r="E939" s="230" t="s">
        <v>19</v>
      </c>
      <c r="F939" s="231" t="s">
        <v>1060</v>
      </c>
      <c r="G939" s="229"/>
      <c r="H939" s="232">
        <v>6.02</v>
      </c>
      <c r="I939" s="233"/>
      <c r="J939" s="229"/>
      <c r="K939" s="229"/>
      <c r="L939" s="234"/>
      <c r="M939" s="235"/>
      <c r="N939" s="236"/>
      <c r="O939" s="236"/>
      <c r="P939" s="236"/>
      <c r="Q939" s="236"/>
      <c r="R939" s="236"/>
      <c r="S939" s="236"/>
      <c r="T939" s="237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8" t="s">
        <v>166</v>
      </c>
      <c r="AU939" s="238" t="s">
        <v>82</v>
      </c>
      <c r="AV939" s="13" t="s">
        <v>82</v>
      </c>
      <c r="AW939" s="13" t="s">
        <v>33</v>
      </c>
      <c r="AX939" s="13" t="s">
        <v>72</v>
      </c>
      <c r="AY939" s="238" t="s">
        <v>153</v>
      </c>
    </row>
    <row r="940" spans="1:51" s="15" customFormat="1" ht="12">
      <c r="A940" s="15"/>
      <c r="B940" s="250"/>
      <c r="C940" s="251"/>
      <c r="D940" s="221" t="s">
        <v>166</v>
      </c>
      <c r="E940" s="252" t="s">
        <v>19</v>
      </c>
      <c r="F940" s="253" t="s">
        <v>174</v>
      </c>
      <c r="G940" s="251"/>
      <c r="H940" s="254">
        <v>18.02</v>
      </c>
      <c r="I940" s="255"/>
      <c r="J940" s="251"/>
      <c r="K940" s="251"/>
      <c r="L940" s="256"/>
      <c r="M940" s="257"/>
      <c r="N940" s="258"/>
      <c r="O940" s="258"/>
      <c r="P940" s="258"/>
      <c r="Q940" s="258"/>
      <c r="R940" s="258"/>
      <c r="S940" s="258"/>
      <c r="T940" s="259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60" t="s">
        <v>166</v>
      </c>
      <c r="AU940" s="260" t="s">
        <v>82</v>
      </c>
      <c r="AV940" s="15" t="s">
        <v>175</v>
      </c>
      <c r="AW940" s="15" t="s">
        <v>33</v>
      </c>
      <c r="AX940" s="15" t="s">
        <v>72</v>
      </c>
      <c r="AY940" s="260" t="s">
        <v>153</v>
      </c>
    </row>
    <row r="941" spans="1:51" s="13" customFormat="1" ht="12">
      <c r="A941" s="13"/>
      <c r="B941" s="228"/>
      <c r="C941" s="229"/>
      <c r="D941" s="221" t="s">
        <v>166</v>
      </c>
      <c r="E941" s="230" t="s">
        <v>19</v>
      </c>
      <c r="F941" s="231" t="s">
        <v>1085</v>
      </c>
      <c r="G941" s="229"/>
      <c r="H941" s="232">
        <v>7.938</v>
      </c>
      <c r="I941" s="233"/>
      <c r="J941" s="229"/>
      <c r="K941" s="229"/>
      <c r="L941" s="234"/>
      <c r="M941" s="235"/>
      <c r="N941" s="236"/>
      <c r="O941" s="236"/>
      <c r="P941" s="236"/>
      <c r="Q941" s="236"/>
      <c r="R941" s="236"/>
      <c r="S941" s="236"/>
      <c r="T941" s="237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8" t="s">
        <v>166</v>
      </c>
      <c r="AU941" s="238" t="s">
        <v>82</v>
      </c>
      <c r="AV941" s="13" t="s">
        <v>82</v>
      </c>
      <c r="AW941" s="13" t="s">
        <v>33</v>
      </c>
      <c r="AX941" s="13" t="s">
        <v>72</v>
      </c>
      <c r="AY941" s="238" t="s">
        <v>153</v>
      </c>
    </row>
    <row r="942" spans="1:51" s="15" customFormat="1" ht="12">
      <c r="A942" s="15"/>
      <c r="B942" s="250"/>
      <c r="C942" s="251"/>
      <c r="D942" s="221" t="s">
        <v>166</v>
      </c>
      <c r="E942" s="252" t="s">
        <v>19</v>
      </c>
      <c r="F942" s="253" t="s">
        <v>174</v>
      </c>
      <c r="G942" s="251"/>
      <c r="H942" s="254">
        <v>7.938</v>
      </c>
      <c r="I942" s="255"/>
      <c r="J942" s="251"/>
      <c r="K942" s="251"/>
      <c r="L942" s="256"/>
      <c r="M942" s="257"/>
      <c r="N942" s="258"/>
      <c r="O942" s="258"/>
      <c r="P942" s="258"/>
      <c r="Q942" s="258"/>
      <c r="R942" s="258"/>
      <c r="S942" s="258"/>
      <c r="T942" s="259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60" t="s">
        <v>166</v>
      </c>
      <c r="AU942" s="260" t="s">
        <v>82</v>
      </c>
      <c r="AV942" s="15" t="s">
        <v>175</v>
      </c>
      <c r="AW942" s="15" t="s">
        <v>33</v>
      </c>
      <c r="AX942" s="15" t="s">
        <v>72</v>
      </c>
      <c r="AY942" s="260" t="s">
        <v>153</v>
      </c>
    </row>
    <row r="943" spans="1:51" s="14" customFormat="1" ht="12">
      <c r="A943" s="14"/>
      <c r="B943" s="239"/>
      <c r="C943" s="240"/>
      <c r="D943" s="221" t="s">
        <v>166</v>
      </c>
      <c r="E943" s="241" t="s">
        <v>19</v>
      </c>
      <c r="F943" s="242" t="s">
        <v>168</v>
      </c>
      <c r="G943" s="240"/>
      <c r="H943" s="243">
        <v>127.488</v>
      </c>
      <c r="I943" s="244"/>
      <c r="J943" s="240"/>
      <c r="K943" s="240"/>
      <c r="L943" s="245"/>
      <c r="M943" s="246"/>
      <c r="N943" s="247"/>
      <c r="O943" s="247"/>
      <c r="P943" s="247"/>
      <c r="Q943" s="247"/>
      <c r="R943" s="247"/>
      <c r="S943" s="247"/>
      <c r="T943" s="248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9" t="s">
        <v>166</v>
      </c>
      <c r="AU943" s="249" t="s">
        <v>82</v>
      </c>
      <c r="AV943" s="14" t="s">
        <v>161</v>
      </c>
      <c r="AW943" s="14" t="s">
        <v>33</v>
      </c>
      <c r="AX943" s="14" t="s">
        <v>80</v>
      </c>
      <c r="AY943" s="249" t="s">
        <v>153</v>
      </c>
    </row>
    <row r="944" spans="1:65" s="2" customFormat="1" ht="37.8" customHeight="1">
      <c r="A944" s="42"/>
      <c r="B944" s="43"/>
      <c r="C944" s="208" t="s">
        <v>617</v>
      </c>
      <c r="D944" s="208" t="s">
        <v>156</v>
      </c>
      <c r="E944" s="209" t="s">
        <v>1086</v>
      </c>
      <c r="F944" s="210" t="s">
        <v>1087</v>
      </c>
      <c r="G944" s="211" t="s">
        <v>197</v>
      </c>
      <c r="H944" s="212">
        <v>7.8</v>
      </c>
      <c r="I944" s="213"/>
      <c r="J944" s="214">
        <f>ROUND(I944*H944,2)</f>
        <v>0</v>
      </c>
      <c r="K944" s="210" t="s">
        <v>160</v>
      </c>
      <c r="L944" s="48"/>
      <c r="M944" s="215" t="s">
        <v>19</v>
      </c>
      <c r="N944" s="216" t="s">
        <v>43</v>
      </c>
      <c r="O944" s="88"/>
      <c r="P944" s="217">
        <f>O944*H944</f>
        <v>0</v>
      </c>
      <c r="Q944" s="217">
        <v>0</v>
      </c>
      <c r="R944" s="217">
        <f>Q944*H944</f>
        <v>0</v>
      </c>
      <c r="S944" s="217">
        <v>0</v>
      </c>
      <c r="T944" s="218">
        <f>S944*H944</f>
        <v>0</v>
      </c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R944" s="219" t="s">
        <v>210</v>
      </c>
      <c r="AT944" s="219" t="s">
        <v>156</v>
      </c>
      <c r="AU944" s="219" t="s">
        <v>82</v>
      </c>
      <c r="AY944" s="21" t="s">
        <v>153</v>
      </c>
      <c r="BE944" s="220">
        <f>IF(N944="základní",J944,0)</f>
        <v>0</v>
      </c>
      <c r="BF944" s="220">
        <f>IF(N944="snížená",J944,0)</f>
        <v>0</v>
      </c>
      <c r="BG944" s="220">
        <f>IF(N944="zákl. přenesená",J944,0)</f>
        <v>0</v>
      </c>
      <c r="BH944" s="220">
        <f>IF(N944="sníž. přenesená",J944,0)</f>
        <v>0</v>
      </c>
      <c r="BI944" s="220">
        <f>IF(N944="nulová",J944,0)</f>
        <v>0</v>
      </c>
      <c r="BJ944" s="21" t="s">
        <v>80</v>
      </c>
      <c r="BK944" s="220">
        <f>ROUND(I944*H944,2)</f>
        <v>0</v>
      </c>
      <c r="BL944" s="21" t="s">
        <v>210</v>
      </c>
      <c r="BM944" s="219" t="s">
        <v>1088</v>
      </c>
    </row>
    <row r="945" spans="1:47" s="2" customFormat="1" ht="12">
      <c r="A945" s="42"/>
      <c r="B945" s="43"/>
      <c r="C945" s="44"/>
      <c r="D945" s="221" t="s">
        <v>162</v>
      </c>
      <c r="E945" s="44"/>
      <c r="F945" s="222" t="s">
        <v>1089</v>
      </c>
      <c r="G945" s="44"/>
      <c r="H945" s="44"/>
      <c r="I945" s="223"/>
      <c r="J945" s="44"/>
      <c r="K945" s="44"/>
      <c r="L945" s="48"/>
      <c r="M945" s="224"/>
      <c r="N945" s="225"/>
      <c r="O945" s="88"/>
      <c r="P945" s="88"/>
      <c r="Q945" s="88"/>
      <c r="R945" s="88"/>
      <c r="S945" s="88"/>
      <c r="T945" s="89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T945" s="21" t="s">
        <v>162</v>
      </c>
      <c r="AU945" s="21" t="s">
        <v>82</v>
      </c>
    </row>
    <row r="946" spans="1:47" s="2" customFormat="1" ht="12">
      <c r="A946" s="42"/>
      <c r="B946" s="43"/>
      <c r="C946" s="44"/>
      <c r="D946" s="226" t="s">
        <v>164</v>
      </c>
      <c r="E946" s="44"/>
      <c r="F946" s="227" t="s">
        <v>1090</v>
      </c>
      <c r="G946" s="44"/>
      <c r="H946" s="44"/>
      <c r="I946" s="223"/>
      <c r="J946" s="44"/>
      <c r="K946" s="44"/>
      <c r="L946" s="48"/>
      <c r="M946" s="224"/>
      <c r="N946" s="225"/>
      <c r="O946" s="88"/>
      <c r="P946" s="88"/>
      <c r="Q946" s="88"/>
      <c r="R946" s="88"/>
      <c r="S946" s="88"/>
      <c r="T946" s="89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T946" s="21" t="s">
        <v>164</v>
      </c>
      <c r="AU946" s="21" t="s">
        <v>82</v>
      </c>
    </row>
    <row r="947" spans="1:51" s="13" customFormat="1" ht="12">
      <c r="A947" s="13"/>
      <c r="B947" s="228"/>
      <c r="C947" s="229"/>
      <c r="D947" s="221" t="s">
        <v>166</v>
      </c>
      <c r="E947" s="230" t="s">
        <v>19</v>
      </c>
      <c r="F947" s="231" t="s">
        <v>1091</v>
      </c>
      <c r="G947" s="229"/>
      <c r="H947" s="232">
        <v>5.1</v>
      </c>
      <c r="I947" s="233"/>
      <c r="J947" s="229"/>
      <c r="K947" s="229"/>
      <c r="L947" s="234"/>
      <c r="M947" s="235"/>
      <c r="N947" s="236"/>
      <c r="O947" s="236"/>
      <c r="P947" s="236"/>
      <c r="Q947" s="236"/>
      <c r="R947" s="236"/>
      <c r="S947" s="236"/>
      <c r="T947" s="237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8" t="s">
        <v>166</v>
      </c>
      <c r="AU947" s="238" t="s">
        <v>82</v>
      </c>
      <c r="AV947" s="13" t="s">
        <v>82</v>
      </c>
      <c r="AW947" s="13" t="s">
        <v>33</v>
      </c>
      <c r="AX947" s="13" t="s">
        <v>72</v>
      </c>
      <c r="AY947" s="238" t="s">
        <v>153</v>
      </c>
    </row>
    <row r="948" spans="1:51" s="13" customFormat="1" ht="12">
      <c r="A948" s="13"/>
      <c r="B948" s="228"/>
      <c r="C948" s="229"/>
      <c r="D948" s="221" t="s">
        <v>166</v>
      </c>
      <c r="E948" s="230" t="s">
        <v>19</v>
      </c>
      <c r="F948" s="231" t="s">
        <v>1092</v>
      </c>
      <c r="G948" s="229"/>
      <c r="H948" s="232">
        <v>2.7</v>
      </c>
      <c r="I948" s="233"/>
      <c r="J948" s="229"/>
      <c r="K948" s="229"/>
      <c r="L948" s="234"/>
      <c r="M948" s="235"/>
      <c r="N948" s="236"/>
      <c r="O948" s="236"/>
      <c r="P948" s="236"/>
      <c r="Q948" s="236"/>
      <c r="R948" s="236"/>
      <c r="S948" s="236"/>
      <c r="T948" s="237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8" t="s">
        <v>166</v>
      </c>
      <c r="AU948" s="238" t="s">
        <v>82</v>
      </c>
      <c r="AV948" s="13" t="s">
        <v>82</v>
      </c>
      <c r="AW948" s="13" t="s">
        <v>33</v>
      </c>
      <c r="AX948" s="13" t="s">
        <v>72</v>
      </c>
      <c r="AY948" s="238" t="s">
        <v>153</v>
      </c>
    </row>
    <row r="949" spans="1:51" s="15" customFormat="1" ht="12">
      <c r="A949" s="15"/>
      <c r="B949" s="250"/>
      <c r="C949" s="251"/>
      <c r="D949" s="221" t="s">
        <v>166</v>
      </c>
      <c r="E949" s="252" t="s">
        <v>19</v>
      </c>
      <c r="F949" s="253" t="s">
        <v>174</v>
      </c>
      <c r="G949" s="251"/>
      <c r="H949" s="254">
        <v>7.8</v>
      </c>
      <c r="I949" s="255"/>
      <c r="J949" s="251"/>
      <c r="K949" s="251"/>
      <c r="L949" s="256"/>
      <c r="M949" s="257"/>
      <c r="N949" s="258"/>
      <c r="O949" s="258"/>
      <c r="P949" s="258"/>
      <c r="Q949" s="258"/>
      <c r="R949" s="258"/>
      <c r="S949" s="258"/>
      <c r="T949" s="259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60" t="s">
        <v>166</v>
      </c>
      <c r="AU949" s="260" t="s">
        <v>82</v>
      </c>
      <c r="AV949" s="15" t="s">
        <v>175</v>
      </c>
      <c r="AW949" s="15" t="s">
        <v>33</v>
      </c>
      <c r="AX949" s="15" t="s">
        <v>72</v>
      </c>
      <c r="AY949" s="260" t="s">
        <v>153</v>
      </c>
    </row>
    <row r="950" spans="1:51" s="14" customFormat="1" ht="12">
      <c r="A950" s="14"/>
      <c r="B950" s="239"/>
      <c r="C950" s="240"/>
      <c r="D950" s="221" t="s">
        <v>166</v>
      </c>
      <c r="E950" s="241" t="s">
        <v>19</v>
      </c>
      <c r="F950" s="242" t="s">
        <v>168</v>
      </c>
      <c r="G950" s="240"/>
      <c r="H950" s="243">
        <v>7.8</v>
      </c>
      <c r="I950" s="244"/>
      <c r="J950" s="240"/>
      <c r="K950" s="240"/>
      <c r="L950" s="245"/>
      <c r="M950" s="246"/>
      <c r="N950" s="247"/>
      <c r="O950" s="247"/>
      <c r="P950" s="247"/>
      <c r="Q950" s="247"/>
      <c r="R950" s="247"/>
      <c r="S950" s="247"/>
      <c r="T950" s="248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9" t="s">
        <v>166</v>
      </c>
      <c r="AU950" s="249" t="s">
        <v>82</v>
      </c>
      <c r="AV950" s="14" t="s">
        <v>161</v>
      </c>
      <c r="AW950" s="14" t="s">
        <v>33</v>
      </c>
      <c r="AX950" s="14" t="s">
        <v>80</v>
      </c>
      <c r="AY950" s="249" t="s">
        <v>153</v>
      </c>
    </row>
    <row r="951" spans="1:65" s="2" customFormat="1" ht="24.15" customHeight="1">
      <c r="A951" s="42"/>
      <c r="B951" s="43"/>
      <c r="C951" s="208" t="s">
        <v>1093</v>
      </c>
      <c r="D951" s="208" t="s">
        <v>156</v>
      </c>
      <c r="E951" s="209" t="s">
        <v>1094</v>
      </c>
      <c r="F951" s="210" t="s">
        <v>1095</v>
      </c>
      <c r="G951" s="211" t="s">
        <v>197</v>
      </c>
      <c r="H951" s="212">
        <v>7.8</v>
      </c>
      <c r="I951" s="213"/>
      <c r="J951" s="214">
        <f>ROUND(I951*H951,2)</f>
        <v>0</v>
      </c>
      <c r="K951" s="210" t="s">
        <v>160</v>
      </c>
      <c r="L951" s="48"/>
      <c r="M951" s="215" t="s">
        <v>19</v>
      </c>
      <c r="N951" s="216" t="s">
        <v>43</v>
      </c>
      <c r="O951" s="88"/>
      <c r="P951" s="217">
        <f>O951*H951</f>
        <v>0</v>
      </c>
      <c r="Q951" s="217">
        <v>0</v>
      </c>
      <c r="R951" s="217">
        <f>Q951*H951</f>
        <v>0</v>
      </c>
      <c r="S951" s="217">
        <v>0</v>
      </c>
      <c r="T951" s="218">
        <f>S951*H951</f>
        <v>0</v>
      </c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R951" s="219" t="s">
        <v>210</v>
      </c>
      <c r="AT951" s="219" t="s">
        <v>156</v>
      </c>
      <c r="AU951" s="219" t="s">
        <v>82</v>
      </c>
      <c r="AY951" s="21" t="s">
        <v>153</v>
      </c>
      <c r="BE951" s="220">
        <f>IF(N951="základní",J951,0)</f>
        <v>0</v>
      </c>
      <c r="BF951" s="220">
        <f>IF(N951="snížená",J951,0)</f>
        <v>0</v>
      </c>
      <c r="BG951" s="220">
        <f>IF(N951="zákl. přenesená",J951,0)</f>
        <v>0</v>
      </c>
      <c r="BH951" s="220">
        <f>IF(N951="sníž. přenesená",J951,0)</f>
        <v>0</v>
      </c>
      <c r="BI951" s="220">
        <f>IF(N951="nulová",J951,0)</f>
        <v>0</v>
      </c>
      <c r="BJ951" s="21" t="s">
        <v>80</v>
      </c>
      <c r="BK951" s="220">
        <f>ROUND(I951*H951,2)</f>
        <v>0</v>
      </c>
      <c r="BL951" s="21" t="s">
        <v>210</v>
      </c>
      <c r="BM951" s="219" t="s">
        <v>1096</v>
      </c>
    </row>
    <row r="952" spans="1:47" s="2" customFormat="1" ht="12">
      <c r="A952" s="42"/>
      <c r="B952" s="43"/>
      <c r="C952" s="44"/>
      <c r="D952" s="221" t="s">
        <v>162</v>
      </c>
      <c r="E952" s="44"/>
      <c r="F952" s="222" t="s">
        <v>1097</v>
      </c>
      <c r="G952" s="44"/>
      <c r="H952" s="44"/>
      <c r="I952" s="223"/>
      <c r="J952" s="44"/>
      <c r="K952" s="44"/>
      <c r="L952" s="48"/>
      <c r="M952" s="224"/>
      <c r="N952" s="225"/>
      <c r="O952" s="88"/>
      <c r="P952" s="88"/>
      <c r="Q952" s="88"/>
      <c r="R952" s="88"/>
      <c r="S952" s="88"/>
      <c r="T952" s="89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T952" s="21" t="s">
        <v>162</v>
      </c>
      <c r="AU952" s="21" t="s">
        <v>82</v>
      </c>
    </row>
    <row r="953" spans="1:47" s="2" customFormat="1" ht="12">
      <c r="A953" s="42"/>
      <c r="B953" s="43"/>
      <c r="C953" s="44"/>
      <c r="D953" s="226" t="s">
        <v>164</v>
      </c>
      <c r="E953" s="44"/>
      <c r="F953" s="227" t="s">
        <v>1098</v>
      </c>
      <c r="G953" s="44"/>
      <c r="H953" s="44"/>
      <c r="I953" s="223"/>
      <c r="J953" s="44"/>
      <c r="K953" s="44"/>
      <c r="L953" s="48"/>
      <c r="M953" s="224"/>
      <c r="N953" s="225"/>
      <c r="O953" s="88"/>
      <c r="P953" s="88"/>
      <c r="Q953" s="88"/>
      <c r="R953" s="88"/>
      <c r="S953" s="88"/>
      <c r="T953" s="89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T953" s="21" t="s">
        <v>164</v>
      </c>
      <c r="AU953" s="21" t="s">
        <v>82</v>
      </c>
    </row>
    <row r="954" spans="1:65" s="2" customFormat="1" ht="24.15" customHeight="1">
      <c r="A954" s="42"/>
      <c r="B954" s="43"/>
      <c r="C954" s="208" t="s">
        <v>622</v>
      </c>
      <c r="D954" s="208" t="s">
        <v>156</v>
      </c>
      <c r="E954" s="209" t="s">
        <v>1099</v>
      </c>
      <c r="F954" s="210" t="s">
        <v>1100</v>
      </c>
      <c r="G954" s="211" t="s">
        <v>183</v>
      </c>
      <c r="H954" s="212">
        <v>2.023</v>
      </c>
      <c r="I954" s="213"/>
      <c r="J954" s="214">
        <f>ROUND(I954*H954,2)</f>
        <v>0</v>
      </c>
      <c r="K954" s="210" t="s">
        <v>160</v>
      </c>
      <c r="L954" s="48"/>
      <c r="M954" s="215" t="s">
        <v>19</v>
      </c>
      <c r="N954" s="216" t="s">
        <v>43</v>
      </c>
      <c r="O954" s="88"/>
      <c r="P954" s="217">
        <f>O954*H954</f>
        <v>0</v>
      </c>
      <c r="Q954" s="217">
        <v>0</v>
      </c>
      <c r="R954" s="217">
        <f>Q954*H954</f>
        <v>0</v>
      </c>
      <c r="S954" s="217">
        <v>0</v>
      </c>
      <c r="T954" s="218">
        <f>S954*H954</f>
        <v>0</v>
      </c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R954" s="219" t="s">
        <v>210</v>
      </c>
      <c r="AT954" s="219" t="s">
        <v>156</v>
      </c>
      <c r="AU954" s="219" t="s">
        <v>82</v>
      </c>
      <c r="AY954" s="21" t="s">
        <v>153</v>
      </c>
      <c r="BE954" s="220">
        <f>IF(N954="základní",J954,0)</f>
        <v>0</v>
      </c>
      <c r="BF954" s="220">
        <f>IF(N954="snížená",J954,0)</f>
        <v>0</v>
      </c>
      <c r="BG954" s="220">
        <f>IF(N954="zákl. přenesená",J954,0)</f>
        <v>0</v>
      </c>
      <c r="BH954" s="220">
        <f>IF(N954="sníž. přenesená",J954,0)</f>
        <v>0</v>
      </c>
      <c r="BI954" s="220">
        <f>IF(N954="nulová",J954,0)</f>
        <v>0</v>
      </c>
      <c r="BJ954" s="21" t="s">
        <v>80</v>
      </c>
      <c r="BK954" s="220">
        <f>ROUND(I954*H954,2)</f>
        <v>0</v>
      </c>
      <c r="BL954" s="21" t="s">
        <v>210</v>
      </c>
      <c r="BM954" s="219" t="s">
        <v>1101</v>
      </c>
    </row>
    <row r="955" spans="1:47" s="2" customFormat="1" ht="12">
      <c r="A955" s="42"/>
      <c r="B955" s="43"/>
      <c r="C955" s="44"/>
      <c r="D955" s="221" t="s">
        <v>162</v>
      </c>
      <c r="E955" s="44"/>
      <c r="F955" s="222" t="s">
        <v>1102</v>
      </c>
      <c r="G955" s="44"/>
      <c r="H955" s="44"/>
      <c r="I955" s="223"/>
      <c r="J955" s="44"/>
      <c r="K955" s="44"/>
      <c r="L955" s="48"/>
      <c r="M955" s="224"/>
      <c r="N955" s="225"/>
      <c r="O955" s="88"/>
      <c r="P955" s="88"/>
      <c r="Q955" s="88"/>
      <c r="R955" s="88"/>
      <c r="S955" s="88"/>
      <c r="T955" s="89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T955" s="21" t="s">
        <v>162</v>
      </c>
      <c r="AU955" s="21" t="s">
        <v>82</v>
      </c>
    </row>
    <row r="956" spans="1:47" s="2" customFormat="1" ht="12">
      <c r="A956" s="42"/>
      <c r="B956" s="43"/>
      <c r="C956" s="44"/>
      <c r="D956" s="226" t="s">
        <v>164</v>
      </c>
      <c r="E956" s="44"/>
      <c r="F956" s="227" t="s">
        <v>1103</v>
      </c>
      <c r="G956" s="44"/>
      <c r="H956" s="44"/>
      <c r="I956" s="223"/>
      <c r="J956" s="44"/>
      <c r="K956" s="44"/>
      <c r="L956" s="48"/>
      <c r="M956" s="224"/>
      <c r="N956" s="225"/>
      <c r="O956" s="88"/>
      <c r="P956" s="88"/>
      <c r="Q956" s="88"/>
      <c r="R956" s="88"/>
      <c r="S956" s="88"/>
      <c r="T956" s="89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T956" s="21" t="s">
        <v>164</v>
      </c>
      <c r="AU956" s="21" t="s">
        <v>82</v>
      </c>
    </row>
    <row r="957" spans="1:63" s="12" customFormat="1" ht="22.8" customHeight="1">
      <c r="A957" s="12"/>
      <c r="B957" s="192"/>
      <c r="C957" s="193"/>
      <c r="D957" s="194" t="s">
        <v>71</v>
      </c>
      <c r="E957" s="206" t="s">
        <v>1104</v>
      </c>
      <c r="F957" s="206" t="s">
        <v>1105</v>
      </c>
      <c r="G957" s="193"/>
      <c r="H957" s="193"/>
      <c r="I957" s="196"/>
      <c r="J957" s="207">
        <f>BK957</f>
        <v>0</v>
      </c>
      <c r="K957" s="193"/>
      <c r="L957" s="198"/>
      <c r="M957" s="199"/>
      <c r="N957" s="200"/>
      <c r="O957" s="200"/>
      <c r="P957" s="201">
        <f>SUM(P958:P1139)</f>
        <v>0</v>
      </c>
      <c r="Q957" s="200"/>
      <c r="R957" s="201">
        <f>SUM(R958:R1139)</f>
        <v>0</v>
      </c>
      <c r="S957" s="200"/>
      <c r="T957" s="202">
        <f>SUM(T958:T1139)</f>
        <v>0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03" t="s">
        <v>82</v>
      </c>
      <c r="AT957" s="204" t="s">
        <v>71</v>
      </c>
      <c r="AU957" s="204" t="s">
        <v>80</v>
      </c>
      <c r="AY957" s="203" t="s">
        <v>153</v>
      </c>
      <c r="BK957" s="205">
        <f>SUM(BK958:BK1139)</f>
        <v>0</v>
      </c>
    </row>
    <row r="958" spans="1:65" s="2" customFormat="1" ht="16.5" customHeight="1">
      <c r="A958" s="42"/>
      <c r="B958" s="43"/>
      <c r="C958" s="208" t="s">
        <v>1106</v>
      </c>
      <c r="D958" s="208" t="s">
        <v>156</v>
      </c>
      <c r="E958" s="209" t="s">
        <v>1107</v>
      </c>
      <c r="F958" s="210" t="s">
        <v>1108</v>
      </c>
      <c r="G958" s="211" t="s">
        <v>197</v>
      </c>
      <c r="H958" s="212">
        <v>16.958</v>
      </c>
      <c r="I958" s="213"/>
      <c r="J958" s="214">
        <f>ROUND(I958*H958,2)</f>
        <v>0</v>
      </c>
      <c r="K958" s="210" t="s">
        <v>160</v>
      </c>
      <c r="L958" s="48"/>
      <c r="M958" s="215" t="s">
        <v>19</v>
      </c>
      <c r="N958" s="216" t="s">
        <v>43</v>
      </c>
      <c r="O958" s="88"/>
      <c r="P958" s="217">
        <f>O958*H958</f>
        <v>0</v>
      </c>
      <c r="Q958" s="217">
        <v>0</v>
      </c>
      <c r="R958" s="217">
        <f>Q958*H958</f>
        <v>0</v>
      </c>
      <c r="S958" s="217">
        <v>0</v>
      </c>
      <c r="T958" s="218">
        <f>S958*H958</f>
        <v>0</v>
      </c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R958" s="219" t="s">
        <v>210</v>
      </c>
      <c r="AT958" s="219" t="s">
        <v>156</v>
      </c>
      <c r="AU958" s="219" t="s">
        <v>82</v>
      </c>
      <c r="AY958" s="21" t="s">
        <v>153</v>
      </c>
      <c r="BE958" s="220">
        <f>IF(N958="základní",J958,0)</f>
        <v>0</v>
      </c>
      <c r="BF958" s="220">
        <f>IF(N958="snížená",J958,0)</f>
        <v>0</v>
      </c>
      <c r="BG958" s="220">
        <f>IF(N958="zákl. přenesená",J958,0)</f>
        <v>0</v>
      </c>
      <c r="BH958" s="220">
        <f>IF(N958="sníž. přenesená",J958,0)</f>
        <v>0</v>
      </c>
      <c r="BI958" s="220">
        <f>IF(N958="nulová",J958,0)</f>
        <v>0</v>
      </c>
      <c r="BJ958" s="21" t="s">
        <v>80</v>
      </c>
      <c r="BK958" s="220">
        <f>ROUND(I958*H958,2)</f>
        <v>0</v>
      </c>
      <c r="BL958" s="21" t="s">
        <v>210</v>
      </c>
      <c r="BM958" s="219" t="s">
        <v>1109</v>
      </c>
    </row>
    <row r="959" spans="1:47" s="2" customFormat="1" ht="12">
      <c r="A959" s="42"/>
      <c r="B959" s="43"/>
      <c r="C959" s="44"/>
      <c r="D959" s="221" t="s">
        <v>162</v>
      </c>
      <c r="E959" s="44"/>
      <c r="F959" s="222" t="s">
        <v>1110</v>
      </c>
      <c r="G959" s="44"/>
      <c r="H959" s="44"/>
      <c r="I959" s="223"/>
      <c r="J959" s="44"/>
      <c r="K959" s="44"/>
      <c r="L959" s="48"/>
      <c r="M959" s="224"/>
      <c r="N959" s="225"/>
      <c r="O959" s="88"/>
      <c r="P959" s="88"/>
      <c r="Q959" s="88"/>
      <c r="R959" s="88"/>
      <c r="S959" s="88"/>
      <c r="T959" s="89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T959" s="21" t="s">
        <v>162</v>
      </c>
      <c r="AU959" s="21" t="s">
        <v>82</v>
      </c>
    </row>
    <row r="960" spans="1:47" s="2" customFormat="1" ht="12">
      <c r="A960" s="42"/>
      <c r="B960" s="43"/>
      <c r="C960" s="44"/>
      <c r="D960" s="226" t="s">
        <v>164</v>
      </c>
      <c r="E960" s="44"/>
      <c r="F960" s="227" t="s">
        <v>1111</v>
      </c>
      <c r="G960" s="44"/>
      <c r="H960" s="44"/>
      <c r="I960" s="223"/>
      <c r="J960" s="44"/>
      <c r="K960" s="44"/>
      <c r="L960" s="48"/>
      <c r="M960" s="224"/>
      <c r="N960" s="225"/>
      <c r="O960" s="88"/>
      <c r="P960" s="88"/>
      <c r="Q960" s="88"/>
      <c r="R960" s="88"/>
      <c r="S960" s="88"/>
      <c r="T960" s="89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T960" s="21" t="s">
        <v>164</v>
      </c>
      <c r="AU960" s="21" t="s">
        <v>82</v>
      </c>
    </row>
    <row r="961" spans="1:51" s="13" customFormat="1" ht="12">
      <c r="A961" s="13"/>
      <c r="B961" s="228"/>
      <c r="C961" s="229"/>
      <c r="D961" s="221" t="s">
        <v>166</v>
      </c>
      <c r="E961" s="230" t="s">
        <v>19</v>
      </c>
      <c r="F961" s="231" t="s">
        <v>1112</v>
      </c>
      <c r="G961" s="229"/>
      <c r="H961" s="232">
        <v>16.958</v>
      </c>
      <c r="I961" s="233"/>
      <c r="J961" s="229"/>
      <c r="K961" s="229"/>
      <c r="L961" s="234"/>
      <c r="M961" s="235"/>
      <c r="N961" s="236"/>
      <c r="O961" s="236"/>
      <c r="P961" s="236"/>
      <c r="Q961" s="236"/>
      <c r="R961" s="236"/>
      <c r="S961" s="236"/>
      <c r="T961" s="237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8" t="s">
        <v>166</v>
      </c>
      <c r="AU961" s="238" t="s">
        <v>82</v>
      </c>
      <c r="AV961" s="13" t="s">
        <v>82</v>
      </c>
      <c r="AW961" s="13" t="s">
        <v>33</v>
      </c>
      <c r="AX961" s="13" t="s">
        <v>72</v>
      </c>
      <c r="AY961" s="238" t="s">
        <v>153</v>
      </c>
    </row>
    <row r="962" spans="1:51" s="14" customFormat="1" ht="12">
      <c r="A962" s="14"/>
      <c r="B962" s="239"/>
      <c r="C962" s="240"/>
      <c r="D962" s="221" t="s">
        <v>166</v>
      </c>
      <c r="E962" s="241" t="s">
        <v>19</v>
      </c>
      <c r="F962" s="242" t="s">
        <v>168</v>
      </c>
      <c r="G962" s="240"/>
      <c r="H962" s="243">
        <v>16.958</v>
      </c>
      <c r="I962" s="244"/>
      <c r="J962" s="240"/>
      <c r="K962" s="240"/>
      <c r="L962" s="245"/>
      <c r="M962" s="246"/>
      <c r="N962" s="247"/>
      <c r="O962" s="247"/>
      <c r="P962" s="247"/>
      <c r="Q962" s="247"/>
      <c r="R962" s="247"/>
      <c r="S962" s="247"/>
      <c r="T962" s="248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9" t="s">
        <v>166</v>
      </c>
      <c r="AU962" s="249" t="s">
        <v>82</v>
      </c>
      <c r="AV962" s="14" t="s">
        <v>161</v>
      </c>
      <c r="AW962" s="14" t="s">
        <v>33</v>
      </c>
      <c r="AX962" s="14" t="s">
        <v>80</v>
      </c>
      <c r="AY962" s="249" t="s">
        <v>153</v>
      </c>
    </row>
    <row r="963" spans="1:65" s="2" customFormat="1" ht="24.15" customHeight="1">
      <c r="A963" s="42"/>
      <c r="B963" s="43"/>
      <c r="C963" s="208" t="s">
        <v>627</v>
      </c>
      <c r="D963" s="208" t="s">
        <v>156</v>
      </c>
      <c r="E963" s="209" t="s">
        <v>1113</v>
      </c>
      <c r="F963" s="210" t="s">
        <v>1114</v>
      </c>
      <c r="G963" s="211" t="s">
        <v>366</v>
      </c>
      <c r="H963" s="212">
        <v>17</v>
      </c>
      <c r="I963" s="213"/>
      <c r="J963" s="214">
        <f>ROUND(I963*H963,2)</f>
        <v>0</v>
      </c>
      <c r="K963" s="210" t="s">
        <v>160</v>
      </c>
      <c r="L963" s="48"/>
      <c r="M963" s="215" t="s">
        <v>19</v>
      </c>
      <c r="N963" s="216" t="s">
        <v>43</v>
      </c>
      <c r="O963" s="88"/>
      <c r="P963" s="217">
        <f>O963*H963</f>
        <v>0</v>
      </c>
      <c r="Q963" s="217">
        <v>0</v>
      </c>
      <c r="R963" s="217">
        <f>Q963*H963</f>
        <v>0</v>
      </c>
      <c r="S963" s="217">
        <v>0</v>
      </c>
      <c r="T963" s="218">
        <f>S963*H963</f>
        <v>0</v>
      </c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R963" s="219" t="s">
        <v>210</v>
      </c>
      <c r="AT963" s="219" t="s">
        <v>156</v>
      </c>
      <c r="AU963" s="219" t="s">
        <v>82</v>
      </c>
      <c r="AY963" s="21" t="s">
        <v>153</v>
      </c>
      <c r="BE963" s="220">
        <f>IF(N963="základní",J963,0)</f>
        <v>0</v>
      </c>
      <c r="BF963" s="220">
        <f>IF(N963="snížená",J963,0)</f>
        <v>0</v>
      </c>
      <c r="BG963" s="220">
        <f>IF(N963="zákl. přenesená",J963,0)</f>
        <v>0</v>
      </c>
      <c r="BH963" s="220">
        <f>IF(N963="sníž. přenesená",J963,0)</f>
        <v>0</v>
      </c>
      <c r="BI963" s="220">
        <f>IF(N963="nulová",J963,0)</f>
        <v>0</v>
      </c>
      <c r="BJ963" s="21" t="s">
        <v>80</v>
      </c>
      <c r="BK963" s="220">
        <f>ROUND(I963*H963,2)</f>
        <v>0</v>
      </c>
      <c r="BL963" s="21" t="s">
        <v>210</v>
      </c>
      <c r="BM963" s="219" t="s">
        <v>1115</v>
      </c>
    </row>
    <row r="964" spans="1:47" s="2" customFormat="1" ht="12">
      <c r="A964" s="42"/>
      <c r="B964" s="43"/>
      <c r="C964" s="44"/>
      <c r="D964" s="221" t="s">
        <v>162</v>
      </c>
      <c r="E964" s="44"/>
      <c r="F964" s="222" t="s">
        <v>1116</v>
      </c>
      <c r="G964" s="44"/>
      <c r="H964" s="44"/>
      <c r="I964" s="223"/>
      <c r="J964" s="44"/>
      <c r="K964" s="44"/>
      <c r="L964" s="48"/>
      <c r="M964" s="224"/>
      <c r="N964" s="225"/>
      <c r="O964" s="88"/>
      <c r="P964" s="88"/>
      <c r="Q964" s="88"/>
      <c r="R964" s="88"/>
      <c r="S964" s="88"/>
      <c r="T964" s="89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T964" s="21" t="s">
        <v>162</v>
      </c>
      <c r="AU964" s="21" t="s">
        <v>82</v>
      </c>
    </row>
    <row r="965" spans="1:47" s="2" customFormat="1" ht="12">
      <c r="A965" s="42"/>
      <c r="B965" s="43"/>
      <c r="C965" s="44"/>
      <c r="D965" s="226" t="s">
        <v>164</v>
      </c>
      <c r="E965" s="44"/>
      <c r="F965" s="227" t="s">
        <v>1117</v>
      </c>
      <c r="G965" s="44"/>
      <c r="H965" s="44"/>
      <c r="I965" s="223"/>
      <c r="J965" s="44"/>
      <c r="K965" s="44"/>
      <c r="L965" s="48"/>
      <c r="M965" s="224"/>
      <c r="N965" s="225"/>
      <c r="O965" s="88"/>
      <c r="P965" s="88"/>
      <c r="Q965" s="88"/>
      <c r="R965" s="88"/>
      <c r="S965" s="88"/>
      <c r="T965" s="89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T965" s="21" t="s">
        <v>164</v>
      </c>
      <c r="AU965" s="21" t="s">
        <v>82</v>
      </c>
    </row>
    <row r="966" spans="1:51" s="13" customFormat="1" ht="12">
      <c r="A966" s="13"/>
      <c r="B966" s="228"/>
      <c r="C966" s="229"/>
      <c r="D966" s="221" t="s">
        <v>166</v>
      </c>
      <c r="E966" s="230" t="s">
        <v>19</v>
      </c>
      <c r="F966" s="231" t="s">
        <v>1118</v>
      </c>
      <c r="G966" s="229"/>
      <c r="H966" s="232">
        <v>2</v>
      </c>
      <c r="I966" s="233"/>
      <c r="J966" s="229"/>
      <c r="K966" s="229"/>
      <c r="L966" s="234"/>
      <c r="M966" s="235"/>
      <c r="N966" s="236"/>
      <c r="O966" s="236"/>
      <c r="P966" s="236"/>
      <c r="Q966" s="236"/>
      <c r="R966" s="236"/>
      <c r="S966" s="236"/>
      <c r="T966" s="237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8" t="s">
        <v>166</v>
      </c>
      <c r="AU966" s="238" t="s">
        <v>82</v>
      </c>
      <c r="AV966" s="13" t="s">
        <v>82</v>
      </c>
      <c r="AW966" s="13" t="s">
        <v>33</v>
      </c>
      <c r="AX966" s="13" t="s">
        <v>72</v>
      </c>
      <c r="AY966" s="238" t="s">
        <v>153</v>
      </c>
    </row>
    <row r="967" spans="1:51" s="13" customFormat="1" ht="12">
      <c r="A967" s="13"/>
      <c r="B967" s="228"/>
      <c r="C967" s="229"/>
      <c r="D967" s="221" t="s">
        <v>166</v>
      </c>
      <c r="E967" s="230" t="s">
        <v>19</v>
      </c>
      <c r="F967" s="231" t="s">
        <v>1119</v>
      </c>
      <c r="G967" s="229"/>
      <c r="H967" s="232">
        <v>6</v>
      </c>
      <c r="I967" s="233"/>
      <c r="J967" s="229"/>
      <c r="K967" s="229"/>
      <c r="L967" s="234"/>
      <c r="M967" s="235"/>
      <c r="N967" s="236"/>
      <c r="O967" s="236"/>
      <c r="P967" s="236"/>
      <c r="Q967" s="236"/>
      <c r="R967" s="236"/>
      <c r="S967" s="236"/>
      <c r="T967" s="237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8" t="s">
        <v>166</v>
      </c>
      <c r="AU967" s="238" t="s">
        <v>82</v>
      </c>
      <c r="AV967" s="13" t="s">
        <v>82</v>
      </c>
      <c r="AW967" s="13" t="s">
        <v>33</v>
      </c>
      <c r="AX967" s="13" t="s">
        <v>72</v>
      </c>
      <c r="AY967" s="238" t="s">
        <v>153</v>
      </c>
    </row>
    <row r="968" spans="1:51" s="13" customFormat="1" ht="12">
      <c r="A968" s="13"/>
      <c r="B968" s="228"/>
      <c r="C968" s="229"/>
      <c r="D968" s="221" t="s">
        <v>166</v>
      </c>
      <c r="E968" s="230" t="s">
        <v>19</v>
      </c>
      <c r="F968" s="231" t="s">
        <v>1120</v>
      </c>
      <c r="G968" s="229"/>
      <c r="H968" s="232">
        <v>6</v>
      </c>
      <c r="I968" s="233"/>
      <c r="J968" s="229"/>
      <c r="K968" s="229"/>
      <c r="L968" s="234"/>
      <c r="M968" s="235"/>
      <c r="N968" s="236"/>
      <c r="O968" s="236"/>
      <c r="P968" s="236"/>
      <c r="Q968" s="236"/>
      <c r="R968" s="236"/>
      <c r="S968" s="236"/>
      <c r="T968" s="237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8" t="s">
        <v>166</v>
      </c>
      <c r="AU968" s="238" t="s">
        <v>82</v>
      </c>
      <c r="AV968" s="13" t="s">
        <v>82</v>
      </c>
      <c r="AW968" s="13" t="s">
        <v>33</v>
      </c>
      <c r="AX968" s="13" t="s">
        <v>72</v>
      </c>
      <c r="AY968" s="238" t="s">
        <v>153</v>
      </c>
    </row>
    <row r="969" spans="1:51" s="13" customFormat="1" ht="12">
      <c r="A969" s="13"/>
      <c r="B969" s="228"/>
      <c r="C969" s="229"/>
      <c r="D969" s="221" t="s">
        <v>166</v>
      </c>
      <c r="E969" s="230" t="s">
        <v>19</v>
      </c>
      <c r="F969" s="231" t="s">
        <v>1121</v>
      </c>
      <c r="G969" s="229"/>
      <c r="H969" s="232">
        <v>2</v>
      </c>
      <c r="I969" s="233"/>
      <c r="J969" s="229"/>
      <c r="K969" s="229"/>
      <c r="L969" s="234"/>
      <c r="M969" s="235"/>
      <c r="N969" s="236"/>
      <c r="O969" s="236"/>
      <c r="P969" s="236"/>
      <c r="Q969" s="236"/>
      <c r="R969" s="236"/>
      <c r="S969" s="236"/>
      <c r="T969" s="237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8" t="s">
        <v>166</v>
      </c>
      <c r="AU969" s="238" t="s">
        <v>82</v>
      </c>
      <c r="AV969" s="13" t="s">
        <v>82</v>
      </c>
      <c r="AW969" s="13" t="s">
        <v>33</v>
      </c>
      <c r="AX969" s="13" t="s">
        <v>72</v>
      </c>
      <c r="AY969" s="238" t="s">
        <v>153</v>
      </c>
    </row>
    <row r="970" spans="1:51" s="13" customFormat="1" ht="12">
      <c r="A970" s="13"/>
      <c r="B970" s="228"/>
      <c r="C970" s="229"/>
      <c r="D970" s="221" t="s">
        <v>166</v>
      </c>
      <c r="E970" s="230" t="s">
        <v>19</v>
      </c>
      <c r="F970" s="231" t="s">
        <v>1122</v>
      </c>
      <c r="G970" s="229"/>
      <c r="H970" s="232">
        <v>1</v>
      </c>
      <c r="I970" s="233"/>
      <c r="J970" s="229"/>
      <c r="K970" s="229"/>
      <c r="L970" s="234"/>
      <c r="M970" s="235"/>
      <c r="N970" s="236"/>
      <c r="O970" s="236"/>
      <c r="P970" s="236"/>
      <c r="Q970" s="236"/>
      <c r="R970" s="236"/>
      <c r="S970" s="236"/>
      <c r="T970" s="237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8" t="s">
        <v>166</v>
      </c>
      <c r="AU970" s="238" t="s">
        <v>82</v>
      </c>
      <c r="AV970" s="13" t="s">
        <v>82</v>
      </c>
      <c r="AW970" s="13" t="s">
        <v>33</v>
      </c>
      <c r="AX970" s="13" t="s">
        <v>72</v>
      </c>
      <c r="AY970" s="238" t="s">
        <v>153</v>
      </c>
    </row>
    <row r="971" spans="1:51" s="15" customFormat="1" ht="12">
      <c r="A971" s="15"/>
      <c r="B971" s="250"/>
      <c r="C971" s="251"/>
      <c r="D971" s="221" t="s">
        <v>166</v>
      </c>
      <c r="E971" s="252" t="s">
        <v>19</v>
      </c>
      <c r="F971" s="253" t="s">
        <v>174</v>
      </c>
      <c r="G971" s="251"/>
      <c r="H971" s="254">
        <v>17</v>
      </c>
      <c r="I971" s="255"/>
      <c r="J971" s="251"/>
      <c r="K971" s="251"/>
      <c r="L971" s="256"/>
      <c r="M971" s="257"/>
      <c r="N971" s="258"/>
      <c r="O971" s="258"/>
      <c r="P971" s="258"/>
      <c r="Q971" s="258"/>
      <c r="R971" s="258"/>
      <c r="S971" s="258"/>
      <c r="T971" s="259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60" t="s">
        <v>166</v>
      </c>
      <c r="AU971" s="260" t="s">
        <v>82</v>
      </c>
      <c r="AV971" s="15" t="s">
        <v>175</v>
      </c>
      <c r="AW971" s="15" t="s">
        <v>33</v>
      </c>
      <c r="AX971" s="15" t="s">
        <v>72</v>
      </c>
      <c r="AY971" s="260" t="s">
        <v>153</v>
      </c>
    </row>
    <row r="972" spans="1:51" s="14" customFormat="1" ht="12">
      <c r="A972" s="14"/>
      <c r="B972" s="239"/>
      <c r="C972" s="240"/>
      <c r="D972" s="221" t="s">
        <v>166</v>
      </c>
      <c r="E972" s="241" t="s">
        <v>19</v>
      </c>
      <c r="F972" s="242" t="s">
        <v>168</v>
      </c>
      <c r="G972" s="240"/>
      <c r="H972" s="243">
        <v>17</v>
      </c>
      <c r="I972" s="244"/>
      <c r="J972" s="240"/>
      <c r="K972" s="240"/>
      <c r="L972" s="245"/>
      <c r="M972" s="246"/>
      <c r="N972" s="247"/>
      <c r="O972" s="247"/>
      <c r="P972" s="247"/>
      <c r="Q972" s="247"/>
      <c r="R972" s="247"/>
      <c r="S972" s="247"/>
      <c r="T972" s="248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9" t="s">
        <v>166</v>
      </c>
      <c r="AU972" s="249" t="s">
        <v>82</v>
      </c>
      <c r="AV972" s="14" t="s">
        <v>161</v>
      </c>
      <c r="AW972" s="14" t="s">
        <v>33</v>
      </c>
      <c r="AX972" s="14" t="s">
        <v>80</v>
      </c>
      <c r="AY972" s="249" t="s">
        <v>153</v>
      </c>
    </row>
    <row r="973" spans="1:65" s="2" customFormat="1" ht="37.8" customHeight="1">
      <c r="A973" s="42"/>
      <c r="B973" s="43"/>
      <c r="C973" s="261" t="s">
        <v>1123</v>
      </c>
      <c r="D973" s="261" t="s">
        <v>214</v>
      </c>
      <c r="E973" s="262" t="s">
        <v>1124</v>
      </c>
      <c r="F973" s="263" t="s">
        <v>1125</v>
      </c>
      <c r="G973" s="264" t="s">
        <v>366</v>
      </c>
      <c r="H973" s="265">
        <v>17</v>
      </c>
      <c r="I973" s="266"/>
      <c r="J973" s="267">
        <f>ROUND(I973*H973,2)</f>
        <v>0</v>
      </c>
      <c r="K973" s="263" t="s">
        <v>160</v>
      </c>
      <c r="L973" s="268"/>
      <c r="M973" s="269" t="s">
        <v>19</v>
      </c>
      <c r="N973" s="270" t="s">
        <v>43</v>
      </c>
      <c r="O973" s="88"/>
      <c r="P973" s="217">
        <f>O973*H973</f>
        <v>0</v>
      </c>
      <c r="Q973" s="217">
        <v>0</v>
      </c>
      <c r="R973" s="217">
        <f>Q973*H973</f>
        <v>0</v>
      </c>
      <c r="S973" s="217">
        <v>0</v>
      </c>
      <c r="T973" s="218">
        <f>S973*H973</f>
        <v>0</v>
      </c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R973" s="219" t="s">
        <v>260</v>
      </c>
      <c r="AT973" s="219" t="s">
        <v>214</v>
      </c>
      <c r="AU973" s="219" t="s">
        <v>82</v>
      </c>
      <c r="AY973" s="21" t="s">
        <v>153</v>
      </c>
      <c r="BE973" s="220">
        <f>IF(N973="základní",J973,0)</f>
        <v>0</v>
      </c>
      <c r="BF973" s="220">
        <f>IF(N973="snížená",J973,0)</f>
        <v>0</v>
      </c>
      <c r="BG973" s="220">
        <f>IF(N973="zákl. přenesená",J973,0)</f>
        <v>0</v>
      </c>
      <c r="BH973" s="220">
        <f>IF(N973="sníž. přenesená",J973,0)</f>
        <v>0</v>
      </c>
      <c r="BI973" s="220">
        <f>IF(N973="nulová",J973,0)</f>
        <v>0</v>
      </c>
      <c r="BJ973" s="21" t="s">
        <v>80</v>
      </c>
      <c r="BK973" s="220">
        <f>ROUND(I973*H973,2)</f>
        <v>0</v>
      </c>
      <c r="BL973" s="21" t="s">
        <v>210</v>
      </c>
      <c r="BM973" s="219" t="s">
        <v>1126</v>
      </c>
    </row>
    <row r="974" spans="1:47" s="2" customFormat="1" ht="12">
      <c r="A974" s="42"/>
      <c r="B974" s="43"/>
      <c r="C974" s="44"/>
      <c r="D974" s="221" t="s">
        <v>162</v>
      </c>
      <c r="E974" s="44"/>
      <c r="F974" s="222" t="s">
        <v>1125</v>
      </c>
      <c r="G974" s="44"/>
      <c r="H974" s="44"/>
      <c r="I974" s="223"/>
      <c r="J974" s="44"/>
      <c r="K974" s="44"/>
      <c r="L974" s="48"/>
      <c r="M974" s="224"/>
      <c r="N974" s="225"/>
      <c r="O974" s="88"/>
      <c r="P974" s="88"/>
      <c r="Q974" s="88"/>
      <c r="R974" s="88"/>
      <c r="S974" s="88"/>
      <c r="T974" s="89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T974" s="21" t="s">
        <v>162</v>
      </c>
      <c r="AU974" s="21" t="s">
        <v>82</v>
      </c>
    </row>
    <row r="975" spans="1:65" s="2" customFormat="1" ht="33" customHeight="1">
      <c r="A975" s="42"/>
      <c r="B975" s="43"/>
      <c r="C975" s="208" t="s">
        <v>633</v>
      </c>
      <c r="D975" s="208" t="s">
        <v>156</v>
      </c>
      <c r="E975" s="209" t="s">
        <v>1127</v>
      </c>
      <c r="F975" s="210" t="s">
        <v>1128</v>
      </c>
      <c r="G975" s="211" t="s">
        <v>366</v>
      </c>
      <c r="H975" s="212">
        <v>7</v>
      </c>
      <c r="I975" s="213"/>
      <c r="J975" s="214">
        <f>ROUND(I975*H975,2)</f>
        <v>0</v>
      </c>
      <c r="K975" s="210" t="s">
        <v>160</v>
      </c>
      <c r="L975" s="48"/>
      <c r="M975" s="215" t="s">
        <v>19</v>
      </c>
      <c r="N975" s="216" t="s">
        <v>43</v>
      </c>
      <c r="O975" s="88"/>
      <c r="P975" s="217">
        <f>O975*H975</f>
        <v>0</v>
      </c>
      <c r="Q975" s="217">
        <v>0</v>
      </c>
      <c r="R975" s="217">
        <f>Q975*H975</f>
        <v>0</v>
      </c>
      <c r="S975" s="217">
        <v>0</v>
      </c>
      <c r="T975" s="218">
        <f>S975*H975</f>
        <v>0</v>
      </c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R975" s="219" t="s">
        <v>210</v>
      </c>
      <c r="AT975" s="219" t="s">
        <v>156</v>
      </c>
      <c r="AU975" s="219" t="s">
        <v>82</v>
      </c>
      <c r="AY975" s="21" t="s">
        <v>153</v>
      </c>
      <c r="BE975" s="220">
        <f>IF(N975="základní",J975,0)</f>
        <v>0</v>
      </c>
      <c r="BF975" s="220">
        <f>IF(N975="snížená",J975,0)</f>
        <v>0</v>
      </c>
      <c r="BG975" s="220">
        <f>IF(N975="zákl. přenesená",J975,0)</f>
        <v>0</v>
      </c>
      <c r="BH975" s="220">
        <f>IF(N975="sníž. přenesená",J975,0)</f>
        <v>0</v>
      </c>
      <c r="BI975" s="220">
        <f>IF(N975="nulová",J975,0)</f>
        <v>0</v>
      </c>
      <c r="BJ975" s="21" t="s">
        <v>80</v>
      </c>
      <c r="BK975" s="220">
        <f>ROUND(I975*H975,2)</f>
        <v>0</v>
      </c>
      <c r="BL975" s="21" t="s">
        <v>210</v>
      </c>
      <c r="BM975" s="219" t="s">
        <v>1129</v>
      </c>
    </row>
    <row r="976" spans="1:47" s="2" customFormat="1" ht="12">
      <c r="A976" s="42"/>
      <c r="B976" s="43"/>
      <c r="C976" s="44"/>
      <c r="D976" s="221" t="s">
        <v>162</v>
      </c>
      <c r="E976" s="44"/>
      <c r="F976" s="222" t="s">
        <v>1130</v>
      </c>
      <c r="G976" s="44"/>
      <c r="H976" s="44"/>
      <c r="I976" s="223"/>
      <c r="J976" s="44"/>
      <c r="K976" s="44"/>
      <c r="L976" s="48"/>
      <c r="M976" s="224"/>
      <c r="N976" s="225"/>
      <c r="O976" s="88"/>
      <c r="P976" s="88"/>
      <c r="Q976" s="88"/>
      <c r="R976" s="88"/>
      <c r="S976" s="88"/>
      <c r="T976" s="89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T976" s="21" t="s">
        <v>162</v>
      </c>
      <c r="AU976" s="21" t="s">
        <v>82</v>
      </c>
    </row>
    <row r="977" spans="1:47" s="2" customFormat="1" ht="12">
      <c r="A977" s="42"/>
      <c r="B977" s="43"/>
      <c r="C977" s="44"/>
      <c r="D977" s="226" t="s">
        <v>164</v>
      </c>
      <c r="E977" s="44"/>
      <c r="F977" s="227" t="s">
        <v>1131</v>
      </c>
      <c r="G977" s="44"/>
      <c r="H977" s="44"/>
      <c r="I977" s="223"/>
      <c r="J977" s="44"/>
      <c r="K977" s="44"/>
      <c r="L977" s="48"/>
      <c r="M977" s="224"/>
      <c r="N977" s="225"/>
      <c r="O977" s="88"/>
      <c r="P977" s="88"/>
      <c r="Q977" s="88"/>
      <c r="R977" s="88"/>
      <c r="S977" s="88"/>
      <c r="T977" s="89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T977" s="21" t="s">
        <v>164</v>
      </c>
      <c r="AU977" s="21" t="s">
        <v>82</v>
      </c>
    </row>
    <row r="978" spans="1:51" s="13" customFormat="1" ht="12">
      <c r="A978" s="13"/>
      <c r="B978" s="228"/>
      <c r="C978" s="229"/>
      <c r="D978" s="221" t="s">
        <v>166</v>
      </c>
      <c r="E978" s="230" t="s">
        <v>19</v>
      </c>
      <c r="F978" s="231" t="s">
        <v>1132</v>
      </c>
      <c r="G978" s="229"/>
      <c r="H978" s="232">
        <v>1</v>
      </c>
      <c r="I978" s="233"/>
      <c r="J978" s="229"/>
      <c r="K978" s="229"/>
      <c r="L978" s="234"/>
      <c r="M978" s="235"/>
      <c r="N978" s="236"/>
      <c r="O978" s="236"/>
      <c r="P978" s="236"/>
      <c r="Q978" s="236"/>
      <c r="R978" s="236"/>
      <c r="S978" s="236"/>
      <c r="T978" s="237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8" t="s">
        <v>166</v>
      </c>
      <c r="AU978" s="238" t="s">
        <v>82</v>
      </c>
      <c r="AV978" s="13" t="s">
        <v>82</v>
      </c>
      <c r="AW978" s="13" t="s">
        <v>33</v>
      </c>
      <c r="AX978" s="13" t="s">
        <v>72</v>
      </c>
      <c r="AY978" s="238" t="s">
        <v>153</v>
      </c>
    </row>
    <row r="979" spans="1:51" s="13" customFormat="1" ht="12">
      <c r="A979" s="13"/>
      <c r="B979" s="228"/>
      <c r="C979" s="229"/>
      <c r="D979" s="221" t="s">
        <v>166</v>
      </c>
      <c r="E979" s="230" t="s">
        <v>19</v>
      </c>
      <c r="F979" s="231" t="s">
        <v>1133</v>
      </c>
      <c r="G979" s="229"/>
      <c r="H979" s="232">
        <v>1</v>
      </c>
      <c r="I979" s="233"/>
      <c r="J979" s="229"/>
      <c r="K979" s="229"/>
      <c r="L979" s="234"/>
      <c r="M979" s="235"/>
      <c r="N979" s="236"/>
      <c r="O979" s="236"/>
      <c r="P979" s="236"/>
      <c r="Q979" s="236"/>
      <c r="R979" s="236"/>
      <c r="S979" s="236"/>
      <c r="T979" s="237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8" t="s">
        <v>166</v>
      </c>
      <c r="AU979" s="238" t="s">
        <v>82</v>
      </c>
      <c r="AV979" s="13" t="s">
        <v>82</v>
      </c>
      <c r="AW979" s="13" t="s">
        <v>33</v>
      </c>
      <c r="AX979" s="13" t="s">
        <v>72</v>
      </c>
      <c r="AY979" s="238" t="s">
        <v>153</v>
      </c>
    </row>
    <row r="980" spans="1:51" s="13" customFormat="1" ht="12">
      <c r="A980" s="13"/>
      <c r="B980" s="228"/>
      <c r="C980" s="229"/>
      <c r="D980" s="221" t="s">
        <v>166</v>
      </c>
      <c r="E980" s="230" t="s">
        <v>19</v>
      </c>
      <c r="F980" s="231" t="s">
        <v>1134</v>
      </c>
      <c r="G980" s="229"/>
      <c r="H980" s="232">
        <v>1</v>
      </c>
      <c r="I980" s="233"/>
      <c r="J980" s="229"/>
      <c r="K980" s="229"/>
      <c r="L980" s="234"/>
      <c r="M980" s="235"/>
      <c r="N980" s="236"/>
      <c r="O980" s="236"/>
      <c r="P980" s="236"/>
      <c r="Q980" s="236"/>
      <c r="R980" s="236"/>
      <c r="S980" s="236"/>
      <c r="T980" s="237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8" t="s">
        <v>166</v>
      </c>
      <c r="AU980" s="238" t="s">
        <v>82</v>
      </c>
      <c r="AV980" s="13" t="s">
        <v>82</v>
      </c>
      <c r="AW980" s="13" t="s">
        <v>33</v>
      </c>
      <c r="AX980" s="13" t="s">
        <v>72</v>
      </c>
      <c r="AY980" s="238" t="s">
        <v>153</v>
      </c>
    </row>
    <row r="981" spans="1:51" s="13" customFormat="1" ht="12">
      <c r="A981" s="13"/>
      <c r="B981" s="228"/>
      <c r="C981" s="229"/>
      <c r="D981" s="221" t="s">
        <v>166</v>
      </c>
      <c r="E981" s="230" t="s">
        <v>19</v>
      </c>
      <c r="F981" s="231" t="s">
        <v>1135</v>
      </c>
      <c r="G981" s="229"/>
      <c r="H981" s="232">
        <v>2</v>
      </c>
      <c r="I981" s="233"/>
      <c r="J981" s="229"/>
      <c r="K981" s="229"/>
      <c r="L981" s="234"/>
      <c r="M981" s="235"/>
      <c r="N981" s="236"/>
      <c r="O981" s="236"/>
      <c r="P981" s="236"/>
      <c r="Q981" s="236"/>
      <c r="R981" s="236"/>
      <c r="S981" s="236"/>
      <c r="T981" s="237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8" t="s">
        <v>166</v>
      </c>
      <c r="AU981" s="238" t="s">
        <v>82</v>
      </c>
      <c r="AV981" s="13" t="s">
        <v>82</v>
      </c>
      <c r="AW981" s="13" t="s">
        <v>33</v>
      </c>
      <c r="AX981" s="13" t="s">
        <v>72</v>
      </c>
      <c r="AY981" s="238" t="s">
        <v>153</v>
      </c>
    </row>
    <row r="982" spans="1:51" s="13" customFormat="1" ht="12">
      <c r="A982" s="13"/>
      <c r="B982" s="228"/>
      <c r="C982" s="229"/>
      <c r="D982" s="221" t="s">
        <v>166</v>
      </c>
      <c r="E982" s="230" t="s">
        <v>19</v>
      </c>
      <c r="F982" s="231" t="s">
        <v>1136</v>
      </c>
      <c r="G982" s="229"/>
      <c r="H982" s="232">
        <v>1</v>
      </c>
      <c r="I982" s="233"/>
      <c r="J982" s="229"/>
      <c r="K982" s="229"/>
      <c r="L982" s="234"/>
      <c r="M982" s="235"/>
      <c r="N982" s="236"/>
      <c r="O982" s="236"/>
      <c r="P982" s="236"/>
      <c r="Q982" s="236"/>
      <c r="R982" s="236"/>
      <c r="S982" s="236"/>
      <c r="T982" s="237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8" t="s">
        <v>166</v>
      </c>
      <c r="AU982" s="238" t="s">
        <v>82</v>
      </c>
      <c r="AV982" s="13" t="s">
        <v>82</v>
      </c>
      <c r="AW982" s="13" t="s">
        <v>33</v>
      </c>
      <c r="AX982" s="13" t="s">
        <v>72</v>
      </c>
      <c r="AY982" s="238" t="s">
        <v>153</v>
      </c>
    </row>
    <row r="983" spans="1:51" s="13" customFormat="1" ht="12">
      <c r="A983" s="13"/>
      <c r="B983" s="228"/>
      <c r="C983" s="229"/>
      <c r="D983" s="221" t="s">
        <v>166</v>
      </c>
      <c r="E983" s="230" t="s">
        <v>19</v>
      </c>
      <c r="F983" s="231" t="s">
        <v>1137</v>
      </c>
      <c r="G983" s="229"/>
      <c r="H983" s="232">
        <v>1</v>
      </c>
      <c r="I983" s="233"/>
      <c r="J983" s="229"/>
      <c r="K983" s="229"/>
      <c r="L983" s="234"/>
      <c r="M983" s="235"/>
      <c r="N983" s="236"/>
      <c r="O983" s="236"/>
      <c r="P983" s="236"/>
      <c r="Q983" s="236"/>
      <c r="R983" s="236"/>
      <c r="S983" s="236"/>
      <c r="T983" s="237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8" t="s">
        <v>166</v>
      </c>
      <c r="AU983" s="238" t="s">
        <v>82</v>
      </c>
      <c r="AV983" s="13" t="s">
        <v>82</v>
      </c>
      <c r="AW983" s="13" t="s">
        <v>33</v>
      </c>
      <c r="AX983" s="13" t="s">
        <v>72</v>
      </c>
      <c r="AY983" s="238" t="s">
        <v>153</v>
      </c>
    </row>
    <row r="984" spans="1:51" s="14" customFormat="1" ht="12">
      <c r="A984" s="14"/>
      <c r="B984" s="239"/>
      <c r="C984" s="240"/>
      <c r="D984" s="221" t="s">
        <v>166</v>
      </c>
      <c r="E984" s="241" t="s">
        <v>19</v>
      </c>
      <c r="F984" s="242" t="s">
        <v>168</v>
      </c>
      <c r="G984" s="240"/>
      <c r="H984" s="243">
        <v>7</v>
      </c>
      <c r="I984" s="244"/>
      <c r="J984" s="240"/>
      <c r="K984" s="240"/>
      <c r="L984" s="245"/>
      <c r="M984" s="246"/>
      <c r="N984" s="247"/>
      <c r="O984" s="247"/>
      <c r="P984" s="247"/>
      <c r="Q984" s="247"/>
      <c r="R984" s="247"/>
      <c r="S984" s="247"/>
      <c r="T984" s="248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9" t="s">
        <v>166</v>
      </c>
      <c r="AU984" s="249" t="s">
        <v>82</v>
      </c>
      <c r="AV984" s="14" t="s">
        <v>161</v>
      </c>
      <c r="AW984" s="14" t="s">
        <v>33</v>
      </c>
      <c r="AX984" s="14" t="s">
        <v>80</v>
      </c>
      <c r="AY984" s="249" t="s">
        <v>153</v>
      </c>
    </row>
    <row r="985" spans="1:65" s="2" customFormat="1" ht="37.8" customHeight="1">
      <c r="A985" s="42"/>
      <c r="B985" s="43"/>
      <c r="C985" s="261" t="s">
        <v>1138</v>
      </c>
      <c r="D985" s="261" t="s">
        <v>214</v>
      </c>
      <c r="E985" s="262" t="s">
        <v>1139</v>
      </c>
      <c r="F985" s="263" t="s">
        <v>1140</v>
      </c>
      <c r="G985" s="264" t="s">
        <v>366</v>
      </c>
      <c r="H985" s="265">
        <v>7</v>
      </c>
      <c r="I985" s="266"/>
      <c r="J985" s="267">
        <f>ROUND(I985*H985,2)</f>
        <v>0</v>
      </c>
      <c r="K985" s="263" t="s">
        <v>160</v>
      </c>
      <c r="L985" s="268"/>
      <c r="M985" s="269" t="s">
        <v>19</v>
      </c>
      <c r="N985" s="270" t="s">
        <v>43</v>
      </c>
      <c r="O985" s="88"/>
      <c r="P985" s="217">
        <f>O985*H985</f>
        <v>0</v>
      </c>
      <c r="Q985" s="217">
        <v>0</v>
      </c>
      <c r="R985" s="217">
        <f>Q985*H985</f>
        <v>0</v>
      </c>
      <c r="S985" s="217">
        <v>0</v>
      </c>
      <c r="T985" s="218">
        <f>S985*H985</f>
        <v>0</v>
      </c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R985" s="219" t="s">
        <v>260</v>
      </c>
      <c r="AT985" s="219" t="s">
        <v>214</v>
      </c>
      <c r="AU985" s="219" t="s">
        <v>82</v>
      </c>
      <c r="AY985" s="21" t="s">
        <v>153</v>
      </c>
      <c r="BE985" s="220">
        <f>IF(N985="základní",J985,0)</f>
        <v>0</v>
      </c>
      <c r="BF985" s="220">
        <f>IF(N985="snížená",J985,0)</f>
        <v>0</v>
      </c>
      <c r="BG985" s="220">
        <f>IF(N985="zákl. přenesená",J985,0)</f>
        <v>0</v>
      </c>
      <c r="BH985" s="220">
        <f>IF(N985="sníž. přenesená",J985,0)</f>
        <v>0</v>
      </c>
      <c r="BI985" s="220">
        <f>IF(N985="nulová",J985,0)</f>
        <v>0</v>
      </c>
      <c r="BJ985" s="21" t="s">
        <v>80</v>
      </c>
      <c r="BK985" s="220">
        <f>ROUND(I985*H985,2)</f>
        <v>0</v>
      </c>
      <c r="BL985" s="21" t="s">
        <v>210</v>
      </c>
      <c r="BM985" s="219" t="s">
        <v>1141</v>
      </c>
    </row>
    <row r="986" spans="1:47" s="2" customFormat="1" ht="12">
      <c r="A986" s="42"/>
      <c r="B986" s="43"/>
      <c r="C986" s="44"/>
      <c r="D986" s="221" t="s">
        <v>162</v>
      </c>
      <c r="E986" s="44"/>
      <c r="F986" s="222" t="s">
        <v>1140</v>
      </c>
      <c r="G986" s="44"/>
      <c r="H986" s="44"/>
      <c r="I986" s="223"/>
      <c r="J986" s="44"/>
      <c r="K986" s="44"/>
      <c r="L986" s="48"/>
      <c r="M986" s="224"/>
      <c r="N986" s="225"/>
      <c r="O986" s="88"/>
      <c r="P986" s="88"/>
      <c r="Q986" s="88"/>
      <c r="R986" s="88"/>
      <c r="S986" s="88"/>
      <c r="T986" s="89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T986" s="21" t="s">
        <v>162</v>
      </c>
      <c r="AU986" s="21" t="s">
        <v>82</v>
      </c>
    </row>
    <row r="987" spans="1:65" s="2" customFormat="1" ht="24.15" customHeight="1">
      <c r="A987" s="42"/>
      <c r="B987" s="43"/>
      <c r="C987" s="208" t="s">
        <v>639</v>
      </c>
      <c r="D987" s="208" t="s">
        <v>156</v>
      </c>
      <c r="E987" s="209" t="s">
        <v>1142</v>
      </c>
      <c r="F987" s="210" t="s">
        <v>1143</v>
      </c>
      <c r="G987" s="211" t="s">
        <v>366</v>
      </c>
      <c r="H987" s="212">
        <v>17</v>
      </c>
      <c r="I987" s="213"/>
      <c r="J987" s="214">
        <f>ROUND(I987*H987,2)</f>
        <v>0</v>
      </c>
      <c r="K987" s="210" t="s">
        <v>160</v>
      </c>
      <c r="L987" s="48"/>
      <c r="M987" s="215" t="s">
        <v>19</v>
      </c>
      <c r="N987" s="216" t="s">
        <v>43</v>
      </c>
      <c r="O987" s="88"/>
      <c r="P987" s="217">
        <f>O987*H987</f>
        <v>0</v>
      </c>
      <c r="Q987" s="217">
        <v>0</v>
      </c>
      <c r="R987" s="217">
        <f>Q987*H987</f>
        <v>0</v>
      </c>
      <c r="S987" s="217">
        <v>0</v>
      </c>
      <c r="T987" s="218">
        <f>S987*H987</f>
        <v>0</v>
      </c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R987" s="219" t="s">
        <v>210</v>
      </c>
      <c r="AT987" s="219" t="s">
        <v>156</v>
      </c>
      <c r="AU987" s="219" t="s">
        <v>82</v>
      </c>
      <c r="AY987" s="21" t="s">
        <v>153</v>
      </c>
      <c r="BE987" s="220">
        <f>IF(N987="základní",J987,0)</f>
        <v>0</v>
      </c>
      <c r="BF987" s="220">
        <f>IF(N987="snížená",J987,0)</f>
        <v>0</v>
      </c>
      <c r="BG987" s="220">
        <f>IF(N987="zákl. přenesená",J987,0)</f>
        <v>0</v>
      </c>
      <c r="BH987" s="220">
        <f>IF(N987="sníž. přenesená",J987,0)</f>
        <v>0</v>
      </c>
      <c r="BI987" s="220">
        <f>IF(N987="nulová",J987,0)</f>
        <v>0</v>
      </c>
      <c r="BJ987" s="21" t="s">
        <v>80</v>
      </c>
      <c r="BK987" s="220">
        <f>ROUND(I987*H987,2)</f>
        <v>0</v>
      </c>
      <c r="BL987" s="21" t="s">
        <v>210</v>
      </c>
      <c r="BM987" s="219" t="s">
        <v>1144</v>
      </c>
    </row>
    <row r="988" spans="1:47" s="2" customFormat="1" ht="12">
      <c r="A988" s="42"/>
      <c r="B988" s="43"/>
      <c r="C988" s="44"/>
      <c r="D988" s="221" t="s">
        <v>162</v>
      </c>
      <c r="E988" s="44"/>
      <c r="F988" s="222" t="s">
        <v>1145</v>
      </c>
      <c r="G988" s="44"/>
      <c r="H988" s="44"/>
      <c r="I988" s="223"/>
      <c r="J988" s="44"/>
      <c r="K988" s="44"/>
      <c r="L988" s="48"/>
      <c r="M988" s="224"/>
      <c r="N988" s="225"/>
      <c r="O988" s="88"/>
      <c r="P988" s="88"/>
      <c r="Q988" s="88"/>
      <c r="R988" s="88"/>
      <c r="S988" s="88"/>
      <c r="T988" s="89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T988" s="21" t="s">
        <v>162</v>
      </c>
      <c r="AU988" s="21" t="s">
        <v>82</v>
      </c>
    </row>
    <row r="989" spans="1:47" s="2" customFormat="1" ht="12">
      <c r="A989" s="42"/>
      <c r="B989" s="43"/>
      <c r="C989" s="44"/>
      <c r="D989" s="226" t="s">
        <v>164</v>
      </c>
      <c r="E989" s="44"/>
      <c r="F989" s="227" t="s">
        <v>1146</v>
      </c>
      <c r="G989" s="44"/>
      <c r="H989" s="44"/>
      <c r="I989" s="223"/>
      <c r="J989" s="44"/>
      <c r="K989" s="44"/>
      <c r="L989" s="48"/>
      <c r="M989" s="224"/>
      <c r="N989" s="225"/>
      <c r="O989" s="88"/>
      <c r="P989" s="88"/>
      <c r="Q989" s="88"/>
      <c r="R989" s="88"/>
      <c r="S989" s="88"/>
      <c r="T989" s="89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T989" s="21" t="s">
        <v>164</v>
      </c>
      <c r="AU989" s="21" t="s">
        <v>82</v>
      </c>
    </row>
    <row r="990" spans="1:51" s="13" customFormat="1" ht="12">
      <c r="A990" s="13"/>
      <c r="B990" s="228"/>
      <c r="C990" s="229"/>
      <c r="D990" s="221" t="s">
        <v>166</v>
      </c>
      <c r="E990" s="230" t="s">
        <v>19</v>
      </c>
      <c r="F990" s="231" t="s">
        <v>1121</v>
      </c>
      <c r="G990" s="229"/>
      <c r="H990" s="232">
        <v>2</v>
      </c>
      <c r="I990" s="233"/>
      <c r="J990" s="229"/>
      <c r="K990" s="229"/>
      <c r="L990" s="234"/>
      <c r="M990" s="235"/>
      <c r="N990" s="236"/>
      <c r="O990" s="236"/>
      <c r="P990" s="236"/>
      <c r="Q990" s="236"/>
      <c r="R990" s="236"/>
      <c r="S990" s="236"/>
      <c r="T990" s="237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8" t="s">
        <v>166</v>
      </c>
      <c r="AU990" s="238" t="s">
        <v>82</v>
      </c>
      <c r="AV990" s="13" t="s">
        <v>82</v>
      </c>
      <c r="AW990" s="13" t="s">
        <v>33</v>
      </c>
      <c r="AX990" s="13" t="s">
        <v>72</v>
      </c>
      <c r="AY990" s="238" t="s">
        <v>153</v>
      </c>
    </row>
    <row r="991" spans="1:51" s="13" customFormat="1" ht="12">
      <c r="A991" s="13"/>
      <c r="B991" s="228"/>
      <c r="C991" s="229"/>
      <c r="D991" s="221" t="s">
        <v>166</v>
      </c>
      <c r="E991" s="230" t="s">
        <v>19</v>
      </c>
      <c r="F991" s="231" t="s">
        <v>1122</v>
      </c>
      <c r="G991" s="229"/>
      <c r="H991" s="232">
        <v>1</v>
      </c>
      <c r="I991" s="233"/>
      <c r="J991" s="229"/>
      <c r="K991" s="229"/>
      <c r="L991" s="234"/>
      <c r="M991" s="235"/>
      <c r="N991" s="236"/>
      <c r="O991" s="236"/>
      <c r="P991" s="236"/>
      <c r="Q991" s="236"/>
      <c r="R991" s="236"/>
      <c r="S991" s="236"/>
      <c r="T991" s="237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8" t="s">
        <v>166</v>
      </c>
      <c r="AU991" s="238" t="s">
        <v>82</v>
      </c>
      <c r="AV991" s="13" t="s">
        <v>82</v>
      </c>
      <c r="AW991" s="13" t="s">
        <v>33</v>
      </c>
      <c r="AX991" s="13" t="s">
        <v>72</v>
      </c>
      <c r="AY991" s="238" t="s">
        <v>153</v>
      </c>
    </row>
    <row r="992" spans="1:51" s="13" customFormat="1" ht="12">
      <c r="A992" s="13"/>
      <c r="B992" s="228"/>
      <c r="C992" s="229"/>
      <c r="D992" s="221" t="s">
        <v>166</v>
      </c>
      <c r="E992" s="230" t="s">
        <v>19</v>
      </c>
      <c r="F992" s="231" t="s">
        <v>1118</v>
      </c>
      <c r="G992" s="229"/>
      <c r="H992" s="232">
        <v>2</v>
      </c>
      <c r="I992" s="233"/>
      <c r="J992" s="229"/>
      <c r="K992" s="229"/>
      <c r="L992" s="234"/>
      <c r="M992" s="235"/>
      <c r="N992" s="236"/>
      <c r="O992" s="236"/>
      <c r="P992" s="236"/>
      <c r="Q992" s="236"/>
      <c r="R992" s="236"/>
      <c r="S992" s="236"/>
      <c r="T992" s="237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8" t="s">
        <v>166</v>
      </c>
      <c r="AU992" s="238" t="s">
        <v>82</v>
      </c>
      <c r="AV992" s="13" t="s">
        <v>82</v>
      </c>
      <c r="AW992" s="13" t="s">
        <v>33</v>
      </c>
      <c r="AX992" s="13" t="s">
        <v>72</v>
      </c>
      <c r="AY992" s="238" t="s">
        <v>153</v>
      </c>
    </row>
    <row r="993" spans="1:51" s="13" customFormat="1" ht="12">
      <c r="A993" s="13"/>
      <c r="B993" s="228"/>
      <c r="C993" s="229"/>
      <c r="D993" s="221" t="s">
        <v>166</v>
      </c>
      <c r="E993" s="230" t="s">
        <v>19</v>
      </c>
      <c r="F993" s="231" t="s">
        <v>1119</v>
      </c>
      <c r="G993" s="229"/>
      <c r="H993" s="232">
        <v>6</v>
      </c>
      <c r="I993" s="233"/>
      <c r="J993" s="229"/>
      <c r="K993" s="229"/>
      <c r="L993" s="234"/>
      <c r="M993" s="235"/>
      <c r="N993" s="236"/>
      <c r="O993" s="236"/>
      <c r="P993" s="236"/>
      <c r="Q993" s="236"/>
      <c r="R993" s="236"/>
      <c r="S993" s="236"/>
      <c r="T993" s="237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8" t="s">
        <v>166</v>
      </c>
      <c r="AU993" s="238" t="s">
        <v>82</v>
      </c>
      <c r="AV993" s="13" t="s">
        <v>82</v>
      </c>
      <c r="AW993" s="13" t="s">
        <v>33</v>
      </c>
      <c r="AX993" s="13" t="s">
        <v>72</v>
      </c>
      <c r="AY993" s="238" t="s">
        <v>153</v>
      </c>
    </row>
    <row r="994" spans="1:51" s="13" customFormat="1" ht="12">
      <c r="A994" s="13"/>
      <c r="B994" s="228"/>
      <c r="C994" s="229"/>
      <c r="D994" s="221" t="s">
        <v>166</v>
      </c>
      <c r="E994" s="230" t="s">
        <v>19</v>
      </c>
      <c r="F994" s="231" t="s">
        <v>1120</v>
      </c>
      <c r="G994" s="229"/>
      <c r="H994" s="232">
        <v>6</v>
      </c>
      <c r="I994" s="233"/>
      <c r="J994" s="229"/>
      <c r="K994" s="229"/>
      <c r="L994" s="234"/>
      <c r="M994" s="235"/>
      <c r="N994" s="236"/>
      <c r="O994" s="236"/>
      <c r="P994" s="236"/>
      <c r="Q994" s="236"/>
      <c r="R994" s="236"/>
      <c r="S994" s="236"/>
      <c r="T994" s="237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8" t="s">
        <v>166</v>
      </c>
      <c r="AU994" s="238" t="s">
        <v>82</v>
      </c>
      <c r="AV994" s="13" t="s">
        <v>82</v>
      </c>
      <c r="AW994" s="13" t="s">
        <v>33</v>
      </c>
      <c r="AX994" s="13" t="s">
        <v>72</v>
      </c>
      <c r="AY994" s="238" t="s">
        <v>153</v>
      </c>
    </row>
    <row r="995" spans="1:51" s="15" customFormat="1" ht="12">
      <c r="A995" s="15"/>
      <c r="B995" s="250"/>
      <c r="C995" s="251"/>
      <c r="D995" s="221" t="s">
        <v>166</v>
      </c>
      <c r="E995" s="252" t="s">
        <v>19</v>
      </c>
      <c r="F995" s="253" t="s">
        <v>174</v>
      </c>
      <c r="G995" s="251"/>
      <c r="H995" s="254">
        <v>17</v>
      </c>
      <c r="I995" s="255"/>
      <c r="J995" s="251"/>
      <c r="K995" s="251"/>
      <c r="L995" s="256"/>
      <c r="M995" s="257"/>
      <c r="N995" s="258"/>
      <c r="O995" s="258"/>
      <c r="P995" s="258"/>
      <c r="Q995" s="258"/>
      <c r="R995" s="258"/>
      <c r="S995" s="258"/>
      <c r="T995" s="259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60" t="s">
        <v>166</v>
      </c>
      <c r="AU995" s="260" t="s">
        <v>82</v>
      </c>
      <c r="AV995" s="15" t="s">
        <v>175</v>
      </c>
      <c r="AW995" s="15" t="s">
        <v>33</v>
      </c>
      <c r="AX995" s="15" t="s">
        <v>72</v>
      </c>
      <c r="AY995" s="260" t="s">
        <v>153</v>
      </c>
    </row>
    <row r="996" spans="1:51" s="14" customFormat="1" ht="12">
      <c r="A996" s="14"/>
      <c r="B996" s="239"/>
      <c r="C996" s="240"/>
      <c r="D996" s="221" t="s">
        <v>166</v>
      </c>
      <c r="E996" s="241" t="s">
        <v>19</v>
      </c>
      <c r="F996" s="242" t="s">
        <v>168</v>
      </c>
      <c r="G996" s="240"/>
      <c r="H996" s="243">
        <v>17</v>
      </c>
      <c r="I996" s="244"/>
      <c r="J996" s="240"/>
      <c r="K996" s="240"/>
      <c r="L996" s="245"/>
      <c r="M996" s="246"/>
      <c r="N996" s="247"/>
      <c r="O996" s="247"/>
      <c r="P996" s="247"/>
      <c r="Q996" s="247"/>
      <c r="R996" s="247"/>
      <c r="S996" s="247"/>
      <c r="T996" s="248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9" t="s">
        <v>166</v>
      </c>
      <c r="AU996" s="249" t="s">
        <v>82</v>
      </c>
      <c r="AV996" s="14" t="s">
        <v>161</v>
      </c>
      <c r="AW996" s="14" t="s">
        <v>33</v>
      </c>
      <c r="AX996" s="14" t="s">
        <v>80</v>
      </c>
      <c r="AY996" s="249" t="s">
        <v>153</v>
      </c>
    </row>
    <row r="997" spans="1:65" s="2" customFormat="1" ht="24.15" customHeight="1">
      <c r="A997" s="42"/>
      <c r="B997" s="43"/>
      <c r="C997" s="261" t="s">
        <v>1147</v>
      </c>
      <c r="D997" s="261" t="s">
        <v>214</v>
      </c>
      <c r="E997" s="262" t="s">
        <v>1148</v>
      </c>
      <c r="F997" s="263" t="s">
        <v>1149</v>
      </c>
      <c r="G997" s="264" t="s">
        <v>366</v>
      </c>
      <c r="H997" s="265">
        <v>2</v>
      </c>
      <c r="I997" s="266"/>
      <c r="J997" s="267">
        <f>ROUND(I997*H997,2)</f>
        <v>0</v>
      </c>
      <c r="K997" s="263" t="s">
        <v>160</v>
      </c>
      <c r="L997" s="268"/>
      <c r="M997" s="269" t="s">
        <v>19</v>
      </c>
      <c r="N997" s="270" t="s">
        <v>43</v>
      </c>
      <c r="O997" s="88"/>
      <c r="P997" s="217">
        <f>O997*H997</f>
        <v>0</v>
      </c>
      <c r="Q997" s="217">
        <v>0</v>
      </c>
      <c r="R997" s="217">
        <f>Q997*H997</f>
        <v>0</v>
      </c>
      <c r="S997" s="217">
        <v>0</v>
      </c>
      <c r="T997" s="218">
        <f>S997*H997</f>
        <v>0</v>
      </c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R997" s="219" t="s">
        <v>260</v>
      </c>
      <c r="AT997" s="219" t="s">
        <v>214</v>
      </c>
      <c r="AU997" s="219" t="s">
        <v>82</v>
      </c>
      <c r="AY997" s="21" t="s">
        <v>153</v>
      </c>
      <c r="BE997" s="220">
        <f>IF(N997="základní",J997,0)</f>
        <v>0</v>
      </c>
      <c r="BF997" s="220">
        <f>IF(N997="snížená",J997,0)</f>
        <v>0</v>
      </c>
      <c r="BG997" s="220">
        <f>IF(N997="zákl. přenesená",J997,0)</f>
        <v>0</v>
      </c>
      <c r="BH997" s="220">
        <f>IF(N997="sníž. přenesená",J997,0)</f>
        <v>0</v>
      </c>
      <c r="BI997" s="220">
        <f>IF(N997="nulová",J997,0)</f>
        <v>0</v>
      </c>
      <c r="BJ997" s="21" t="s">
        <v>80</v>
      </c>
      <c r="BK997" s="220">
        <f>ROUND(I997*H997,2)</f>
        <v>0</v>
      </c>
      <c r="BL997" s="21" t="s">
        <v>210</v>
      </c>
      <c r="BM997" s="219" t="s">
        <v>1150</v>
      </c>
    </row>
    <row r="998" spans="1:47" s="2" customFormat="1" ht="12">
      <c r="A998" s="42"/>
      <c r="B998" s="43"/>
      <c r="C998" s="44"/>
      <c r="D998" s="221" t="s">
        <v>162</v>
      </c>
      <c r="E998" s="44"/>
      <c r="F998" s="222" t="s">
        <v>1149</v>
      </c>
      <c r="G998" s="44"/>
      <c r="H998" s="44"/>
      <c r="I998" s="223"/>
      <c r="J998" s="44"/>
      <c r="K998" s="44"/>
      <c r="L998" s="48"/>
      <c r="M998" s="224"/>
      <c r="N998" s="225"/>
      <c r="O998" s="88"/>
      <c r="P998" s="88"/>
      <c r="Q998" s="88"/>
      <c r="R998" s="88"/>
      <c r="S998" s="88"/>
      <c r="T998" s="89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T998" s="21" t="s">
        <v>162</v>
      </c>
      <c r="AU998" s="21" t="s">
        <v>82</v>
      </c>
    </row>
    <row r="999" spans="1:51" s="13" customFormat="1" ht="12">
      <c r="A999" s="13"/>
      <c r="B999" s="228"/>
      <c r="C999" s="229"/>
      <c r="D999" s="221" t="s">
        <v>166</v>
      </c>
      <c r="E999" s="230" t="s">
        <v>19</v>
      </c>
      <c r="F999" s="231" t="s">
        <v>1121</v>
      </c>
      <c r="G999" s="229"/>
      <c r="H999" s="232">
        <v>2</v>
      </c>
      <c r="I999" s="233"/>
      <c r="J999" s="229"/>
      <c r="K999" s="229"/>
      <c r="L999" s="234"/>
      <c r="M999" s="235"/>
      <c r="N999" s="236"/>
      <c r="O999" s="236"/>
      <c r="P999" s="236"/>
      <c r="Q999" s="236"/>
      <c r="R999" s="236"/>
      <c r="S999" s="236"/>
      <c r="T999" s="237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8" t="s">
        <v>166</v>
      </c>
      <c r="AU999" s="238" t="s">
        <v>82</v>
      </c>
      <c r="AV999" s="13" t="s">
        <v>82</v>
      </c>
      <c r="AW999" s="13" t="s">
        <v>33</v>
      </c>
      <c r="AX999" s="13" t="s">
        <v>72</v>
      </c>
      <c r="AY999" s="238" t="s">
        <v>153</v>
      </c>
    </row>
    <row r="1000" spans="1:51" s="14" customFormat="1" ht="12">
      <c r="A1000" s="14"/>
      <c r="B1000" s="239"/>
      <c r="C1000" s="240"/>
      <c r="D1000" s="221" t="s">
        <v>166</v>
      </c>
      <c r="E1000" s="241" t="s">
        <v>19</v>
      </c>
      <c r="F1000" s="242" t="s">
        <v>168</v>
      </c>
      <c r="G1000" s="240"/>
      <c r="H1000" s="243">
        <v>2</v>
      </c>
      <c r="I1000" s="244"/>
      <c r="J1000" s="240"/>
      <c r="K1000" s="240"/>
      <c r="L1000" s="245"/>
      <c r="M1000" s="246"/>
      <c r="N1000" s="247"/>
      <c r="O1000" s="247"/>
      <c r="P1000" s="247"/>
      <c r="Q1000" s="247"/>
      <c r="R1000" s="247"/>
      <c r="S1000" s="247"/>
      <c r="T1000" s="24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9" t="s">
        <v>166</v>
      </c>
      <c r="AU1000" s="249" t="s">
        <v>82</v>
      </c>
      <c r="AV1000" s="14" t="s">
        <v>161</v>
      </c>
      <c r="AW1000" s="14" t="s">
        <v>33</v>
      </c>
      <c r="AX1000" s="14" t="s">
        <v>80</v>
      </c>
      <c r="AY1000" s="249" t="s">
        <v>153</v>
      </c>
    </row>
    <row r="1001" spans="1:65" s="2" customFormat="1" ht="24.15" customHeight="1">
      <c r="A1001" s="42"/>
      <c r="B1001" s="43"/>
      <c r="C1001" s="261" t="s">
        <v>645</v>
      </c>
      <c r="D1001" s="261" t="s">
        <v>214</v>
      </c>
      <c r="E1001" s="262" t="s">
        <v>1151</v>
      </c>
      <c r="F1001" s="263" t="s">
        <v>1152</v>
      </c>
      <c r="G1001" s="264" t="s">
        <v>366</v>
      </c>
      <c r="H1001" s="265">
        <v>1</v>
      </c>
      <c r="I1001" s="266"/>
      <c r="J1001" s="267">
        <f>ROUND(I1001*H1001,2)</f>
        <v>0</v>
      </c>
      <c r="K1001" s="263" t="s">
        <v>160</v>
      </c>
      <c r="L1001" s="268"/>
      <c r="M1001" s="269" t="s">
        <v>19</v>
      </c>
      <c r="N1001" s="270" t="s">
        <v>43</v>
      </c>
      <c r="O1001" s="88"/>
      <c r="P1001" s="217">
        <f>O1001*H1001</f>
        <v>0</v>
      </c>
      <c r="Q1001" s="217">
        <v>0</v>
      </c>
      <c r="R1001" s="217">
        <f>Q1001*H1001</f>
        <v>0</v>
      </c>
      <c r="S1001" s="217">
        <v>0</v>
      </c>
      <c r="T1001" s="218">
        <f>S1001*H1001</f>
        <v>0</v>
      </c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R1001" s="219" t="s">
        <v>260</v>
      </c>
      <c r="AT1001" s="219" t="s">
        <v>214</v>
      </c>
      <c r="AU1001" s="219" t="s">
        <v>82</v>
      </c>
      <c r="AY1001" s="21" t="s">
        <v>153</v>
      </c>
      <c r="BE1001" s="220">
        <f>IF(N1001="základní",J1001,0)</f>
        <v>0</v>
      </c>
      <c r="BF1001" s="220">
        <f>IF(N1001="snížená",J1001,0)</f>
        <v>0</v>
      </c>
      <c r="BG1001" s="220">
        <f>IF(N1001="zákl. přenesená",J1001,0)</f>
        <v>0</v>
      </c>
      <c r="BH1001" s="220">
        <f>IF(N1001="sníž. přenesená",J1001,0)</f>
        <v>0</v>
      </c>
      <c r="BI1001" s="220">
        <f>IF(N1001="nulová",J1001,0)</f>
        <v>0</v>
      </c>
      <c r="BJ1001" s="21" t="s">
        <v>80</v>
      </c>
      <c r="BK1001" s="220">
        <f>ROUND(I1001*H1001,2)</f>
        <v>0</v>
      </c>
      <c r="BL1001" s="21" t="s">
        <v>210</v>
      </c>
      <c r="BM1001" s="219" t="s">
        <v>1153</v>
      </c>
    </row>
    <row r="1002" spans="1:47" s="2" customFormat="1" ht="12">
      <c r="A1002" s="42"/>
      <c r="B1002" s="43"/>
      <c r="C1002" s="44"/>
      <c r="D1002" s="221" t="s">
        <v>162</v>
      </c>
      <c r="E1002" s="44"/>
      <c r="F1002" s="222" t="s">
        <v>1152</v>
      </c>
      <c r="G1002" s="44"/>
      <c r="H1002" s="44"/>
      <c r="I1002" s="223"/>
      <c r="J1002" s="44"/>
      <c r="K1002" s="44"/>
      <c r="L1002" s="48"/>
      <c r="M1002" s="224"/>
      <c r="N1002" s="225"/>
      <c r="O1002" s="88"/>
      <c r="P1002" s="88"/>
      <c r="Q1002" s="88"/>
      <c r="R1002" s="88"/>
      <c r="S1002" s="88"/>
      <c r="T1002" s="89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T1002" s="21" t="s">
        <v>162</v>
      </c>
      <c r="AU1002" s="21" t="s">
        <v>82</v>
      </c>
    </row>
    <row r="1003" spans="1:51" s="13" customFormat="1" ht="12">
      <c r="A1003" s="13"/>
      <c r="B1003" s="228"/>
      <c r="C1003" s="229"/>
      <c r="D1003" s="221" t="s">
        <v>166</v>
      </c>
      <c r="E1003" s="230" t="s">
        <v>19</v>
      </c>
      <c r="F1003" s="231" t="s">
        <v>1122</v>
      </c>
      <c r="G1003" s="229"/>
      <c r="H1003" s="232">
        <v>1</v>
      </c>
      <c r="I1003" s="233"/>
      <c r="J1003" s="229"/>
      <c r="K1003" s="229"/>
      <c r="L1003" s="234"/>
      <c r="M1003" s="235"/>
      <c r="N1003" s="236"/>
      <c r="O1003" s="236"/>
      <c r="P1003" s="236"/>
      <c r="Q1003" s="236"/>
      <c r="R1003" s="236"/>
      <c r="S1003" s="236"/>
      <c r="T1003" s="237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8" t="s">
        <v>166</v>
      </c>
      <c r="AU1003" s="238" t="s">
        <v>82</v>
      </c>
      <c r="AV1003" s="13" t="s">
        <v>82</v>
      </c>
      <c r="AW1003" s="13" t="s">
        <v>33</v>
      </c>
      <c r="AX1003" s="13" t="s">
        <v>72</v>
      </c>
      <c r="AY1003" s="238" t="s">
        <v>153</v>
      </c>
    </row>
    <row r="1004" spans="1:51" s="14" customFormat="1" ht="12">
      <c r="A1004" s="14"/>
      <c r="B1004" s="239"/>
      <c r="C1004" s="240"/>
      <c r="D1004" s="221" t="s">
        <v>166</v>
      </c>
      <c r="E1004" s="241" t="s">
        <v>19</v>
      </c>
      <c r="F1004" s="242" t="s">
        <v>168</v>
      </c>
      <c r="G1004" s="240"/>
      <c r="H1004" s="243">
        <v>1</v>
      </c>
      <c r="I1004" s="244"/>
      <c r="J1004" s="240"/>
      <c r="K1004" s="240"/>
      <c r="L1004" s="245"/>
      <c r="M1004" s="246"/>
      <c r="N1004" s="247"/>
      <c r="O1004" s="247"/>
      <c r="P1004" s="247"/>
      <c r="Q1004" s="247"/>
      <c r="R1004" s="247"/>
      <c r="S1004" s="247"/>
      <c r="T1004" s="248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9" t="s">
        <v>166</v>
      </c>
      <c r="AU1004" s="249" t="s">
        <v>82</v>
      </c>
      <c r="AV1004" s="14" t="s">
        <v>161</v>
      </c>
      <c r="AW1004" s="14" t="s">
        <v>33</v>
      </c>
      <c r="AX1004" s="14" t="s">
        <v>80</v>
      </c>
      <c r="AY1004" s="249" t="s">
        <v>153</v>
      </c>
    </row>
    <row r="1005" spans="1:65" s="2" customFormat="1" ht="24.15" customHeight="1">
      <c r="A1005" s="42"/>
      <c r="B1005" s="43"/>
      <c r="C1005" s="261" t="s">
        <v>1154</v>
      </c>
      <c r="D1005" s="261" t="s">
        <v>214</v>
      </c>
      <c r="E1005" s="262" t="s">
        <v>1155</v>
      </c>
      <c r="F1005" s="263" t="s">
        <v>1156</v>
      </c>
      <c r="G1005" s="264" t="s">
        <v>366</v>
      </c>
      <c r="H1005" s="265">
        <v>14</v>
      </c>
      <c r="I1005" s="266"/>
      <c r="J1005" s="267">
        <f>ROUND(I1005*H1005,2)</f>
        <v>0</v>
      </c>
      <c r="K1005" s="263" t="s">
        <v>160</v>
      </c>
      <c r="L1005" s="268"/>
      <c r="M1005" s="269" t="s">
        <v>19</v>
      </c>
      <c r="N1005" s="270" t="s">
        <v>43</v>
      </c>
      <c r="O1005" s="88"/>
      <c r="P1005" s="217">
        <f>O1005*H1005</f>
        <v>0</v>
      </c>
      <c r="Q1005" s="217">
        <v>0</v>
      </c>
      <c r="R1005" s="217">
        <f>Q1005*H1005</f>
        <v>0</v>
      </c>
      <c r="S1005" s="217">
        <v>0</v>
      </c>
      <c r="T1005" s="218">
        <f>S1005*H1005</f>
        <v>0</v>
      </c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R1005" s="219" t="s">
        <v>260</v>
      </c>
      <c r="AT1005" s="219" t="s">
        <v>214</v>
      </c>
      <c r="AU1005" s="219" t="s">
        <v>82</v>
      </c>
      <c r="AY1005" s="21" t="s">
        <v>153</v>
      </c>
      <c r="BE1005" s="220">
        <f>IF(N1005="základní",J1005,0)</f>
        <v>0</v>
      </c>
      <c r="BF1005" s="220">
        <f>IF(N1005="snížená",J1005,0)</f>
        <v>0</v>
      </c>
      <c r="BG1005" s="220">
        <f>IF(N1005="zákl. přenesená",J1005,0)</f>
        <v>0</v>
      </c>
      <c r="BH1005" s="220">
        <f>IF(N1005="sníž. přenesená",J1005,0)</f>
        <v>0</v>
      </c>
      <c r="BI1005" s="220">
        <f>IF(N1005="nulová",J1005,0)</f>
        <v>0</v>
      </c>
      <c r="BJ1005" s="21" t="s">
        <v>80</v>
      </c>
      <c r="BK1005" s="220">
        <f>ROUND(I1005*H1005,2)</f>
        <v>0</v>
      </c>
      <c r="BL1005" s="21" t="s">
        <v>210</v>
      </c>
      <c r="BM1005" s="219" t="s">
        <v>1157</v>
      </c>
    </row>
    <row r="1006" spans="1:47" s="2" customFormat="1" ht="12">
      <c r="A1006" s="42"/>
      <c r="B1006" s="43"/>
      <c r="C1006" s="44"/>
      <c r="D1006" s="221" t="s">
        <v>162</v>
      </c>
      <c r="E1006" s="44"/>
      <c r="F1006" s="222" t="s">
        <v>1156</v>
      </c>
      <c r="G1006" s="44"/>
      <c r="H1006" s="44"/>
      <c r="I1006" s="223"/>
      <c r="J1006" s="44"/>
      <c r="K1006" s="44"/>
      <c r="L1006" s="48"/>
      <c r="M1006" s="224"/>
      <c r="N1006" s="225"/>
      <c r="O1006" s="88"/>
      <c r="P1006" s="88"/>
      <c r="Q1006" s="88"/>
      <c r="R1006" s="88"/>
      <c r="S1006" s="88"/>
      <c r="T1006" s="89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T1006" s="21" t="s">
        <v>162</v>
      </c>
      <c r="AU1006" s="21" t="s">
        <v>82</v>
      </c>
    </row>
    <row r="1007" spans="1:51" s="13" customFormat="1" ht="12">
      <c r="A1007" s="13"/>
      <c r="B1007" s="228"/>
      <c r="C1007" s="229"/>
      <c r="D1007" s="221" t="s">
        <v>166</v>
      </c>
      <c r="E1007" s="230" t="s">
        <v>19</v>
      </c>
      <c r="F1007" s="231" t="s">
        <v>1118</v>
      </c>
      <c r="G1007" s="229"/>
      <c r="H1007" s="232">
        <v>2</v>
      </c>
      <c r="I1007" s="233"/>
      <c r="J1007" s="229"/>
      <c r="K1007" s="229"/>
      <c r="L1007" s="234"/>
      <c r="M1007" s="235"/>
      <c r="N1007" s="236"/>
      <c r="O1007" s="236"/>
      <c r="P1007" s="236"/>
      <c r="Q1007" s="236"/>
      <c r="R1007" s="236"/>
      <c r="S1007" s="236"/>
      <c r="T1007" s="237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8" t="s">
        <v>166</v>
      </c>
      <c r="AU1007" s="238" t="s">
        <v>82</v>
      </c>
      <c r="AV1007" s="13" t="s">
        <v>82</v>
      </c>
      <c r="AW1007" s="13" t="s">
        <v>33</v>
      </c>
      <c r="AX1007" s="13" t="s">
        <v>72</v>
      </c>
      <c r="AY1007" s="238" t="s">
        <v>153</v>
      </c>
    </row>
    <row r="1008" spans="1:51" s="13" customFormat="1" ht="12">
      <c r="A1008" s="13"/>
      <c r="B1008" s="228"/>
      <c r="C1008" s="229"/>
      <c r="D1008" s="221" t="s">
        <v>166</v>
      </c>
      <c r="E1008" s="230" t="s">
        <v>19</v>
      </c>
      <c r="F1008" s="231" t="s">
        <v>1119</v>
      </c>
      <c r="G1008" s="229"/>
      <c r="H1008" s="232">
        <v>6</v>
      </c>
      <c r="I1008" s="233"/>
      <c r="J1008" s="229"/>
      <c r="K1008" s="229"/>
      <c r="L1008" s="234"/>
      <c r="M1008" s="235"/>
      <c r="N1008" s="236"/>
      <c r="O1008" s="236"/>
      <c r="P1008" s="236"/>
      <c r="Q1008" s="236"/>
      <c r="R1008" s="236"/>
      <c r="S1008" s="236"/>
      <c r="T1008" s="237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8" t="s">
        <v>166</v>
      </c>
      <c r="AU1008" s="238" t="s">
        <v>82</v>
      </c>
      <c r="AV1008" s="13" t="s">
        <v>82</v>
      </c>
      <c r="AW1008" s="13" t="s">
        <v>33</v>
      </c>
      <c r="AX1008" s="13" t="s">
        <v>72</v>
      </c>
      <c r="AY1008" s="238" t="s">
        <v>153</v>
      </c>
    </row>
    <row r="1009" spans="1:51" s="13" customFormat="1" ht="12">
      <c r="A1009" s="13"/>
      <c r="B1009" s="228"/>
      <c r="C1009" s="229"/>
      <c r="D1009" s="221" t="s">
        <v>166</v>
      </c>
      <c r="E1009" s="230" t="s">
        <v>19</v>
      </c>
      <c r="F1009" s="231" t="s">
        <v>1120</v>
      </c>
      <c r="G1009" s="229"/>
      <c r="H1009" s="232">
        <v>6</v>
      </c>
      <c r="I1009" s="233"/>
      <c r="J1009" s="229"/>
      <c r="K1009" s="229"/>
      <c r="L1009" s="234"/>
      <c r="M1009" s="235"/>
      <c r="N1009" s="236"/>
      <c r="O1009" s="236"/>
      <c r="P1009" s="236"/>
      <c r="Q1009" s="236"/>
      <c r="R1009" s="236"/>
      <c r="S1009" s="236"/>
      <c r="T1009" s="237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8" t="s">
        <v>166</v>
      </c>
      <c r="AU1009" s="238" t="s">
        <v>82</v>
      </c>
      <c r="AV1009" s="13" t="s">
        <v>82</v>
      </c>
      <c r="AW1009" s="13" t="s">
        <v>33</v>
      </c>
      <c r="AX1009" s="13" t="s">
        <v>72</v>
      </c>
      <c r="AY1009" s="238" t="s">
        <v>153</v>
      </c>
    </row>
    <row r="1010" spans="1:51" s="15" customFormat="1" ht="12">
      <c r="A1010" s="15"/>
      <c r="B1010" s="250"/>
      <c r="C1010" s="251"/>
      <c r="D1010" s="221" t="s">
        <v>166</v>
      </c>
      <c r="E1010" s="252" t="s">
        <v>19</v>
      </c>
      <c r="F1010" s="253" t="s">
        <v>174</v>
      </c>
      <c r="G1010" s="251"/>
      <c r="H1010" s="254">
        <v>14</v>
      </c>
      <c r="I1010" s="255"/>
      <c r="J1010" s="251"/>
      <c r="K1010" s="251"/>
      <c r="L1010" s="256"/>
      <c r="M1010" s="257"/>
      <c r="N1010" s="258"/>
      <c r="O1010" s="258"/>
      <c r="P1010" s="258"/>
      <c r="Q1010" s="258"/>
      <c r="R1010" s="258"/>
      <c r="S1010" s="258"/>
      <c r="T1010" s="259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60" t="s">
        <v>166</v>
      </c>
      <c r="AU1010" s="260" t="s">
        <v>82</v>
      </c>
      <c r="AV1010" s="15" t="s">
        <v>175</v>
      </c>
      <c r="AW1010" s="15" t="s">
        <v>33</v>
      </c>
      <c r="AX1010" s="15" t="s">
        <v>72</v>
      </c>
      <c r="AY1010" s="260" t="s">
        <v>153</v>
      </c>
    </row>
    <row r="1011" spans="1:51" s="14" customFormat="1" ht="12">
      <c r="A1011" s="14"/>
      <c r="B1011" s="239"/>
      <c r="C1011" s="240"/>
      <c r="D1011" s="221" t="s">
        <v>166</v>
      </c>
      <c r="E1011" s="241" t="s">
        <v>19</v>
      </c>
      <c r="F1011" s="242" t="s">
        <v>168</v>
      </c>
      <c r="G1011" s="240"/>
      <c r="H1011" s="243">
        <v>14</v>
      </c>
      <c r="I1011" s="244"/>
      <c r="J1011" s="240"/>
      <c r="K1011" s="240"/>
      <c r="L1011" s="245"/>
      <c r="M1011" s="246"/>
      <c r="N1011" s="247"/>
      <c r="O1011" s="247"/>
      <c r="P1011" s="247"/>
      <c r="Q1011" s="247"/>
      <c r="R1011" s="247"/>
      <c r="S1011" s="247"/>
      <c r="T1011" s="248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9" t="s">
        <v>166</v>
      </c>
      <c r="AU1011" s="249" t="s">
        <v>82</v>
      </c>
      <c r="AV1011" s="14" t="s">
        <v>161</v>
      </c>
      <c r="AW1011" s="14" t="s">
        <v>33</v>
      </c>
      <c r="AX1011" s="14" t="s">
        <v>80</v>
      </c>
      <c r="AY1011" s="249" t="s">
        <v>153</v>
      </c>
    </row>
    <row r="1012" spans="1:65" s="2" customFormat="1" ht="24.15" customHeight="1">
      <c r="A1012" s="42"/>
      <c r="B1012" s="43"/>
      <c r="C1012" s="208" t="s">
        <v>650</v>
      </c>
      <c r="D1012" s="208" t="s">
        <v>156</v>
      </c>
      <c r="E1012" s="209" t="s">
        <v>1158</v>
      </c>
      <c r="F1012" s="210" t="s">
        <v>1159</v>
      </c>
      <c r="G1012" s="211" t="s">
        <v>366</v>
      </c>
      <c r="H1012" s="212">
        <v>7</v>
      </c>
      <c r="I1012" s="213"/>
      <c r="J1012" s="214">
        <f>ROUND(I1012*H1012,2)</f>
        <v>0</v>
      </c>
      <c r="K1012" s="210" t="s">
        <v>160</v>
      </c>
      <c r="L1012" s="48"/>
      <c r="M1012" s="215" t="s">
        <v>19</v>
      </c>
      <c r="N1012" s="216" t="s">
        <v>43</v>
      </c>
      <c r="O1012" s="88"/>
      <c r="P1012" s="217">
        <f>O1012*H1012</f>
        <v>0</v>
      </c>
      <c r="Q1012" s="217">
        <v>0</v>
      </c>
      <c r="R1012" s="217">
        <f>Q1012*H1012</f>
        <v>0</v>
      </c>
      <c r="S1012" s="217">
        <v>0</v>
      </c>
      <c r="T1012" s="218">
        <f>S1012*H1012</f>
        <v>0</v>
      </c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R1012" s="219" t="s">
        <v>210</v>
      </c>
      <c r="AT1012" s="219" t="s">
        <v>156</v>
      </c>
      <c r="AU1012" s="219" t="s">
        <v>82</v>
      </c>
      <c r="AY1012" s="21" t="s">
        <v>153</v>
      </c>
      <c r="BE1012" s="220">
        <f>IF(N1012="základní",J1012,0)</f>
        <v>0</v>
      </c>
      <c r="BF1012" s="220">
        <f>IF(N1012="snížená",J1012,0)</f>
        <v>0</v>
      </c>
      <c r="BG1012" s="220">
        <f>IF(N1012="zákl. přenesená",J1012,0)</f>
        <v>0</v>
      </c>
      <c r="BH1012" s="220">
        <f>IF(N1012="sníž. přenesená",J1012,0)</f>
        <v>0</v>
      </c>
      <c r="BI1012" s="220">
        <f>IF(N1012="nulová",J1012,0)</f>
        <v>0</v>
      </c>
      <c r="BJ1012" s="21" t="s">
        <v>80</v>
      </c>
      <c r="BK1012" s="220">
        <f>ROUND(I1012*H1012,2)</f>
        <v>0</v>
      </c>
      <c r="BL1012" s="21" t="s">
        <v>210</v>
      </c>
      <c r="BM1012" s="219" t="s">
        <v>1160</v>
      </c>
    </row>
    <row r="1013" spans="1:47" s="2" customFormat="1" ht="12">
      <c r="A1013" s="42"/>
      <c r="B1013" s="43"/>
      <c r="C1013" s="44"/>
      <c r="D1013" s="221" t="s">
        <v>162</v>
      </c>
      <c r="E1013" s="44"/>
      <c r="F1013" s="222" t="s">
        <v>1161</v>
      </c>
      <c r="G1013" s="44"/>
      <c r="H1013" s="44"/>
      <c r="I1013" s="223"/>
      <c r="J1013" s="44"/>
      <c r="K1013" s="44"/>
      <c r="L1013" s="48"/>
      <c r="M1013" s="224"/>
      <c r="N1013" s="225"/>
      <c r="O1013" s="88"/>
      <c r="P1013" s="88"/>
      <c r="Q1013" s="88"/>
      <c r="R1013" s="88"/>
      <c r="S1013" s="88"/>
      <c r="T1013" s="89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T1013" s="21" t="s">
        <v>162</v>
      </c>
      <c r="AU1013" s="21" t="s">
        <v>82</v>
      </c>
    </row>
    <row r="1014" spans="1:47" s="2" customFormat="1" ht="12">
      <c r="A1014" s="42"/>
      <c r="B1014" s="43"/>
      <c r="C1014" s="44"/>
      <c r="D1014" s="226" t="s">
        <v>164</v>
      </c>
      <c r="E1014" s="44"/>
      <c r="F1014" s="227" t="s">
        <v>1162</v>
      </c>
      <c r="G1014" s="44"/>
      <c r="H1014" s="44"/>
      <c r="I1014" s="223"/>
      <c r="J1014" s="44"/>
      <c r="K1014" s="44"/>
      <c r="L1014" s="48"/>
      <c r="M1014" s="224"/>
      <c r="N1014" s="225"/>
      <c r="O1014" s="88"/>
      <c r="P1014" s="88"/>
      <c r="Q1014" s="88"/>
      <c r="R1014" s="88"/>
      <c r="S1014" s="88"/>
      <c r="T1014" s="89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T1014" s="21" t="s">
        <v>164</v>
      </c>
      <c r="AU1014" s="21" t="s">
        <v>82</v>
      </c>
    </row>
    <row r="1015" spans="1:51" s="13" customFormat="1" ht="12">
      <c r="A1015" s="13"/>
      <c r="B1015" s="228"/>
      <c r="C1015" s="229"/>
      <c r="D1015" s="221" t="s">
        <v>166</v>
      </c>
      <c r="E1015" s="230" t="s">
        <v>19</v>
      </c>
      <c r="F1015" s="231" t="s">
        <v>1132</v>
      </c>
      <c r="G1015" s="229"/>
      <c r="H1015" s="232">
        <v>1</v>
      </c>
      <c r="I1015" s="233"/>
      <c r="J1015" s="229"/>
      <c r="K1015" s="229"/>
      <c r="L1015" s="234"/>
      <c r="M1015" s="235"/>
      <c r="N1015" s="236"/>
      <c r="O1015" s="236"/>
      <c r="P1015" s="236"/>
      <c r="Q1015" s="236"/>
      <c r="R1015" s="236"/>
      <c r="S1015" s="236"/>
      <c r="T1015" s="237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8" t="s">
        <v>166</v>
      </c>
      <c r="AU1015" s="238" t="s">
        <v>82</v>
      </c>
      <c r="AV1015" s="13" t="s">
        <v>82</v>
      </c>
      <c r="AW1015" s="13" t="s">
        <v>33</v>
      </c>
      <c r="AX1015" s="13" t="s">
        <v>72</v>
      </c>
      <c r="AY1015" s="238" t="s">
        <v>153</v>
      </c>
    </row>
    <row r="1016" spans="1:51" s="13" customFormat="1" ht="12">
      <c r="A1016" s="13"/>
      <c r="B1016" s="228"/>
      <c r="C1016" s="229"/>
      <c r="D1016" s="221" t="s">
        <v>166</v>
      </c>
      <c r="E1016" s="230" t="s">
        <v>19</v>
      </c>
      <c r="F1016" s="231" t="s">
        <v>1133</v>
      </c>
      <c r="G1016" s="229"/>
      <c r="H1016" s="232">
        <v>1</v>
      </c>
      <c r="I1016" s="233"/>
      <c r="J1016" s="229"/>
      <c r="K1016" s="229"/>
      <c r="L1016" s="234"/>
      <c r="M1016" s="235"/>
      <c r="N1016" s="236"/>
      <c r="O1016" s="236"/>
      <c r="P1016" s="236"/>
      <c r="Q1016" s="236"/>
      <c r="R1016" s="236"/>
      <c r="S1016" s="236"/>
      <c r="T1016" s="237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8" t="s">
        <v>166</v>
      </c>
      <c r="AU1016" s="238" t="s">
        <v>82</v>
      </c>
      <c r="AV1016" s="13" t="s">
        <v>82</v>
      </c>
      <c r="AW1016" s="13" t="s">
        <v>33</v>
      </c>
      <c r="AX1016" s="13" t="s">
        <v>72</v>
      </c>
      <c r="AY1016" s="238" t="s">
        <v>153</v>
      </c>
    </row>
    <row r="1017" spans="1:51" s="13" customFormat="1" ht="12">
      <c r="A1017" s="13"/>
      <c r="B1017" s="228"/>
      <c r="C1017" s="229"/>
      <c r="D1017" s="221" t="s">
        <v>166</v>
      </c>
      <c r="E1017" s="230" t="s">
        <v>19</v>
      </c>
      <c r="F1017" s="231" t="s">
        <v>1134</v>
      </c>
      <c r="G1017" s="229"/>
      <c r="H1017" s="232">
        <v>1</v>
      </c>
      <c r="I1017" s="233"/>
      <c r="J1017" s="229"/>
      <c r="K1017" s="229"/>
      <c r="L1017" s="234"/>
      <c r="M1017" s="235"/>
      <c r="N1017" s="236"/>
      <c r="O1017" s="236"/>
      <c r="P1017" s="236"/>
      <c r="Q1017" s="236"/>
      <c r="R1017" s="236"/>
      <c r="S1017" s="236"/>
      <c r="T1017" s="237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8" t="s">
        <v>166</v>
      </c>
      <c r="AU1017" s="238" t="s">
        <v>82</v>
      </c>
      <c r="AV1017" s="13" t="s">
        <v>82</v>
      </c>
      <c r="AW1017" s="13" t="s">
        <v>33</v>
      </c>
      <c r="AX1017" s="13" t="s">
        <v>72</v>
      </c>
      <c r="AY1017" s="238" t="s">
        <v>153</v>
      </c>
    </row>
    <row r="1018" spans="1:51" s="13" customFormat="1" ht="12">
      <c r="A1018" s="13"/>
      <c r="B1018" s="228"/>
      <c r="C1018" s="229"/>
      <c r="D1018" s="221" t="s">
        <v>166</v>
      </c>
      <c r="E1018" s="230" t="s">
        <v>19</v>
      </c>
      <c r="F1018" s="231" t="s">
        <v>1135</v>
      </c>
      <c r="G1018" s="229"/>
      <c r="H1018" s="232">
        <v>2</v>
      </c>
      <c r="I1018" s="233"/>
      <c r="J1018" s="229"/>
      <c r="K1018" s="229"/>
      <c r="L1018" s="234"/>
      <c r="M1018" s="235"/>
      <c r="N1018" s="236"/>
      <c r="O1018" s="236"/>
      <c r="P1018" s="236"/>
      <c r="Q1018" s="236"/>
      <c r="R1018" s="236"/>
      <c r="S1018" s="236"/>
      <c r="T1018" s="237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8" t="s">
        <v>166</v>
      </c>
      <c r="AU1018" s="238" t="s">
        <v>82</v>
      </c>
      <c r="AV1018" s="13" t="s">
        <v>82</v>
      </c>
      <c r="AW1018" s="13" t="s">
        <v>33</v>
      </c>
      <c r="AX1018" s="13" t="s">
        <v>72</v>
      </c>
      <c r="AY1018" s="238" t="s">
        <v>153</v>
      </c>
    </row>
    <row r="1019" spans="1:51" s="13" customFormat="1" ht="12">
      <c r="A1019" s="13"/>
      <c r="B1019" s="228"/>
      <c r="C1019" s="229"/>
      <c r="D1019" s="221" t="s">
        <v>166</v>
      </c>
      <c r="E1019" s="230" t="s">
        <v>19</v>
      </c>
      <c r="F1019" s="231" t="s">
        <v>1136</v>
      </c>
      <c r="G1019" s="229"/>
      <c r="H1019" s="232">
        <v>1</v>
      </c>
      <c r="I1019" s="233"/>
      <c r="J1019" s="229"/>
      <c r="K1019" s="229"/>
      <c r="L1019" s="234"/>
      <c r="M1019" s="235"/>
      <c r="N1019" s="236"/>
      <c r="O1019" s="236"/>
      <c r="P1019" s="236"/>
      <c r="Q1019" s="236"/>
      <c r="R1019" s="236"/>
      <c r="S1019" s="236"/>
      <c r="T1019" s="237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8" t="s">
        <v>166</v>
      </c>
      <c r="AU1019" s="238" t="s">
        <v>82</v>
      </c>
      <c r="AV1019" s="13" t="s">
        <v>82</v>
      </c>
      <c r="AW1019" s="13" t="s">
        <v>33</v>
      </c>
      <c r="AX1019" s="13" t="s">
        <v>72</v>
      </c>
      <c r="AY1019" s="238" t="s">
        <v>153</v>
      </c>
    </row>
    <row r="1020" spans="1:51" s="13" customFormat="1" ht="12">
      <c r="A1020" s="13"/>
      <c r="B1020" s="228"/>
      <c r="C1020" s="229"/>
      <c r="D1020" s="221" t="s">
        <v>166</v>
      </c>
      <c r="E1020" s="230" t="s">
        <v>19</v>
      </c>
      <c r="F1020" s="231" t="s">
        <v>1137</v>
      </c>
      <c r="G1020" s="229"/>
      <c r="H1020" s="232">
        <v>1</v>
      </c>
      <c r="I1020" s="233"/>
      <c r="J1020" s="229"/>
      <c r="K1020" s="229"/>
      <c r="L1020" s="234"/>
      <c r="M1020" s="235"/>
      <c r="N1020" s="236"/>
      <c r="O1020" s="236"/>
      <c r="P1020" s="236"/>
      <c r="Q1020" s="236"/>
      <c r="R1020" s="236"/>
      <c r="S1020" s="236"/>
      <c r="T1020" s="237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8" t="s">
        <v>166</v>
      </c>
      <c r="AU1020" s="238" t="s">
        <v>82</v>
      </c>
      <c r="AV1020" s="13" t="s">
        <v>82</v>
      </c>
      <c r="AW1020" s="13" t="s">
        <v>33</v>
      </c>
      <c r="AX1020" s="13" t="s">
        <v>72</v>
      </c>
      <c r="AY1020" s="238" t="s">
        <v>153</v>
      </c>
    </row>
    <row r="1021" spans="1:51" s="14" customFormat="1" ht="12">
      <c r="A1021" s="14"/>
      <c r="B1021" s="239"/>
      <c r="C1021" s="240"/>
      <c r="D1021" s="221" t="s">
        <v>166</v>
      </c>
      <c r="E1021" s="241" t="s">
        <v>19</v>
      </c>
      <c r="F1021" s="242" t="s">
        <v>168</v>
      </c>
      <c r="G1021" s="240"/>
      <c r="H1021" s="243">
        <v>7</v>
      </c>
      <c r="I1021" s="244"/>
      <c r="J1021" s="240"/>
      <c r="K1021" s="240"/>
      <c r="L1021" s="245"/>
      <c r="M1021" s="246"/>
      <c r="N1021" s="247"/>
      <c r="O1021" s="247"/>
      <c r="P1021" s="247"/>
      <c r="Q1021" s="247"/>
      <c r="R1021" s="247"/>
      <c r="S1021" s="247"/>
      <c r="T1021" s="248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9" t="s">
        <v>166</v>
      </c>
      <c r="AU1021" s="249" t="s">
        <v>82</v>
      </c>
      <c r="AV1021" s="14" t="s">
        <v>161</v>
      </c>
      <c r="AW1021" s="14" t="s">
        <v>33</v>
      </c>
      <c r="AX1021" s="14" t="s">
        <v>80</v>
      </c>
      <c r="AY1021" s="249" t="s">
        <v>153</v>
      </c>
    </row>
    <row r="1022" spans="1:65" s="2" customFormat="1" ht="33" customHeight="1">
      <c r="A1022" s="42"/>
      <c r="B1022" s="43"/>
      <c r="C1022" s="261" t="s">
        <v>1163</v>
      </c>
      <c r="D1022" s="261" t="s">
        <v>214</v>
      </c>
      <c r="E1022" s="262" t="s">
        <v>1164</v>
      </c>
      <c r="F1022" s="263" t="s">
        <v>1165</v>
      </c>
      <c r="G1022" s="264" t="s">
        <v>366</v>
      </c>
      <c r="H1022" s="265">
        <v>1</v>
      </c>
      <c r="I1022" s="266"/>
      <c r="J1022" s="267">
        <f>ROUND(I1022*H1022,2)</f>
        <v>0</v>
      </c>
      <c r="K1022" s="263" t="s">
        <v>160</v>
      </c>
      <c r="L1022" s="268"/>
      <c r="M1022" s="269" t="s">
        <v>19</v>
      </c>
      <c r="N1022" s="270" t="s">
        <v>43</v>
      </c>
      <c r="O1022" s="88"/>
      <c r="P1022" s="217">
        <f>O1022*H1022</f>
        <v>0</v>
      </c>
      <c r="Q1022" s="217">
        <v>0</v>
      </c>
      <c r="R1022" s="217">
        <f>Q1022*H1022</f>
        <v>0</v>
      </c>
      <c r="S1022" s="217">
        <v>0</v>
      </c>
      <c r="T1022" s="218">
        <f>S1022*H1022</f>
        <v>0</v>
      </c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R1022" s="219" t="s">
        <v>260</v>
      </c>
      <c r="AT1022" s="219" t="s">
        <v>214</v>
      </c>
      <c r="AU1022" s="219" t="s">
        <v>82</v>
      </c>
      <c r="AY1022" s="21" t="s">
        <v>153</v>
      </c>
      <c r="BE1022" s="220">
        <f>IF(N1022="základní",J1022,0)</f>
        <v>0</v>
      </c>
      <c r="BF1022" s="220">
        <f>IF(N1022="snížená",J1022,0)</f>
        <v>0</v>
      </c>
      <c r="BG1022" s="220">
        <f>IF(N1022="zákl. přenesená",J1022,0)</f>
        <v>0</v>
      </c>
      <c r="BH1022" s="220">
        <f>IF(N1022="sníž. přenesená",J1022,0)</f>
        <v>0</v>
      </c>
      <c r="BI1022" s="220">
        <f>IF(N1022="nulová",J1022,0)</f>
        <v>0</v>
      </c>
      <c r="BJ1022" s="21" t="s">
        <v>80</v>
      </c>
      <c r="BK1022" s="220">
        <f>ROUND(I1022*H1022,2)</f>
        <v>0</v>
      </c>
      <c r="BL1022" s="21" t="s">
        <v>210</v>
      </c>
      <c r="BM1022" s="219" t="s">
        <v>1166</v>
      </c>
    </row>
    <row r="1023" spans="1:47" s="2" customFormat="1" ht="12">
      <c r="A1023" s="42"/>
      <c r="B1023" s="43"/>
      <c r="C1023" s="44"/>
      <c r="D1023" s="221" t="s">
        <v>162</v>
      </c>
      <c r="E1023" s="44"/>
      <c r="F1023" s="222" t="s">
        <v>1165</v>
      </c>
      <c r="G1023" s="44"/>
      <c r="H1023" s="44"/>
      <c r="I1023" s="223"/>
      <c r="J1023" s="44"/>
      <c r="K1023" s="44"/>
      <c r="L1023" s="48"/>
      <c r="M1023" s="224"/>
      <c r="N1023" s="225"/>
      <c r="O1023" s="88"/>
      <c r="P1023" s="88"/>
      <c r="Q1023" s="88"/>
      <c r="R1023" s="88"/>
      <c r="S1023" s="88"/>
      <c r="T1023" s="89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T1023" s="21" t="s">
        <v>162</v>
      </c>
      <c r="AU1023" s="21" t="s">
        <v>82</v>
      </c>
    </row>
    <row r="1024" spans="1:51" s="13" customFormat="1" ht="12">
      <c r="A1024" s="13"/>
      <c r="B1024" s="228"/>
      <c r="C1024" s="229"/>
      <c r="D1024" s="221" t="s">
        <v>166</v>
      </c>
      <c r="E1024" s="230" t="s">
        <v>19</v>
      </c>
      <c r="F1024" s="231" t="s">
        <v>1132</v>
      </c>
      <c r="G1024" s="229"/>
      <c r="H1024" s="232">
        <v>1</v>
      </c>
      <c r="I1024" s="233"/>
      <c r="J1024" s="229"/>
      <c r="K1024" s="229"/>
      <c r="L1024" s="234"/>
      <c r="M1024" s="235"/>
      <c r="N1024" s="236"/>
      <c r="O1024" s="236"/>
      <c r="P1024" s="236"/>
      <c r="Q1024" s="236"/>
      <c r="R1024" s="236"/>
      <c r="S1024" s="236"/>
      <c r="T1024" s="237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8" t="s">
        <v>166</v>
      </c>
      <c r="AU1024" s="238" t="s">
        <v>82</v>
      </c>
      <c r="AV1024" s="13" t="s">
        <v>82</v>
      </c>
      <c r="AW1024" s="13" t="s">
        <v>33</v>
      </c>
      <c r="AX1024" s="13" t="s">
        <v>72</v>
      </c>
      <c r="AY1024" s="238" t="s">
        <v>153</v>
      </c>
    </row>
    <row r="1025" spans="1:51" s="14" customFormat="1" ht="12">
      <c r="A1025" s="14"/>
      <c r="B1025" s="239"/>
      <c r="C1025" s="240"/>
      <c r="D1025" s="221" t="s">
        <v>166</v>
      </c>
      <c r="E1025" s="241" t="s">
        <v>19</v>
      </c>
      <c r="F1025" s="242" t="s">
        <v>168</v>
      </c>
      <c r="G1025" s="240"/>
      <c r="H1025" s="243">
        <v>1</v>
      </c>
      <c r="I1025" s="244"/>
      <c r="J1025" s="240"/>
      <c r="K1025" s="240"/>
      <c r="L1025" s="245"/>
      <c r="M1025" s="246"/>
      <c r="N1025" s="247"/>
      <c r="O1025" s="247"/>
      <c r="P1025" s="247"/>
      <c r="Q1025" s="247"/>
      <c r="R1025" s="247"/>
      <c r="S1025" s="247"/>
      <c r="T1025" s="248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9" t="s">
        <v>166</v>
      </c>
      <c r="AU1025" s="249" t="s">
        <v>82</v>
      </c>
      <c r="AV1025" s="14" t="s">
        <v>161</v>
      </c>
      <c r="AW1025" s="14" t="s">
        <v>33</v>
      </c>
      <c r="AX1025" s="14" t="s">
        <v>80</v>
      </c>
      <c r="AY1025" s="249" t="s">
        <v>153</v>
      </c>
    </row>
    <row r="1026" spans="1:65" s="2" customFormat="1" ht="33" customHeight="1">
      <c r="A1026" s="42"/>
      <c r="B1026" s="43"/>
      <c r="C1026" s="261" t="s">
        <v>657</v>
      </c>
      <c r="D1026" s="261" t="s">
        <v>214</v>
      </c>
      <c r="E1026" s="262" t="s">
        <v>1167</v>
      </c>
      <c r="F1026" s="263" t="s">
        <v>1168</v>
      </c>
      <c r="G1026" s="264" t="s">
        <v>366</v>
      </c>
      <c r="H1026" s="265">
        <v>6</v>
      </c>
      <c r="I1026" s="266"/>
      <c r="J1026" s="267">
        <f>ROUND(I1026*H1026,2)</f>
        <v>0</v>
      </c>
      <c r="K1026" s="263" t="s">
        <v>160</v>
      </c>
      <c r="L1026" s="268"/>
      <c r="M1026" s="269" t="s">
        <v>19</v>
      </c>
      <c r="N1026" s="270" t="s">
        <v>43</v>
      </c>
      <c r="O1026" s="88"/>
      <c r="P1026" s="217">
        <f>O1026*H1026</f>
        <v>0</v>
      </c>
      <c r="Q1026" s="217">
        <v>0</v>
      </c>
      <c r="R1026" s="217">
        <f>Q1026*H1026</f>
        <v>0</v>
      </c>
      <c r="S1026" s="217">
        <v>0</v>
      </c>
      <c r="T1026" s="218">
        <f>S1026*H1026</f>
        <v>0</v>
      </c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R1026" s="219" t="s">
        <v>260</v>
      </c>
      <c r="AT1026" s="219" t="s">
        <v>214</v>
      </c>
      <c r="AU1026" s="219" t="s">
        <v>82</v>
      </c>
      <c r="AY1026" s="21" t="s">
        <v>153</v>
      </c>
      <c r="BE1026" s="220">
        <f>IF(N1026="základní",J1026,0)</f>
        <v>0</v>
      </c>
      <c r="BF1026" s="220">
        <f>IF(N1026="snížená",J1026,0)</f>
        <v>0</v>
      </c>
      <c r="BG1026" s="220">
        <f>IF(N1026="zákl. přenesená",J1026,0)</f>
        <v>0</v>
      </c>
      <c r="BH1026" s="220">
        <f>IF(N1026="sníž. přenesená",J1026,0)</f>
        <v>0</v>
      </c>
      <c r="BI1026" s="220">
        <f>IF(N1026="nulová",J1026,0)</f>
        <v>0</v>
      </c>
      <c r="BJ1026" s="21" t="s">
        <v>80</v>
      </c>
      <c r="BK1026" s="220">
        <f>ROUND(I1026*H1026,2)</f>
        <v>0</v>
      </c>
      <c r="BL1026" s="21" t="s">
        <v>210</v>
      </c>
      <c r="BM1026" s="219" t="s">
        <v>1169</v>
      </c>
    </row>
    <row r="1027" spans="1:47" s="2" customFormat="1" ht="12">
      <c r="A1027" s="42"/>
      <c r="B1027" s="43"/>
      <c r="C1027" s="44"/>
      <c r="D1027" s="221" t="s">
        <v>162</v>
      </c>
      <c r="E1027" s="44"/>
      <c r="F1027" s="222" t="s">
        <v>1168</v>
      </c>
      <c r="G1027" s="44"/>
      <c r="H1027" s="44"/>
      <c r="I1027" s="223"/>
      <c r="J1027" s="44"/>
      <c r="K1027" s="44"/>
      <c r="L1027" s="48"/>
      <c r="M1027" s="224"/>
      <c r="N1027" s="225"/>
      <c r="O1027" s="88"/>
      <c r="P1027" s="88"/>
      <c r="Q1027" s="88"/>
      <c r="R1027" s="88"/>
      <c r="S1027" s="88"/>
      <c r="T1027" s="89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T1027" s="21" t="s">
        <v>162</v>
      </c>
      <c r="AU1027" s="21" t="s">
        <v>82</v>
      </c>
    </row>
    <row r="1028" spans="1:51" s="13" customFormat="1" ht="12">
      <c r="A1028" s="13"/>
      <c r="B1028" s="228"/>
      <c r="C1028" s="229"/>
      <c r="D1028" s="221" t="s">
        <v>166</v>
      </c>
      <c r="E1028" s="230" t="s">
        <v>19</v>
      </c>
      <c r="F1028" s="231" t="s">
        <v>1133</v>
      </c>
      <c r="G1028" s="229"/>
      <c r="H1028" s="232">
        <v>1</v>
      </c>
      <c r="I1028" s="233"/>
      <c r="J1028" s="229"/>
      <c r="K1028" s="229"/>
      <c r="L1028" s="234"/>
      <c r="M1028" s="235"/>
      <c r="N1028" s="236"/>
      <c r="O1028" s="236"/>
      <c r="P1028" s="236"/>
      <c r="Q1028" s="236"/>
      <c r="R1028" s="236"/>
      <c r="S1028" s="236"/>
      <c r="T1028" s="237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8" t="s">
        <v>166</v>
      </c>
      <c r="AU1028" s="238" t="s">
        <v>82</v>
      </c>
      <c r="AV1028" s="13" t="s">
        <v>82</v>
      </c>
      <c r="AW1028" s="13" t="s">
        <v>33</v>
      </c>
      <c r="AX1028" s="13" t="s">
        <v>72</v>
      </c>
      <c r="AY1028" s="238" t="s">
        <v>153</v>
      </c>
    </row>
    <row r="1029" spans="1:51" s="13" customFormat="1" ht="12">
      <c r="A1029" s="13"/>
      <c r="B1029" s="228"/>
      <c r="C1029" s="229"/>
      <c r="D1029" s="221" t="s">
        <v>166</v>
      </c>
      <c r="E1029" s="230" t="s">
        <v>19</v>
      </c>
      <c r="F1029" s="231" t="s">
        <v>1134</v>
      </c>
      <c r="G1029" s="229"/>
      <c r="H1029" s="232">
        <v>1</v>
      </c>
      <c r="I1029" s="233"/>
      <c r="J1029" s="229"/>
      <c r="K1029" s="229"/>
      <c r="L1029" s="234"/>
      <c r="M1029" s="235"/>
      <c r="N1029" s="236"/>
      <c r="O1029" s="236"/>
      <c r="P1029" s="236"/>
      <c r="Q1029" s="236"/>
      <c r="R1029" s="236"/>
      <c r="S1029" s="236"/>
      <c r="T1029" s="237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38" t="s">
        <v>166</v>
      </c>
      <c r="AU1029" s="238" t="s">
        <v>82</v>
      </c>
      <c r="AV1029" s="13" t="s">
        <v>82</v>
      </c>
      <c r="AW1029" s="13" t="s">
        <v>33</v>
      </c>
      <c r="AX1029" s="13" t="s">
        <v>72</v>
      </c>
      <c r="AY1029" s="238" t="s">
        <v>153</v>
      </c>
    </row>
    <row r="1030" spans="1:51" s="13" customFormat="1" ht="12">
      <c r="A1030" s="13"/>
      <c r="B1030" s="228"/>
      <c r="C1030" s="229"/>
      <c r="D1030" s="221" t="s">
        <v>166</v>
      </c>
      <c r="E1030" s="230" t="s">
        <v>19</v>
      </c>
      <c r="F1030" s="231" t="s">
        <v>1135</v>
      </c>
      <c r="G1030" s="229"/>
      <c r="H1030" s="232">
        <v>2</v>
      </c>
      <c r="I1030" s="233"/>
      <c r="J1030" s="229"/>
      <c r="K1030" s="229"/>
      <c r="L1030" s="234"/>
      <c r="M1030" s="235"/>
      <c r="N1030" s="236"/>
      <c r="O1030" s="236"/>
      <c r="P1030" s="236"/>
      <c r="Q1030" s="236"/>
      <c r="R1030" s="236"/>
      <c r="S1030" s="236"/>
      <c r="T1030" s="237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8" t="s">
        <v>166</v>
      </c>
      <c r="AU1030" s="238" t="s">
        <v>82</v>
      </c>
      <c r="AV1030" s="13" t="s">
        <v>82</v>
      </c>
      <c r="AW1030" s="13" t="s">
        <v>33</v>
      </c>
      <c r="AX1030" s="13" t="s">
        <v>72</v>
      </c>
      <c r="AY1030" s="238" t="s">
        <v>153</v>
      </c>
    </row>
    <row r="1031" spans="1:51" s="13" customFormat="1" ht="12">
      <c r="A1031" s="13"/>
      <c r="B1031" s="228"/>
      <c r="C1031" s="229"/>
      <c r="D1031" s="221" t="s">
        <v>166</v>
      </c>
      <c r="E1031" s="230" t="s">
        <v>19</v>
      </c>
      <c r="F1031" s="231" t="s">
        <v>1136</v>
      </c>
      <c r="G1031" s="229"/>
      <c r="H1031" s="232">
        <v>1</v>
      </c>
      <c r="I1031" s="233"/>
      <c r="J1031" s="229"/>
      <c r="K1031" s="229"/>
      <c r="L1031" s="234"/>
      <c r="M1031" s="235"/>
      <c r="N1031" s="236"/>
      <c r="O1031" s="236"/>
      <c r="P1031" s="236"/>
      <c r="Q1031" s="236"/>
      <c r="R1031" s="236"/>
      <c r="S1031" s="236"/>
      <c r="T1031" s="237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8" t="s">
        <v>166</v>
      </c>
      <c r="AU1031" s="238" t="s">
        <v>82</v>
      </c>
      <c r="AV1031" s="13" t="s">
        <v>82</v>
      </c>
      <c r="AW1031" s="13" t="s">
        <v>33</v>
      </c>
      <c r="AX1031" s="13" t="s">
        <v>72</v>
      </c>
      <c r="AY1031" s="238" t="s">
        <v>153</v>
      </c>
    </row>
    <row r="1032" spans="1:51" s="13" customFormat="1" ht="12">
      <c r="A1032" s="13"/>
      <c r="B1032" s="228"/>
      <c r="C1032" s="229"/>
      <c r="D1032" s="221" t="s">
        <v>166</v>
      </c>
      <c r="E1032" s="230" t="s">
        <v>19</v>
      </c>
      <c r="F1032" s="231" t="s">
        <v>1137</v>
      </c>
      <c r="G1032" s="229"/>
      <c r="H1032" s="232">
        <v>1</v>
      </c>
      <c r="I1032" s="233"/>
      <c r="J1032" s="229"/>
      <c r="K1032" s="229"/>
      <c r="L1032" s="234"/>
      <c r="M1032" s="235"/>
      <c r="N1032" s="236"/>
      <c r="O1032" s="236"/>
      <c r="P1032" s="236"/>
      <c r="Q1032" s="236"/>
      <c r="R1032" s="236"/>
      <c r="S1032" s="236"/>
      <c r="T1032" s="237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8" t="s">
        <v>166</v>
      </c>
      <c r="AU1032" s="238" t="s">
        <v>82</v>
      </c>
      <c r="AV1032" s="13" t="s">
        <v>82</v>
      </c>
      <c r="AW1032" s="13" t="s">
        <v>33</v>
      </c>
      <c r="AX1032" s="13" t="s">
        <v>72</v>
      </c>
      <c r="AY1032" s="238" t="s">
        <v>153</v>
      </c>
    </row>
    <row r="1033" spans="1:51" s="14" customFormat="1" ht="12">
      <c r="A1033" s="14"/>
      <c r="B1033" s="239"/>
      <c r="C1033" s="240"/>
      <c r="D1033" s="221" t="s">
        <v>166</v>
      </c>
      <c r="E1033" s="241" t="s">
        <v>19</v>
      </c>
      <c r="F1033" s="242" t="s">
        <v>168</v>
      </c>
      <c r="G1033" s="240"/>
      <c r="H1033" s="243">
        <v>6</v>
      </c>
      <c r="I1033" s="244"/>
      <c r="J1033" s="240"/>
      <c r="K1033" s="240"/>
      <c r="L1033" s="245"/>
      <c r="M1033" s="246"/>
      <c r="N1033" s="247"/>
      <c r="O1033" s="247"/>
      <c r="P1033" s="247"/>
      <c r="Q1033" s="247"/>
      <c r="R1033" s="247"/>
      <c r="S1033" s="247"/>
      <c r="T1033" s="248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9" t="s">
        <v>166</v>
      </c>
      <c r="AU1033" s="249" t="s">
        <v>82</v>
      </c>
      <c r="AV1033" s="14" t="s">
        <v>161</v>
      </c>
      <c r="AW1033" s="14" t="s">
        <v>33</v>
      </c>
      <c r="AX1033" s="14" t="s">
        <v>80</v>
      </c>
      <c r="AY1033" s="249" t="s">
        <v>153</v>
      </c>
    </row>
    <row r="1034" spans="1:65" s="2" customFormat="1" ht="24.15" customHeight="1">
      <c r="A1034" s="42"/>
      <c r="B1034" s="43"/>
      <c r="C1034" s="208" t="s">
        <v>1170</v>
      </c>
      <c r="D1034" s="208" t="s">
        <v>156</v>
      </c>
      <c r="E1034" s="209" t="s">
        <v>1171</v>
      </c>
      <c r="F1034" s="210" t="s">
        <v>1172</v>
      </c>
      <c r="G1034" s="211" t="s">
        <v>366</v>
      </c>
      <c r="H1034" s="212">
        <v>5</v>
      </c>
      <c r="I1034" s="213"/>
      <c r="J1034" s="214">
        <f>ROUND(I1034*H1034,2)</f>
        <v>0</v>
      </c>
      <c r="K1034" s="210" t="s">
        <v>160</v>
      </c>
      <c r="L1034" s="48"/>
      <c r="M1034" s="215" t="s">
        <v>19</v>
      </c>
      <c r="N1034" s="216" t="s">
        <v>43</v>
      </c>
      <c r="O1034" s="88"/>
      <c r="P1034" s="217">
        <f>O1034*H1034</f>
        <v>0</v>
      </c>
      <c r="Q1034" s="217">
        <v>0</v>
      </c>
      <c r="R1034" s="217">
        <f>Q1034*H1034</f>
        <v>0</v>
      </c>
      <c r="S1034" s="217">
        <v>0</v>
      </c>
      <c r="T1034" s="218">
        <f>S1034*H1034</f>
        <v>0</v>
      </c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R1034" s="219" t="s">
        <v>210</v>
      </c>
      <c r="AT1034" s="219" t="s">
        <v>156</v>
      </c>
      <c r="AU1034" s="219" t="s">
        <v>82</v>
      </c>
      <c r="AY1034" s="21" t="s">
        <v>153</v>
      </c>
      <c r="BE1034" s="220">
        <f>IF(N1034="základní",J1034,0)</f>
        <v>0</v>
      </c>
      <c r="BF1034" s="220">
        <f>IF(N1034="snížená",J1034,0)</f>
        <v>0</v>
      </c>
      <c r="BG1034" s="220">
        <f>IF(N1034="zákl. přenesená",J1034,0)</f>
        <v>0</v>
      </c>
      <c r="BH1034" s="220">
        <f>IF(N1034="sníž. přenesená",J1034,0)</f>
        <v>0</v>
      </c>
      <c r="BI1034" s="220">
        <f>IF(N1034="nulová",J1034,0)</f>
        <v>0</v>
      </c>
      <c r="BJ1034" s="21" t="s">
        <v>80</v>
      </c>
      <c r="BK1034" s="220">
        <f>ROUND(I1034*H1034,2)</f>
        <v>0</v>
      </c>
      <c r="BL1034" s="21" t="s">
        <v>210</v>
      </c>
      <c r="BM1034" s="219" t="s">
        <v>1173</v>
      </c>
    </row>
    <row r="1035" spans="1:47" s="2" customFormat="1" ht="12">
      <c r="A1035" s="42"/>
      <c r="B1035" s="43"/>
      <c r="C1035" s="44"/>
      <c r="D1035" s="221" t="s">
        <v>162</v>
      </c>
      <c r="E1035" s="44"/>
      <c r="F1035" s="222" t="s">
        <v>1174</v>
      </c>
      <c r="G1035" s="44"/>
      <c r="H1035" s="44"/>
      <c r="I1035" s="223"/>
      <c r="J1035" s="44"/>
      <c r="K1035" s="44"/>
      <c r="L1035" s="48"/>
      <c r="M1035" s="224"/>
      <c r="N1035" s="225"/>
      <c r="O1035" s="88"/>
      <c r="P1035" s="88"/>
      <c r="Q1035" s="88"/>
      <c r="R1035" s="88"/>
      <c r="S1035" s="88"/>
      <c r="T1035" s="89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T1035" s="21" t="s">
        <v>162</v>
      </c>
      <c r="AU1035" s="21" t="s">
        <v>82</v>
      </c>
    </row>
    <row r="1036" spans="1:47" s="2" customFormat="1" ht="12">
      <c r="A1036" s="42"/>
      <c r="B1036" s="43"/>
      <c r="C1036" s="44"/>
      <c r="D1036" s="226" t="s">
        <v>164</v>
      </c>
      <c r="E1036" s="44"/>
      <c r="F1036" s="227" t="s">
        <v>1175</v>
      </c>
      <c r="G1036" s="44"/>
      <c r="H1036" s="44"/>
      <c r="I1036" s="223"/>
      <c r="J1036" s="44"/>
      <c r="K1036" s="44"/>
      <c r="L1036" s="48"/>
      <c r="M1036" s="224"/>
      <c r="N1036" s="225"/>
      <c r="O1036" s="88"/>
      <c r="P1036" s="88"/>
      <c r="Q1036" s="88"/>
      <c r="R1036" s="88"/>
      <c r="S1036" s="88"/>
      <c r="T1036" s="89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T1036" s="21" t="s">
        <v>164</v>
      </c>
      <c r="AU1036" s="21" t="s">
        <v>82</v>
      </c>
    </row>
    <row r="1037" spans="1:51" s="13" customFormat="1" ht="12">
      <c r="A1037" s="13"/>
      <c r="B1037" s="228"/>
      <c r="C1037" s="229"/>
      <c r="D1037" s="221" t="s">
        <v>166</v>
      </c>
      <c r="E1037" s="230" t="s">
        <v>19</v>
      </c>
      <c r="F1037" s="231" t="s">
        <v>1132</v>
      </c>
      <c r="G1037" s="229"/>
      <c r="H1037" s="232">
        <v>1</v>
      </c>
      <c r="I1037" s="233"/>
      <c r="J1037" s="229"/>
      <c r="K1037" s="229"/>
      <c r="L1037" s="234"/>
      <c r="M1037" s="235"/>
      <c r="N1037" s="236"/>
      <c r="O1037" s="236"/>
      <c r="P1037" s="236"/>
      <c r="Q1037" s="236"/>
      <c r="R1037" s="236"/>
      <c r="S1037" s="236"/>
      <c r="T1037" s="237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8" t="s">
        <v>166</v>
      </c>
      <c r="AU1037" s="238" t="s">
        <v>82</v>
      </c>
      <c r="AV1037" s="13" t="s">
        <v>82</v>
      </c>
      <c r="AW1037" s="13" t="s">
        <v>33</v>
      </c>
      <c r="AX1037" s="13" t="s">
        <v>72</v>
      </c>
      <c r="AY1037" s="238" t="s">
        <v>153</v>
      </c>
    </row>
    <row r="1038" spans="1:51" s="13" customFormat="1" ht="12">
      <c r="A1038" s="13"/>
      <c r="B1038" s="228"/>
      <c r="C1038" s="229"/>
      <c r="D1038" s="221" t="s">
        <v>166</v>
      </c>
      <c r="E1038" s="230" t="s">
        <v>19</v>
      </c>
      <c r="F1038" s="231" t="s">
        <v>1133</v>
      </c>
      <c r="G1038" s="229"/>
      <c r="H1038" s="232">
        <v>1</v>
      </c>
      <c r="I1038" s="233"/>
      <c r="J1038" s="229"/>
      <c r="K1038" s="229"/>
      <c r="L1038" s="234"/>
      <c r="M1038" s="235"/>
      <c r="N1038" s="236"/>
      <c r="O1038" s="236"/>
      <c r="P1038" s="236"/>
      <c r="Q1038" s="236"/>
      <c r="R1038" s="236"/>
      <c r="S1038" s="236"/>
      <c r="T1038" s="237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8" t="s">
        <v>166</v>
      </c>
      <c r="AU1038" s="238" t="s">
        <v>82</v>
      </c>
      <c r="AV1038" s="13" t="s">
        <v>82</v>
      </c>
      <c r="AW1038" s="13" t="s">
        <v>33</v>
      </c>
      <c r="AX1038" s="13" t="s">
        <v>72</v>
      </c>
      <c r="AY1038" s="238" t="s">
        <v>153</v>
      </c>
    </row>
    <row r="1039" spans="1:51" s="13" customFormat="1" ht="12">
      <c r="A1039" s="13"/>
      <c r="B1039" s="228"/>
      <c r="C1039" s="229"/>
      <c r="D1039" s="221" t="s">
        <v>166</v>
      </c>
      <c r="E1039" s="230" t="s">
        <v>19</v>
      </c>
      <c r="F1039" s="231" t="s">
        <v>1135</v>
      </c>
      <c r="G1039" s="229"/>
      <c r="H1039" s="232">
        <v>2</v>
      </c>
      <c r="I1039" s="233"/>
      <c r="J1039" s="229"/>
      <c r="K1039" s="229"/>
      <c r="L1039" s="234"/>
      <c r="M1039" s="235"/>
      <c r="N1039" s="236"/>
      <c r="O1039" s="236"/>
      <c r="P1039" s="236"/>
      <c r="Q1039" s="236"/>
      <c r="R1039" s="236"/>
      <c r="S1039" s="236"/>
      <c r="T1039" s="237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38" t="s">
        <v>166</v>
      </c>
      <c r="AU1039" s="238" t="s">
        <v>82</v>
      </c>
      <c r="AV1039" s="13" t="s">
        <v>82</v>
      </c>
      <c r="AW1039" s="13" t="s">
        <v>33</v>
      </c>
      <c r="AX1039" s="13" t="s">
        <v>72</v>
      </c>
      <c r="AY1039" s="238" t="s">
        <v>153</v>
      </c>
    </row>
    <row r="1040" spans="1:51" s="13" customFormat="1" ht="12">
      <c r="A1040" s="13"/>
      <c r="B1040" s="228"/>
      <c r="C1040" s="229"/>
      <c r="D1040" s="221" t="s">
        <v>166</v>
      </c>
      <c r="E1040" s="230" t="s">
        <v>19</v>
      </c>
      <c r="F1040" s="231" t="s">
        <v>1136</v>
      </c>
      <c r="G1040" s="229"/>
      <c r="H1040" s="232">
        <v>1</v>
      </c>
      <c r="I1040" s="233"/>
      <c r="J1040" s="229"/>
      <c r="K1040" s="229"/>
      <c r="L1040" s="234"/>
      <c r="M1040" s="235"/>
      <c r="N1040" s="236"/>
      <c r="O1040" s="236"/>
      <c r="P1040" s="236"/>
      <c r="Q1040" s="236"/>
      <c r="R1040" s="236"/>
      <c r="S1040" s="236"/>
      <c r="T1040" s="237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8" t="s">
        <v>166</v>
      </c>
      <c r="AU1040" s="238" t="s">
        <v>82</v>
      </c>
      <c r="AV1040" s="13" t="s">
        <v>82</v>
      </c>
      <c r="AW1040" s="13" t="s">
        <v>33</v>
      </c>
      <c r="AX1040" s="13" t="s">
        <v>72</v>
      </c>
      <c r="AY1040" s="238" t="s">
        <v>153</v>
      </c>
    </row>
    <row r="1041" spans="1:51" s="15" customFormat="1" ht="12">
      <c r="A1041" s="15"/>
      <c r="B1041" s="250"/>
      <c r="C1041" s="251"/>
      <c r="D1041" s="221" t="s">
        <v>166</v>
      </c>
      <c r="E1041" s="252" t="s">
        <v>19</v>
      </c>
      <c r="F1041" s="253" t="s">
        <v>174</v>
      </c>
      <c r="G1041" s="251"/>
      <c r="H1041" s="254">
        <v>5</v>
      </c>
      <c r="I1041" s="255"/>
      <c r="J1041" s="251"/>
      <c r="K1041" s="251"/>
      <c r="L1041" s="256"/>
      <c r="M1041" s="257"/>
      <c r="N1041" s="258"/>
      <c r="O1041" s="258"/>
      <c r="P1041" s="258"/>
      <c r="Q1041" s="258"/>
      <c r="R1041" s="258"/>
      <c r="S1041" s="258"/>
      <c r="T1041" s="259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60" t="s">
        <v>166</v>
      </c>
      <c r="AU1041" s="260" t="s">
        <v>82</v>
      </c>
      <c r="AV1041" s="15" t="s">
        <v>175</v>
      </c>
      <c r="AW1041" s="15" t="s">
        <v>33</v>
      </c>
      <c r="AX1041" s="15" t="s">
        <v>72</v>
      </c>
      <c r="AY1041" s="260" t="s">
        <v>153</v>
      </c>
    </row>
    <row r="1042" spans="1:51" s="14" customFormat="1" ht="12">
      <c r="A1042" s="14"/>
      <c r="B1042" s="239"/>
      <c r="C1042" s="240"/>
      <c r="D1042" s="221" t="s">
        <v>166</v>
      </c>
      <c r="E1042" s="241" t="s">
        <v>19</v>
      </c>
      <c r="F1042" s="242" t="s">
        <v>168</v>
      </c>
      <c r="G1042" s="240"/>
      <c r="H1042" s="243">
        <v>5</v>
      </c>
      <c r="I1042" s="244"/>
      <c r="J1042" s="240"/>
      <c r="K1042" s="240"/>
      <c r="L1042" s="245"/>
      <c r="M1042" s="246"/>
      <c r="N1042" s="247"/>
      <c r="O1042" s="247"/>
      <c r="P1042" s="247"/>
      <c r="Q1042" s="247"/>
      <c r="R1042" s="247"/>
      <c r="S1042" s="247"/>
      <c r="T1042" s="248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9" t="s">
        <v>166</v>
      </c>
      <c r="AU1042" s="249" t="s">
        <v>82</v>
      </c>
      <c r="AV1042" s="14" t="s">
        <v>161</v>
      </c>
      <c r="AW1042" s="14" t="s">
        <v>33</v>
      </c>
      <c r="AX1042" s="14" t="s">
        <v>80</v>
      </c>
      <c r="AY1042" s="249" t="s">
        <v>153</v>
      </c>
    </row>
    <row r="1043" spans="1:65" s="2" customFormat="1" ht="16.5" customHeight="1">
      <c r="A1043" s="42"/>
      <c r="B1043" s="43"/>
      <c r="C1043" s="261" t="s">
        <v>1176</v>
      </c>
      <c r="D1043" s="261" t="s">
        <v>214</v>
      </c>
      <c r="E1043" s="262" t="s">
        <v>1177</v>
      </c>
      <c r="F1043" s="263" t="s">
        <v>1178</v>
      </c>
      <c r="G1043" s="264" t="s">
        <v>366</v>
      </c>
      <c r="H1043" s="265">
        <v>5</v>
      </c>
      <c r="I1043" s="266"/>
      <c r="J1043" s="267">
        <f>ROUND(I1043*H1043,2)</f>
        <v>0</v>
      </c>
      <c r="K1043" s="263" t="s">
        <v>160</v>
      </c>
      <c r="L1043" s="268"/>
      <c r="M1043" s="269" t="s">
        <v>19</v>
      </c>
      <c r="N1043" s="270" t="s">
        <v>43</v>
      </c>
      <c r="O1043" s="88"/>
      <c r="P1043" s="217">
        <f>O1043*H1043</f>
        <v>0</v>
      </c>
      <c r="Q1043" s="217">
        <v>0</v>
      </c>
      <c r="R1043" s="217">
        <f>Q1043*H1043</f>
        <v>0</v>
      </c>
      <c r="S1043" s="217">
        <v>0</v>
      </c>
      <c r="T1043" s="218">
        <f>S1043*H1043</f>
        <v>0</v>
      </c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R1043" s="219" t="s">
        <v>260</v>
      </c>
      <c r="AT1043" s="219" t="s">
        <v>214</v>
      </c>
      <c r="AU1043" s="219" t="s">
        <v>82</v>
      </c>
      <c r="AY1043" s="21" t="s">
        <v>153</v>
      </c>
      <c r="BE1043" s="220">
        <f>IF(N1043="základní",J1043,0)</f>
        <v>0</v>
      </c>
      <c r="BF1043" s="220">
        <f>IF(N1043="snížená",J1043,0)</f>
        <v>0</v>
      </c>
      <c r="BG1043" s="220">
        <f>IF(N1043="zákl. přenesená",J1043,0)</f>
        <v>0</v>
      </c>
      <c r="BH1043" s="220">
        <f>IF(N1043="sníž. přenesená",J1043,0)</f>
        <v>0</v>
      </c>
      <c r="BI1043" s="220">
        <f>IF(N1043="nulová",J1043,0)</f>
        <v>0</v>
      </c>
      <c r="BJ1043" s="21" t="s">
        <v>80</v>
      </c>
      <c r="BK1043" s="220">
        <f>ROUND(I1043*H1043,2)</f>
        <v>0</v>
      </c>
      <c r="BL1043" s="21" t="s">
        <v>210</v>
      </c>
      <c r="BM1043" s="219" t="s">
        <v>1179</v>
      </c>
    </row>
    <row r="1044" spans="1:47" s="2" customFormat="1" ht="12">
      <c r="A1044" s="42"/>
      <c r="B1044" s="43"/>
      <c r="C1044" s="44"/>
      <c r="D1044" s="221" t="s">
        <v>162</v>
      </c>
      <c r="E1044" s="44"/>
      <c r="F1044" s="222" t="s">
        <v>1178</v>
      </c>
      <c r="G1044" s="44"/>
      <c r="H1044" s="44"/>
      <c r="I1044" s="223"/>
      <c r="J1044" s="44"/>
      <c r="K1044" s="44"/>
      <c r="L1044" s="48"/>
      <c r="M1044" s="224"/>
      <c r="N1044" s="225"/>
      <c r="O1044" s="88"/>
      <c r="P1044" s="88"/>
      <c r="Q1044" s="88"/>
      <c r="R1044" s="88"/>
      <c r="S1044" s="88"/>
      <c r="T1044" s="89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T1044" s="21" t="s">
        <v>162</v>
      </c>
      <c r="AU1044" s="21" t="s">
        <v>82</v>
      </c>
    </row>
    <row r="1045" spans="1:65" s="2" customFormat="1" ht="16.5" customHeight="1">
      <c r="A1045" s="42"/>
      <c r="B1045" s="43"/>
      <c r="C1045" s="208" t="s">
        <v>1180</v>
      </c>
      <c r="D1045" s="208" t="s">
        <v>156</v>
      </c>
      <c r="E1045" s="209" t="s">
        <v>1181</v>
      </c>
      <c r="F1045" s="210" t="s">
        <v>1182</v>
      </c>
      <c r="G1045" s="211" t="s">
        <v>366</v>
      </c>
      <c r="H1045" s="212">
        <v>24</v>
      </c>
      <c r="I1045" s="213"/>
      <c r="J1045" s="214">
        <f>ROUND(I1045*H1045,2)</f>
        <v>0</v>
      </c>
      <c r="K1045" s="210" t="s">
        <v>160</v>
      </c>
      <c r="L1045" s="48"/>
      <c r="M1045" s="215" t="s">
        <v>19</v>
      </c>
      <c r="N1045" s="216" t="s">
        <v>43</v>
      </c>
      <c r="O1045" s="88"/>
      <c r="P1045" s="217">
        <f>O1045*H1045</f>
        <v>0</v>
      </c>
      <c r="Q1045" s="217">
        <v>0</v>
      </c>
      <c r="R1045" s="217">
        <f>Q1045*H1045</f>
        <v>0</v>
      </c>
      <c r="S1045" s="217">
        <v>0</v>
      </c>
      <c r="T1045" s="218">
        <f>S1045*H1045</f>
        <v>0</v>
      </c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R1045" s="219" t="s">
        <v>210</v>
      </c>
      <c r="AT1045" s="219" t="s">
        <v>156</v>
      </c>
      <c r="AU1045" s="219" t="s">
        <v>82</v>
      </c>
      <c r="AY1045" s="21" t="s">
        <v>153</v>
      </c>
      <c r="BE1045" s="220">
        <f>IF(N1045="základní",J1045,0)</f>
        <v>0</v>
      </c>
      <c r="BF1045" s="220">
        <f>IF(N1045="snížená",J1045,0)</f>
        <v>0</v>
      </c>
      <c r="BG1045" s="220">
        <f>IF(N1045="zákl. přenesená",J1045,0)</f>
        <v>0</v>
      </c>
      <c r="BH1045" s="220">
        <f>IF(N1045="sníž. přenesená",J1045,0)</f>
        <v>0</v>
      </c>
      <c r="BI1045" s="220">
        <f>IF(N1045="nulová",J1045,0)</f>
        <v>0</v>
      </c>
      <c r="BJ1045" s="21" t="s">
        <v>80</v>
      </c>
      <c r="BK1045" s="220">
        <f>ROUND(I1045*H1045,2)</f>
        <v>0</v>
      </c>
      <c r="BL1045" s="21" t="s">
        <v>210</v>
      </c>
      <c r="BM1045" s="219" t="s">
        <v>1183</v>
      </c>
    </row>
    <row r="1046" spans="1:47" s="2" customFormat="1" ht="12">
      <c r="A1046" s="42"/>
      <c r="B1046" s="43"/>
      <c r="C1046" s="44"/>
      <c r="D1046" s="221" t="s">
        <v>162</v>
      </c>
      <c r="E1046" s="44"/>
      <c r="F1046" s="222" t="s">
        <v>1184</v>
      </c>
      <c r="G1046" s="44"/>
      <c r="H1046" s="44"/>
      <c r="I1046" s="223"/>
      <c r="J1046" s="44"/>
      <c r="K1046" s="44"/>
      <c r="L1046" s="48"/>
      <c r="M1046" s="224"/>
      <c r="N1046" s="225"/>
      <c r="O1046" s="88"/>
      <c r="P1046" s="88"/>
      <c r="Q1046" s="88"/>
      <c r="R1046" s="88"/>
      <c r="S1046" s="88"/>
      <c r="T1046" s="89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T1046" s="21" t="s">
        <v>162</v>
      </c>
      <c r="AU1046" s="21" t="s">
        <v>82</v>
      </c>
    </row>
    <row r="1047" spans="1:47" s="2" customFormat="1" ht="12">
      <c r="A1047" s="42"/>
      <c r="B1047" s="43"/>
      <c r="C1047" s="44"/>
      <c r="D1047" s="226" t="s">
        <v>164</v>
      </c>
      <c r="E1047" s="44"/>
      <c r="F1047" s="227" t="s">
        <v>1185</v>
      </c>
      <c r="G1047" s="44"/>
      <c r="H1047" s="44"/>
      <c r="I1047" s="223"/>
      <c r="J1047" s="44"/>
      <c r="K1047" s="44"/>
      <c r="L1047" s="48"/>
      <c r="M1047" s="224"/>
      <c r="N1047" s="225"/>
      <c r="O1047" s="88"/>
      <c r="P1047" s="88"/>
      <c r="Q1047" s="88"/>
      <c r="R1047" s="88"/>
      <c r="S1047" s="88"/>
      <c r="T1047" s="89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T1047" s="21" t="s">
        <v>164</v>
      </c>
      <c r="AU1047" s="21" t="s">
        <v>82</v>
      </c>
    </row>
    <row r="1048" spans="1:51" s="13" customFormat="1" ht="12">
      <c r="A1048" s="13"/>
      <c r="B1048" s="228"/>
      <c r="C1048" s="229"/>
      <c r="D1048" s="221" t="s">
        <v>166</v>
      </c>
      <c r="E1048" s="230" t="s">
        <v>19</v>
      </c>
      <c r="F1048" s="231" t="s">
        <v>1132</v>
      </c>
      <c r="G1048" s="229"/>
      <c r="H1048" s="232">
        <v>1</v>
      </c>
      <c r="I1048" s="233"/>
      <c r="J1048" s="229"/>
      <c r="K1048" s="229"/>
      <c r="L1048" s="234"/>
      <c r="M1048" s="235"/>
      <c r="N1048" s="236"/>
      <c r="O1048" s="236"/>
      <c r="P1048" s="236"/>
      <c r="Q1048" s="236"/>
      <c r="R1048" s="236"/>
      <c r="S1048" s="236"/>
      <c r="T1048" s="237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8" t="s">
        <v>166</v>
      </c>
      <c r="AU1048" s="238" t="s">
        <v>82</v>
      </c>
      <c r="AV1048" s="13" t="s">
        <v>82</v>
      </c>
      <c r="AW1048" s="13" t="s">
        <v>33</v>
      </c>
      <c r="AX1048" s="13" t="s">
        <v>72</v>
      </c>
      <c r="AY1048" s="238" t="s">
        <v>153</v>
      </c>
    </row>
    <row r="1049" spans="1:51" s="13" customFormat="1" ht="12">
      <c r="A1049" s="13"/>
      <c r="B1049" s="228"/>
      <c r="C1049" s="229"/>
      <c r="D1049" s="221" t="s">
        <v>166</v>
      </c>
      <c r="E1049" s="230" t="s">
        <v>19</v>
      </c>
      <c r="F1049" s="231" t="s">
        <v>1133</v>
      </c>
      <c r="G1049" s="229"/>
      <c r="H1049" s="232">
        <v>1</v>
      </c>
      <c r="I1049" s="233"/>
      <c r="J1049" s="229"/>
      <c r="K1049" s="229"/>
      <c r="L1049" s="234"/>
      <c r="M1049" s="235"/>
      <c r="N1049" s="236"/>
      <c r="O1049" s="236"/>
      <c r="P1049" s="236"/>
      <c r="Q1049" s="236"/>
      <c r="R1049" s="236"/>
      <c r="S1049" s="236"/>
      <c r="T1049" s="237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8" t="s">
        <v>166</v>
      </c>
      <c r="AU1049" s="238" t="s">
        <v>82</v>
      </c>
      <c r="AV1049" s="13" t="s">
        <v>82</v>
      </c>
      <c r="AW1049" s="13" t="s">
        <v>33</v>
      </c>
      <c r="AX1049" s="13" t="s">
        <v>72</v>
      </c>
      <c r="AY1049" s="238" t="s">
        <v>153</v>
      </c>
    </row>
    <row r="1050" spans="1:51" s="13" customFormat="1" ht="12">
      <c r="A1050" s="13"/>
      <c r="B1050" s="228"/>
      <c r="C1050" s="229"/>
      <c r="D1050" s="221" t="s">
        <v>166</v>
      </c>
      <c r="E1050" s="230" t="s">
        <v>19</v>
      </c>
      <c r="F1050" s="231" t="s">
        <v>1134</v>
      </c>
      <c r="G1050" s="229"/>
      <c r="H1050" s="232">
        <v>1</v>
      </c>
      <c r="I1050" s="233"/>
      <c r="J1050" s="229"/>
      <c r="K1050" s="229"/>
      <c r="L1050" s="234"/>
      <c r="M1050" s="235"/>
      <c r="N1050" s="236"/>
      <c r="O1050" s="236"/>
      <c r="P1050" s="236"/>
      <c r="Q1050" s="236"/>
      <c r="R1050" s="236"/>
      <c r="S1050" s="236"/>
      <c r="T1050" s="237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8" t="s">
        <v>166</v>
      </c>
      <c r="AU1050" s="238" t="s">
        <v>82</v>
      </c>
      <c r="AV1050" s="13" t="s">
        <v>82</v>
      </c>
      <c r="AW1050" s="13" t="s">
        <v>33</v>
      </c>
      <c r="AX1050" s="13" t="s">
        <v>72</v>
      </c>
      <c r="AY1050" s="238" t="s">
        <v>153</v>
      </c>
    </row>
    <row r="1051" spans="1:51" s="13" customFormat="1" ht="12">
      <c r="A1051" s="13"/>
      <c r="B1051" s="228"/>
      <c r="C1051" s="229"/>
      <c r="D1051" s="221" t="s">
        <v>166</v>
      </c>
      <c r="E1051" s="230" t="s">
        <v>19</v>
      </c>
      <c r="F1051" s="231" t="s">
        <v>1135</v>
      </c>
      <c r="G1051" s="229"/>
      <c r="H1051" s="232">
        <v>2</v>
      </c>
      <c r="I1051" s="233"/>
      <c r="J1051" s="229"/>
      <c r="K1051" s="229"/>
      <c r="L1051" s="234"/>
      <c r="M1051" s="235"/>
      <c r="N1051" s="236"/>
      <c r="O1051" s="236"/>
      <c r="P1051" s="236"/>
      <c r="Q1051" s="236"/>
      <c r="R1051" s="236"/>
      <c r="S1051" s="236"/>
      <c r="T1051" s="237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8" t="s">
        <v>166</v>
      </c>
      <c r="AU1051" s="238" t="s">
        <v>82</v>
      </c>
      <c r="AV1051" s="13" t="s">
        <v>82</v>
      </c>
      <c r="AW1051" s="13" t="s">
        <v>33</v>
      </c>
      <c r="AX1051" s="13" t="s">
        <v>72</v>
      </c>
      <c r="AY1051" s="238" t="s">
        <v>153</v>
      </c>
    </row>
    <row r="1052" spans="1:51" s="13" customFormat="1" ht="12">
      <c r="A1052" s="13"/>
      <c r="B1052" s="228"/>
      <c r="C1052" s="229"/>
      <c r="D1052" s="221" t="s">
        <v>166</v>
      </c>
      <c r="E1052" s="230" t="s">
        <v>19</v>
      </c>
      <c r="F1052" s="231" t="s">
        <v>1136</v>
      </c>
      <c r="G1052" s="229"/>
      <c r="H1052" s="232">
        <v>1</v>
      </c>
      <c r="I1052" s="233"/>
      <c r="J1052" s="229"/>
      <c r="K1052" s="229"/>
      <c r="L1052" s="234"/>
      <c r="M1052" s="235"/>
      <c r="N1052" s="236"/>
      <c r="O1052" s="236"/>
      <c r="P1052" s="236"/>
      <c r="Q1052" s="236"/>
      <c r="R1052" s="236"/>
      <c r="S1052" s="236"/>
      <c r="T1052" s="237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8" t="s">
        <v>166</v>
      </c>
      <c r="AU1052" s="238" t="s">
        <v>82</v>
      </c>
      <c r="AV1052" s="13" t="s">
        <v>82</v>
      </c>
      <c r="AW1052" s="13" t="s">
        <v>33</v>
      </c>
      <c r="AX1052" s="13" t="s">
        <v>72</v>
      </c>
      <c r="AY1052" s="238" t="s">
        <v>153</v>
      </c>
    </row>
    <row r="1053" spans="1:51" s="13" customFormat="1" ht="12">
      <c r="A1053" s="13"/>
      <c r="B1053" s="228"/>
      <c r="C1053" s="229"/>
      <c r="D1053" s="221" t="s">
        <v>166</v>
      </c>
      <c r="E1053" s="230" t="s">
        <v>19</v>
      </c>
      <c r="F1053" s="231" t="s">
        <v>1137</v>
      </c>
      <c r="G1053" s="229"/>
      <c r="H1053" s="232">
        <v>1</v>
      </c>
      <c r="I1053" s="233"/>
      <c r="J1053" s="229"/>
      <c r="K1053" s="229"/>
      <c r="L1053" s="234"/>
      <c r="M1053" s="235"/>
      <c r="N1053" s="236"/>
      <c r="O1053" s="236"/>
      <c r="P1053" s="236"/>
      <c r="Q1053" s="236"/>
      <c r="R1053" s="236"/>
      <c r="S1053" s="236"/>
      <c r="T1053" s="237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8" t="s">
        <v>166</v>
      </c>
      <c r="AU1053" s="238" t="s">
        <v>82</v>
      </c>
      <c r="AV1053" s="13" t="s">
        <v>82</v>
      </c>
      <c r="AW1053" s="13" t="s">
        <v>33</v>
      </c>
      <c r="AX1053" s="13" t="s">
        <v>72</v>
      </c>
      <c r="AY1053" s="238" t="s">
        <v>153</v>
      </c>
    </row>
    <row r="1054" spans="1:51" s="15" customFormat="1" ht="12">
      <c r="A1054" s="15"/>
      <c r="B1054" s="250"/>
      <c r="C1054" s="251"/>
      <c r="D1054" s="221" t="s">
        <v>166</v>
      </c>
      <c r="E1054" s="252" t="s">
        <v>19</v>
      </c>
      <c r="F1054" s="253" t="s">
        <v>174</v>
      </c>
      <c r="G1054" s="251"/>
      <c r="H1054" s="254">
        <v>7</v>
      </c>
      <c r="I1054" s="255"/>
      <c r="J1054" s="251"/>
      <c r="K1054" s="251"/>
      <c r="L1054" s="256"/>
      <c r="M1054" s="257"/>
      <c r="N1054" s="258"/>
      <c r="O1054" s="258"/>
      <c r="P1054" s="258"/>
      <c r="Q1054" s="258"/>
      <c r="R1054" s="258"/>
      <c r="S1054" s="258"/>
      <c r="T1054" s="259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60" t="s">
        <v>166</v>
      </c>
      <c r="AU1054" s="260" t="s">
        <v>82</v>
      </c>
      <c r="AV1054" s="15" t="s">
        <v>175</v>
      </c>
      <c r="AW1054" s="15" t="s">
        <v>33</v>
      </c>
      <c r="AX1054" s="15" t="s">
        <v>72</v>
      </c>
      <c r="AY1054" s="260" t="s">
        <v>153</v>
      </c>
    </row>
    <row r="1055" spans="1:51" s="13" customFormat="1" ht="12">
      <c r="A1055" s="13"/>
      <c r="B1055" s="228"/>
      <c r="C1055" s="229"/>
      <c r="D1055" s="221" t="s">
        <v>166</v>
      </c>
      <c r="E1055" s="230" t="s">
        <v>19</v>
      </c>
      <c r="F1055" s="231" t="s">
        <v>1121</v>
      </c>
      <c r="G1055" s="229"/>
      <c r="H1055" s="232">
        <v>2</v>
      </c>
      <c r="I1055" s="233"/>
      <c r="J1055" s="229"/>
      <c r="K1055" s="229"/>
      <c r="L1055" s="234"/>
      <c r="M1055" s="235"/>
      <c r="N1055" s="236"/>
      <c r="O1055" s="236"/>
      <c r="P1055" s="236"/>
      <c r="Q1055" s="236"/>
      <c r="R1055" s="236"/>
      <c r="S1055" s="236"/>
      <c r="T1055" s="237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8" t="s">
        <v>166</v>
      </c>
      <c r="AU1055" s="238" t="s">
        <v>82</v>
      </c>
      <c r="AV1055" s="13" t="s">
        <v>82</v>
      </c>
      <c r="AW1055" s="13" t="s">
        <v>33</v>
      </c>
      <c r="AX1055" s="13" t="s">
        <v>72</v>
      </c>
      <c r="AY1055" s="238" t="s">
        <v>153</v>
      </c>
    </row>
    <row r="1056" spans="1:51" s="13" customFormat="1" ht="12">
      <c r="A1056" s="13"/>
      <c r="B1056" s="228"/>
      <c r="C1056" s="229"/>
      <c r="D1056" s="221" t="s">
        <v>166</v>
      </c>
      <c r="E1056" s="230" t="s">
        <v>19</v>
      </c>
      <c r="F1056" s="231" t="s">
        <v>1122</v>
      </c>
      <c r="G1056" s="229"/>
      <c r="H1056" s="232">
        <v>1</v>
      </c>
      <c r="I1056" s="233"/>
      <c r="J1056" s="229"/>
      <c r="K1056" s="229"/>
      <c r="L1056" s="234"/>
      <c r="M1056" s="235"/>
      <c r="N1056" s="236"/>
      <c r="O1056" s="236"/>
      <c r="P1056" s="236"/>
      <c r="Q1056" s="236"/>
      <c r="R1056" s="236"/>
      <c r="S1056" s="236"/>
      <c r="T1056" s="237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8" t="s">
        <v>166</v>
      </c>
      <c r="AU1056" s="238" t="s">
        <v>82</v>
      </c>
      <c r="AV1056" s="13" t="s">
        <v>82</v>
      </c>
      <c r="AW1056" s="13" t="s">
        <v>33</v>
      </c>
      <c r="AX1056" s="13" t="s">
        <v>72</v>
      </c>
      <c r="AY1056" s="238" t="s">
        <v>153</v>
      </c>
    </row>
    <row r="1057" spans="1:51" s="13" customFormat="1" ht="12">
      <c r="A1057" s="13"/>
      <c r="B1057" s="228"/>
      <c r="C1057" s="229"/>
      <c r="D1057" s="221" t="s">
        <v>166</v>
      </c>
      <c r="E1057" s="230" t="s">
        <v>19</v>
      </c>
      <c r="F1057" s="231" t="s">
        <v>1118</v>
      </c>
      <c r="G1057" s="229"/>
      <c r="H1057" s="232">
        <v>2</v>
      </c>
      <c r="I1057" s="233"/>
      <c r="J1057" s="229"/>
      <c r="K1057" s="229"/>
      <c r="L1057" s="234"/>
      <c r="M1057" s="235"/>
      <c r="N1057" s="236"/>
      <c r="O1057" s="236"/>
      <c r="P1057" s="236"/>
      <c r="Q1057" s="236"/>
      <c r="R1057" s="236"/>
      <c r="S1057" s="236"/>
      <c r="T1057" s="237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38" t="s">
        <v>166</v>
      </c>
      <c r="AU1057" s="238" t="s">
        <v>82</v>
      </c>
      <c r="AV1057" s="13" t="s">
        <v>82</v>
      </c>
      <c r="AW1057" s="13" t="s">
        <v>33</v>
      </c>
      <c r="AX1057" s="13" t="s">
        <v>72</v>
      </c>
      <c r="AY1057" s="238" t="s">
        <v>153</v>
      </c>
    </row>
    <row r="1058" spans="1:51" s="13" customFormat="1" ht="12">
      <c r="A1058" s="13"/>
      <c r="B1058" s="228"/>
      <c r="C1058" s="229"/>
      <c r="D1058" s="221" t="s">
        <v>166</v>
      </c>
      <c r="E1058" s="230" t="s">
        <v>19</v>
      </c>
      <c r="F1058" s="231" t="s">
        <v>1119</v>
      </c>
      <c r="G1058" s="229"/>
      <c r="H1058" s="232">
        <v>6</v>
      </c>
      <c r="I1058" s="233"/>
      <c r="J1058" s="229"/>
      <c r="K1058" s="229"/>
      <c r="L1058" s="234"/>
      <c r="M1058" s="235"/>
      <c r="N1058" s="236"/>
      <c r="O1058" s="236"/>
      <c r="P1058" s="236"/>
      <c r="Q1058" s="236"/>
      <c r="R1058" s="236"/>
      <c r="S1058" s="236"/>
      <c r="T1058" s="237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8" t="s">
        <v>166</v>
      </c>
      <c r="AU1058" s="238" t="s">
        <v>82</v>
      </c>
      <c r="AV1058" s="13" t="s">
        <v>82</v>
      </c>
      <c r="AW1058" s="13" t="s">
        <v>33</v>
      </c>
      <c r="AX1058" s="13" t="s">
        <v>72</v>
      </c>
      <c r="AY1058" s="238" t="s">
        <v>153</v>
      </c>
    </row>
    <row r="1059" spans="1:51" s="13" customFormat="1" ht="12">
      <c r="A1059" s="13"/>
      <c r="B1059" s="228"/>
      <c r="C1059" s="229"/>
      <c r="D1059" s="221" t="s">
        <v>166</v>
      </c>
      <c r="E1059" s="230" t="s">
        <v>19</v>
      </c>
      <c r="F1059" s="231" t="s">
        <v>1120</v>
      </c>
      <c r="G1059" s="229"/>
      <c r="H1059" s="232">
        <v>6</v>
      </c>
      <c r="I1059" s="233"/>
      <c r="J1059" s="229"/>
      <c r="K1059" s="229"/>
      <c r="L1059" s="234"/>
      <c r="M1059" s="235"/>
      <c r="N1059" s="236"/>
      <c r="O1059" s="236"/>
      <c r="P1059" s="236"/>
      <c r="Q1059" s="236"/>
      <c r="R1059" s="236"/>
      <c r="S1059" s="236"/>
      <c r="T1059" s="237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8" t="s">
        <v>166</v>
      </c>
      <c r="AU1059" s="238" t="s">
        <v>82</v>
      </c>
      <c r="AV1059" s="13" t="s">
        <v>82</v>
      </c>
      <c r="AW1059" s="13" t="s">
        <v>33</v>
      </c>
      <c r="AX1059" s="13" t="s">
        <v>72</v>
      </c>
      <c r="AY1059" s="238" t="s">
        <v>153</v>
      </c>
    </row>
    <row r="1060" spans="1:51" s="15" customFormat="1" ht="12">
      <c r="A1060" s="15"/>
      <c r="B1060" s="250"/>
      <c r="C1060" s="251"/>
      <c r="D1060" s="221" t="s">
        <v>166</v>
      </c>
      <c r="E1060" s="252" t="s">
        <v>19</v>
      </c>
      <c r="F1060" s="253" t="s">
        <v>174</v>
      </c>
      <c r="G1060" s="251"/>
      <c r="H1060" s="254">
        <v>17</v>
      </c>
      <c r="I1060" s="255"/>
      <c r="J1060" s="251"/>
      <c r="K1060" s="251"/>
      <c r="L1060" s="256"/>
      <c r="M1060" s="257"/>
      <c r="N1060" s="258"/>
      <c r="O1060" s="258"/>
      <c r="P1060" s="258"/>
      <c r="Q1060" s="258"/>
      <c r="R1060" s="258"/>
      <c r="S1060" s="258"/>
      <c r="T1060" s="259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60" t="s">
        <v>166</v>
      </c>
      <c r="AU1060" s="260" t="s">
        <v>82</v>
      </c>
      <c r="AV1060" s="15" t="s">
        <v>175</v>
      </c>
      <c r="AW1060" s="15" t="s">
        <v>33</v>
      </c>
      <c r="AX1060" s="15" t="s">
        <v>72</v>
      </c>
      <c r="AY1060" s="260" t="s">
        <v>153</v>
      </c>
    </row>
    <row r="1061" spans="1:51" s="14" customFormat="1" ht="12">
      <c r="A1061" s="14"/>
      <c r="B1061" s="239"/>
      <c r="C1061" s="240"/>
      <c r="D1061" s="221" t="s">
        <v>166</v>
      </c>
      <c r="E1061" s="241" t="s">
        <v>19</v>
      </c>
      <c r="F1061" s="242" t="s">
        <v>168</v>
      </c>
      <c r="G1061" s="240"/>
      <c r="H1061" s="243">
        <v>24</v>
      </c>
      <c r="I1061" s="244"/>
      <c r="J1061" s="240"/>
      <c r="K1061" s="240"/>
      <c r="L1061" s="245"/>
      <c r="M1061" s="246"/>
      <c r="N1061" s="247"/>
      <c r="O1061" s="247"/>
      <c r="P1061" s="247"/>
      <c r="Q1061" s="247"/>
      <c r="R1061" s="247"/>
      <c r="S1061" s="247"/>
      <c r="T1061" s="248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9" t="s">
        <v>166</v>
      </c>
      <c r="AU1061" s="249" t="s">
        <v>82</v>
      </c>
      <c r="AV1061" s="14" t="s">
        <v>161</v>
      </c>
      <c r="AW1061" s="14" t="s">
        <v>33</v>
      </c>
      <c r="AX1061" s="14" t="s">
        <v>80</v>
      </c>
      <c r="AY1061" s="249" t="s">
        <v>153</v>
      </c>
    </row>
    <row r="1062" spans="1:65" s="2" customFormat="1" ht="21.75" customHeight="1">
      <c r="A1062" s="42"/>
      <c r="B1062" s="43"/>
      <c r="C1062" s="208" t="s">
        <v>672</v>
      </c>
      <c r="D1062" s="208" t="s">
        <v>156</v>
      </c>
      <c r="E1062" s="209" t="s">
        <v>1186</v>
      </c>
      <c r="F1062" s="210" t="s">
        <v>1187</v>
      </c>
      <c r="G1062" s="211" t="s">
        <v>366</v>
      </c>
      <c r="H1062" s="212">
        <v>24</v>
      </c>
      <c r="I1062" s="213"/>
      <c r="J1062" s="214">
        <f>ROUND(I1062*H1062,2)</f>
        <v>0</v>
      </c>
      <c r="K1062" s="210" t="s">
        <v>160</v>
      </c>
      <c r="L1062" s="48"/>
      <c r="M1062" s="215" t="s">
        <v>19</v>
      </c>
      <c r="N1062" s="216" t="s">
        <v>43</v>
      </c>
      <c r="O1062" s="88"/>
      <c r="P1062" s="217">
        <f>O1062*H1062</f>
        <v>0</v>
      </c>
      <c r="Q1062" s="217">
        <v>0</v>
      </c>
      <c r="R1062" s="217">
        <f>Q1062*H1062</f>
        <v>0</v>
      </c>
      <c r="S1062" s="217">
        <v>0</v>
      </c>
      <c r="T1062" s="218">
        <f>S1062*H1062</f>
        <v>0</v>
      </c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R1062" s="219" t="s">
        <v>210</v>
      </c>
      <c r="AT1062" s="219" t="s">
        <v>156</v>
      </c>
      <c r="AU1062" s="219" t="s">
        <v>82</v>
      </c>
      <c r="AY1062" s="21" t="s">
        <v>153</v>
      </c>
      <c r="BE1062" s="220">
        <f>IF(N1062="základní",J1062,0)</f>
        <v>0</v>
      </c>
      <c r="BF1062" s="220">
        <f>IF(N1062="snížená",J1062,0)</f>
        <v>0</v>
      </c>
      <c r="BG1062" s="220">
        <f>IF(N1062="zákl. přenesená",J1062,0)</f>
        <v>0</v>
      </c>
      <c r="BH1062" s="220">
        <f>IF(N1062="sníž. přenesená",J1062,0)</f>
        <v>0</v>
      </c>
      <c r="BI1062" s="220">
        <f>IF(N1062="nulová",J1062,0)</f>
        <v>0</v>
      </c>
      <c r="BJ1062" s="21" t="s">
        <v>80</v>
      </c>
      <c r="BK1062" s="220">
        <f>ROUND(I1062*H1062,2)</f>
        <v>0</v>
      </c>
      <c r="BL1062" s="21" t="s">
        <v>210</v>
      </c>
      <c r="BM1062" s="219" t="s">
        <v>1188</v>
      </c>
    </row>
    <row r="1063" spans="1:47" s="2" customFormat="1" ht="12">
      <c r="A1063" s="42"/>
      <c r="B1063" s="43"/>
      <c r="C1063" s="44"/>
      <c r="D1063" s="221" t="s">
        <v>162</v>
      </c>
      <c r="E1063" s="44"/>
      <c r="F1063" s="222" t="s">
        <v>1189</v>
      </c>
      <c r="G1063" s="44"/>
      <c r="H1063" s="44"/>
      <c r="I1063" s="223"/>
      <c r="J1063" s="44"/>
      <c r="K1063" s="44"/>
      <c r="L1063" s="48"/>
      <c r="M1063" s="224"/>
      <c r="N1063" s="225"/>
      <c r="O1063" s="88"/>
      <c r="P1063" s="88"/>
      <c r="Q1063" s="88"/>
      <c r="R1063" s="88"/>
      <c r="S1063" s="88"/>
      <c r="T1063" s="89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T1063" s="21" t="s">
        <v>162</v>
      </c>
      <c r="AU1063" s="21" t="s">
        <v>82</v>
      </c>
    </row>
    <row r="1064" spans="1:47" s="2" customFormat="1" ht="12">
      <c r="A1064" s="42"/>
      <c r="B1064" s="43"/>
      <c r="C1064" s="44"/>
      <c r="D1064" s="226" t="s">
        <v>164</v>
      </c>
      <c r="E1064" s="44"/>
      <c r="F1064" s="227" t="s">
        <v>1190</v>
      </c>
      <c r="G1064" s="44"/>
      <c r="H1064" s="44"/>
      <c r="I1064" s="223"/>
      <c r="J1064" s="44"/>
      <c r="K1064" s="44"/>
      <c r="L1064" s="48"/>
      <c r="M1064" s="224"/>
      <c r="N1064" s="225"/>
      <c r="O1064" s="88"/>
      <c r="P1064" s="88"/>
      <c r="Q1064" s="88"/>
      <c r="R1064" s="88"/>
      <c r="S1064" s="88"/>
      <c r="T1064" s="89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T1064" s="21" t="s">
        <v>164</v>
      </c>
      <c r="AU1064" s="21" t="s">
        <v>82</v>
      </c>
    </row>
    <row r="1065" spans="1:65" s="2" customFormat="1" ht="16.5" customHeight="1">
      <c r="A1065" s="42"/>
      <c r="B1065" s="43"/>
      <c r="C1065" s="261" t="s">
        <v>1191</v>
      </c>
      <c r="D1065" s="261" t="s">
        <v>214</v>
      </c>
      <c r="E1065" s="262" t="s">
        <v>1192</v>
      </c>
      <c r="F1065" s="263" t="s">
        <v>1193</v>
      </c>
      <c r="G1065" s="264" t="s">
        <v>366</v>
      </c>
      <c r="H1065" s="265">
        <v>24</v>
      </c>
      <c r="I1065" s="266"/>
      <c r="J1065" s="267">
        <f>ROUND(I1065*H1065,2)</f>
        <v>0</v>
      </c>
      <c r="K1065" s="263" t="s">
        <v>19</v>
      </c>
      <c r="L1065" s="268"/>
      <c r="M1065" s="269" t="s">
        <v>19</v>
      </c>
      <c r="N1065" s="270" t="s">
        <v>43</v>
      </c>
      <c r="O1065" s="88"/>
      <c r="P1065" s="217">
        <f>O1065*H1065</f>
        <v>0</v>
      </c>
      <c r="Q1065" s="217">
        <v>0</v>
      </c>
      <c r="R1065" s="217">
        <f>Q1065*H1065</f>
        <v>0</v>
      </c>
      <c r="S1065" s="217">
        <v>0</v>
      </c>
      <c r="T1065" s="218">
        <f>S1065*H1065</f>
        <v>0</v>
      </c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R1065" s="219" t="s">
        <v>260</v>
      </c>
      <c r="AT1065" s="219" t="s">
        <v>214</v>
      </c>
      <c r="AU1065" s="219" t="s">
        <v>82</v>
      </c>
      <c r="AY1065" s="21" t="s">
        <v>153</v>
      </c>
      <c r="BE1065" s="220">
        <f>IF(N1065="základní",J1065,0)</f>
        <v>0</v>
      </c>
      <c r="BF1065" s="220">
        <f>IF(N1065="snížená",J1065,0)</f>
        <v>0</v>
      </c>
      <c r="BG1065" s="220">
        <f>IF(N1065="zákl. přenesená",J1065,0)</f>
        <v>0</v>
      </c>
      <c r="BH1065" s="220">
        <f>IF(N1065="sníž. přenesená",J1065,0)</f>
        <v>0</v>
      </c>
      <c r="BI1065" s="220">
        <f>IF(N1065="nulová",J1065,0)</f>
        <v>0</v>
      </c>
      <c r="BJ1065" s="21" t="s">
        <v>80</v>
      </c>
      <c r="BK1065" s="220">
        <f>ROUND(I1065*H1065,2)</f>
        <v>0</v>
      </c>
      <c r="BL1065" s="21" t="s">
        <v>210</v>
      </c>
      <c r="BM1065" s="219" t="s">
        <v>1194</v>
      </c>
    </row>
    <row r="1066" spans="1:47" s="2" customFormat="1" ht="12">
      <c r="A1066" s="42"/>
      <c r="B1066" s="43"/>
      <c r="C1066" s="44"/>
      <c r="D1066" s="221" t="s">
        <v>162</v>
      </c>
      <c r="E1066" s="44"/>
      <c r="F1066" s="222" t="s">
        <v>1193</v>
      </c>
      <c r="G1066" s="44"/>
      <c r="H1066" s="44"/>
      <c r="I1066" s="223"/>
      <c r="J1066" s="44"/>
      <c r="K1066" s="44"/>
      <c r="L1066" s="48"/>
      <c r="M1066" s="224"/>
      <c r="N1066" s="225"/>
      <c r="O1066" s="88"/>
      <c r="P1066" s="88"/>
      <c r="Q1066" s="88"/>
      <c r="R1066" s="88"/>
      <c r="S1066" s="88"/>
      <c r="T1066" s="89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T1066" s="21" t="s">
        <v>162</v>
      </c>
      <c r="AU1066" s="21" t="s">
        <v>82</v>
      </c>
    </row>
    <row r="1067" spans="1:51" s="13" customFormat="1" ht="12">
      <c r="A1067" s="13"/>
      <c r="B1067" s="228"/>
      <c r="C1067" s="229"/>
      <c r="D1067" s="221" t="s">
        <v>166</v>
      </c>
      <c r="E1067" s="230" t="s">
        <v>19</v>
      </c>
      <c r="F1067" s="231" t="s">
        <v>1132</v>
      </c>
      <c r="G1067" s="229"/>
      <c r="H1067" s="232">
        <v>1</v>
      </c>
      <c r="I1067" s="233"/>
      <c r="J1067" s="229"/>
      <c r="K1067" s="229"/>
      <c r="L1067" s="234"/>
      <c r="M1067" s="235"/>
      <c r="N1067" s="236"/>
      <c r="O1067" s="236"/>
      <c r="P1067" s="236"/>
      <c r="Q1067" s="236"/>
      <c r="R1067" s="236"/>
      <c r="S1067" s="236"/>
      <c r="T1067" s="237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8" t="s">
        <v>166</v>
      </c>
      <c r="AU1067" s="238" t="s">
        <v>82</v>
      </c>
      <c r="AV1067" s="13" t="s">
        <v>82</v>
      </c>
      <c r="AW1067" s="13" t="s">
        <v>33</v>
      </c>
      <c r="AX1067" s="13" t="s">
        <v>72</v>
      </c>
      <c r="AY1067" s="238" t="s">
        <v>153</v>
      </c>
    </row>
    <row r="1068" spans="1:51" s="13" customFormat="1" ht="12">
      <c r="A1068" s="13"/>
      <c r="B1068" s="228"/>
      <c r="C1068" s="229"/>
      <c r="D1068" s="221" t="s">
        <v>166</v>
      </c>
      <c r="E1068" s="230" t="s">
        <v>19</v>
      </c>
      <c r="F1068" s="231" t="s">
        <v>1133</v>
      </c>
      <c r="G1068" s="229"/>
      <c r="H1068" s="232">
        <v>1</v>
      </c>
      <c r="I1068" s="233"/>
      <c r="J1068" s="229"/>
      <c r="K1068" s="229"/>
      <c r="L1068" s="234"/>
      <c r="M1068" s="235"/>
      <c r="N1068" s="236"/>
      <c r="O1068" s="236"/>
      <c r="P1068" s="236"/>
      <c r="Q1068" s="236"/>
      <c r="R1068" s="236"/>
      <c r="S1068" s="236"/>
      <c r="T1068" s="237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8" t="s">
        <v>166</v>
      </c>
      <c r="AU1068" s="238" t="s">
        <v>82</v>
      </c>
      <c r="AV1068" s="13" t="s">
        <v>82</v>
      </c>
      <c r="AW1068" s="13" t="s">
        <v>33</v>
      </c>
      <c r="AX1068" s="13" t="s">
        <v>72</v>
      </c>
      <c r="AY1068" s="238" t="s">
        <v>153</v>
      </c>
    </row>
    <row r="1069" spans="1:51" s="13" customFormat="1" ht="12">
      <c r="A1069" s="13"/>
      <c r="B1069" s="228"/>
      <c r="C1069" s="229"/>
      <c r="D1069" s="221" t="s">
        <v>166</v>
      </c>
      <c r="E1069" s="230" t="s">
        <v>19</v>
      </c>
      <c r="F1069" s="231" t="s">
        <v>1134</v>
      </c>
      <c r="G1069" s="229"/>
      <c r="H1069" s="232">
        <v>1</v>
      </c>
      <c r="I1069" s="233"/>
      <c r="J1069" s="229"/>
      <c r="K1069" s="229"/>
      <c r="L1069" s="234"/>
      <c r="M1069" s="235"/>
      <c r="N1069" s="236"/>
      <c r="O1069" s="236"/>
      <c r="P1069" s="236"/>
      <c r="Q1069" s="236"/>
      <c r="R1069" s="236"/>
      <c r="S1069" s="236"/>
      <c r="T1069" s="237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38" t="s">
        <v>166</v>
      </c>
      <c r="AU1069" s="238" t="s">
        <v>82</v>
      </c>
      <c r="AV1069" s="13" t="s">
        <v>82</v>
      </c>
      <c r="AW1069" s="13" t="s">
        <v>33</v>
      </c>
      <c r="AX1069" s="13" t="s">
        <v>72</v>
      </c>
      <c r="AY1069" s="238" t="s">
        <v>153</v>
      </c>
    </row>
    <row r="1070" spans="1:51" s="13" customFormat="1" ht="12">
      <c r="A1070" s="13"/>
      <c r="B1070" s="228"/>
      <c r="C1070" s="229"/>
      <c r="D1070" s="221" t="s">
        <v>166</v>
      </c>
      <c r="E1070" s="230" t="s">
        <v>19</v>
      </c>
      <c r="F1070" s="231" t="s">
        <v>1135</v>
      </c>
      <c r="G1070" s="229"/>
      <c r="H1070" s="232">
        <v>2</v>
      </c>
      <c r="I1070" s="233"/>
      <c r="J1070" s="229"/>
      <c r="K1070" s="229"/>
      <c r="L1070" s="234"/>
      <c r="M1070" s="235"/>
      <c r="N1070" s="236"/>
      <c r="O1070" s="236"/>
      <c r="P1070" s="236"/>
      <c r="Q1070" s="236"/>
      <c r="R1070" s="236"/>
      <c r="S1070" s="236"/>
      <c r="T1070" s="237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8" t="s">
        <v>166</v>
      </c>
      <c r="AU1070" s="238" t="s">
        <v>82</v>
      </c>
      <c r="AV1070" s="13" t="s">
        <v>82</v>
      </c>
      <c r="AW1070" s="13" t="s">
        <v>33</v>
      </c>
      <c r="AX1070" s="13" t="s">
        <v>72</v>
      </c>
      <c r="AY1070" s="238" t="s">
        <v>153</v>
      </c>
    </row>
    <row r="1071" spans="1:51" s="13" customFormat="1" ht="12">
      <c r="A1071" s="13"/>
      <c r="B1071" s="228"/>
      <c r="C1071" s="229"/>
      <c r="D1071" s="221" t="s">
        <v>166</v>
      </c>
      <c r="E1071" s="230" t="s">
        <v>19</v>
      </c>
      <c r="F1071" s="231" t="s">
        <v>1136</v>
      </c>
      <c r="G1071" s="229"/>
      <c r="H1071" s="232">
        <v>1</v>
      </c>
      <c r="I1071" s="233"/>
      <c r="J1071" s="229"/>
      <c r="K1071" s="229"/>
      <c r="L1071" s="234"/>
      <c r="M1071" s="235"/>
      <c r="N1071" s="236"/>
      <c r="O1071" s="236"/>
      <c r="P1071" s="236"/>
      <c r="Q1071" s="236"/>
      <c r="R1071" s="236"/>
      <c r="S1071" s="236"/>
      <c r="T1071" s="237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8" t="s">
        <v>166</v>
      </c>
      <c r="AU1071" s="238" t="s">
        <v>82</v>
      </c>
      <c r="AV1071" s="13" t="s">
        <v>82</v>
      </c>
      <c r="AW1071" s="13" t="s">
        <v>33</v>
      </c>
      <c r="AX1071" s="13" t="s">
        <v>72</v>
      </c>
      <c r="AY1071" s="238" t="s">
        <v>153</v>
      </c>
    </row>
    <row r="1072" spans="1:51" s="13" customFormat="1" ht="12">
      <c r="A1072" s="13"/>
      <c r="B1072" s="228"/>
      <c r="C1072" s="229"/>
      <c r="D1072" s="221" t="s">
        <v>166</v>
      </c>
      <c r="E1072" s="230" t="s">
        <v>19</v>
      </c>
      <c r="F1072" s="231" t="s">
        <v>1137</v>
      </c>
      <c r="G1072" s="229"/>
      <c r="H1072" s="232">
        <v>1</v>
      </c>
      <c r="I1072" s="233"/>
      <c r="J1072" s="229"/>
      <c r="K1072" s="229"/>
      <c r="L1072" s="234"/>
      <c r="M1072" s="235"/>
      <c r="N1072" s="236"/>
      <c r="O1072" s="236"/>
      <c r="P1072" s="236"/>
      <c r="Q1072" s="236"/>
      <c r="R1072" s="236"/>
      <c r="S1072" s="236"/>
      <c r="T1072" s="237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8" t="s">
        <v>166</v>
      </c>
      <c r="AU1072" s="238" t="s">
        <v>82</v>
      </c>
      <c r="AV1072" s="13" t="s">
        <v>82</v>
      </c>
      <c r="AW1072" s="13" t="s">
        <v>33</v>
      </c>
      <c r="AX1072" s="13" t="s">
        <v>72</v>
      </c>
      <c r="AY1072" s="238" t="s">
        <v>153</v>
      </c>
    </row>
    <row r="1073" spans="1:51" s="15" customFormat="1" ht="12">
      <c r="A1073" s="15"/>
      <c r="B1073" s="250"/>
      <c r="C1073" s="251"/>
      <c r="D1073" s="221" t="s">
        <v>166</v>
      </c>
      <c r="E1073" s="252" t="s">
        <v>19</v>
      </c>
      <c r="F1073" s="253" t="s">
        <v>174</v>
      </c>
      <c r="G1073" s="251"/>
      <c r="H1073" s="254">
        <v>7</v>
      </c>
      <c r="I1073" s="255"/>
      <c r="J1073" s="251"/>
      <c r="K1073" s="251"/>
      <c r="L1073" s="256"/>
      <c r="M1073" s="257"/>
      <c r="N1073" s="258"/>
      <c r="O1073" s="258"/>
      <c r="P1073" s="258"/>
      <c r="Q1073" s="258"/>
      <c r="R1073" s="258"/>
      <c r="S1073" s="258"/>
      <c r="T1073" s="259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60" t="s">
        <v>166</v>
      </c>
      <c r="AU1073" s="260" t="s">
        <v>82</v>
      </c>
      <c r="AV1073" s="15" t="s">
        <v>175</v>
      </c>
      <c r="AW1073" s="15" t="s">
        <v>33</v>
      </c>
      <c r="AX1073" s="15" t="s">
        <v>72</v>
      </c>
      <c r="AY1073" s="260" t="s">
        <v>153</v>
      </c>
    </row>
    <row r="1074" spans="1:51" s="13" customFormat="1" ht="12">
      <c r="A1074" s="13"/>
      <c r="B1074" s="228"/>
      <c r="C1074" s="229"/>
      <c r="D1074" s="221" t="s">
        <v>166</v>
      </c>
      <c r="E1074" s="230" t="s">
        <v>19</v>
      </c>
      <c r="F1074" s="231" t="s">
        <v>1121</v>
      </c>
      <c r="G1074" s="229"/>
      <c r="H1074" s="232">
        <v>2</v>
      </c>
      <c r="I1074" s="233"/>
      <c r="J1074" s="229"/>
      <c r="K1074" s="229"/>
      <c r="L1074" s="234"/>
      <c r="M1074" s="235"/>
      <c r="N1074" s="236"/>
      <c r="O1074" s="236"/>
      <c r="P1074" s="236"/>
      <c r="Q1074" s="236"/>
      <c r="R1074" s="236"/>
      <c r="S1074" s="236"/>
      <c r="T1074" s="237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8" t="s">
        <v>166</v>
      </c>
      <c r="AU1074" s="238" t="s">
        <v>82</v>
      </c>
      <c r="AV1074" s="13" t="s">
        <v>82</v>
      </c>
      <c r="AW1074" s="13" t="s">
        <v>33</v>
      </c>
      <c r="AX1074" s="13" t="s">
        <v>72</v>
      </c>
      <c r="AY1074" s="238" t="s">
        <v>153</v>
      </c>
    </row>
    <row r="1075" spans="1:51" s="13" customFormat="1" ht="12">
      <c r="A1075" s="13"/>
      <c r="B1075" s="228"/>
      <c r="C1075" s="229"/>
      <c r="D1075" s="221" t="s">
        <v>166</v>
      </c>
      <c r="E1075" s="230" t="s">
        <v>19</v>
      </c>
      <c r="F1075" s="231" t="s">
        <v>1122</v>
      </c>
      <c r="G1075" s="229"/>
      <c r="H1075" s="232">
        <v>1</v>
      </c>
      <c r="I1075" s="233"/>
      <c r="J1075" s="229"/>
      <c r="K1075" s="229"/>
      <c r="L1075" s="234"/>
      <c r="M1075" s="235"/>
      <c r="N1075" s="236"/>
      <c r="O1075" s="236"/>
      <c r="P1075" s="236"/>
      <c r="Q1075" s="236"/>
      <c r="R1075" s="236"/>
      <c r="S1075" s="236"/>
      <c r="T1075" s="237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38" t="s">
        <v>166</v>
      </c>
      <c r="AU1075" s="238" t="s">
        <v>82</v>
      </c>
      <c r="AV1075" s="13" t="s">
        <v>82</v>
      </c>
      <c r="AW1075" s="13" t="s">
        <v>33</v>
      </c>
      <c r="AX1075" s="13" t="s">
        <v>72</v>
      </c>
      <c r="AY1075" s="238" t="s">
        <v>153</v>
      </c>
    </row>
    <row r="1076" spans="1:51" s="13" customFormat="1" ht="12">
      <c r="A1076" s="13"/>
      <c r="B1076" s="228"/>
      <c r="C1076" s="229"/>
      <c r="D1076" s="221" t="s">
        <v>166</v>
      </c>
      <c r="E1076" s="230" t="s">
        <v>19</v>
      </c>
      <c r="F1076" s="231" t="s">
        <v>1118</v>
      </c>
      <c r="G1076" s="229"/>
      <c r="H1076" s="232">
        <v>2</v>
      </c>
      <c r="I1076" s="233"/>
      <c r="J1076" s="229"/>
      <c r="K1076" s="229"/>
      <c r="L1076" s="234"/>
      <c r="M1076" s="235"/>
      <c r="N1076" s="236"/>
      <c r="O1076" s="236"/>
      <c r="P1076" s="236"/>
      <c r="Q1076" s="236"/>
      <c r="R1076" s="236"/>
      <c r="S1076" s="236"/>
      <c r="T1076" s="237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8" t="s">
        <v>166</v>
      </c>
      <c r="AU1076" s="238" t="s">
        <v>82</v>
      </c>
      <c r="AV1076" s="13" t="s">
        <v>82</v>
      </c>
      <c r="AW1076" s="13" t="s">
        <v>33</v>
      </c>
      <c r="AX1076" s="13" t="s">
        <v>72</v>
      </c>
      <c r="AY1076" s="238" t="s">
        <v>153</v>
      </c>
    </row>
    <row r="1077" spans="1:51" s="13" customFormat="1" ht="12">
      <c r="A1077" s="13"/>
      <c r="B1077" s="228"/>
      <c r="C1077" s="229"/>
      <c r="D1077" s="221" t="s">
        <v>166</v>
      </c>
      <c r="E1077" s="230" t="s">
        <v>19</v>
      </c>
      <c r="F1077" s="231" t="s">
        <v>1119</v>
      </c>
      <c r="G1077" s="229"/>
      <c r="H1077" s="232">
        <v>6</v>
      </c>
      <c r="I1077" s="233"/>
      <c r="J1077" s="229"/>
      <c r="K1077" s="229"/>
      <c r="L1077" s="234"/>
      <c r="M1077" s="235"/>
      <c r="N1077" s="236"/>
      <c r="O1077" s="236"/>
      <c r="P1077" s="236"/>
      <c r="Q1077" s="236"/>
      <c r="R1077" s="236"/>
      <c r="S1077" s="236"/>
      <c r="T1077" s="237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8" t="s">
        <v>166</v>
      </c>
      <c r="AU1077" s="238" t="s">
        <v>82</v>
      </c>
      <c r="AV1077" s="13" t="s">
        <v>82</v>
      </c>
      <c r="AW1077" s="13" t="s">
        <v>33</v>
      </c>
      <c r="AX1077" s="13" t="s">
        <v>72</v>
      </c>
      <c r="AY1077" s="238" t="s">
        <v>153</v>
      </c>
    </row>
    <row r="1078" spans="1:51" s="13" customFormat="1" ht="12">
      <c r="A1078" s="13"/>
      <c r="B1078" s="228"/>
      <c r="C1078" s="229"/>
      <c r="D1078" s="221" t="s">
        <v>166</v>
      </c>
      <c r="E1078" s="230" t="s">
        <v>19</v>
      </c>
      <c r="F1078" s="231" t="s">
        <v>1120</v>
      </c>
      <c r="G1078" s="229"/>
      <c r="H1078" s="232">
        <v>6</v>
      </c>
      <c r="I1078" s="233"/>
      <c r="J1078" s="229"/>
      <c r="K1078" s="229"/>
      <c r="L1078" s="234"/>
      <c r="M1078" s="235"/>
      <c r="N1078" s="236"/>
      <c r="O1078" s="236"/>
      <c r="P1078" s="236"/>
      <c r="Q1078" s="236"/>
      <c r="R1078" s="236"/>
      <c r="S1078" s="236"/>
      <c r="T1078" s="237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8" t="s">
        <v>166</v>
      </c>
      <c r="AU1078" s="238" t="s">
        <v>82</v>
      </c>
      <c r="AV1078" s="13" t="s">
        <v>82</v>
      </c>
      <c r="AW1078" s="13" t="s">
        <v>33</v>
      </c>
      <c r="AX1078" s="13" t="s">
        <v>72</v>
      </c>
      <c r="AY1078" s="238" t="s">
        <v>153</v>
      </c>
    </row>
    <row r="1079" spans="1:51" s="15" customFormat="1" ht="12">
      <c r="A1079" s="15"/>
      <c r="B1079" s="250"/>
      <c r="C1079" s="251"/>
      <c r="D1079" s="221" t="s">
        <v>166</v>
      </c>
      <c r="E1079" s="252" t="s">
        <v>19</v>
      </c>
      <c r="F1079" s="253" t="s">
        <v>174</v>
      </c>
      <c r="G1079" s="251"/>
      <c r="H1079" s="254">
        <v>17</v>
      </c>
      <c r="I1079" s="255"/>
      <c r="J1079" s="251"/>
      <c r="K1079" s="251"/>
      <c r="L1079" s="256"/>
      <c r="M1079" s="257"/>
      <c r="N1079" s="258"/>
      <c r="O1079" s="258"/>
      <c r="P1079" s="258"/>
      <c r="Q1079" s="258"/>
      <c r="R1079" s="258"/>
      <c r="S1079" s="258"/>
      <c r="T1079" s="259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0" t="s">
        <v>166</v>
      </c>
      <c r="AU1079" s="260" t="s">
        <v>82</v>
      </c>
      <c r="AV1079" s="15" t="s">
        <v>175</v>
      </c>
      <c r="AW1079" s="15" t="s">
        <v>33</v>
      </c>
      <c r="AX1079" s="15" t="s">
        <v>72</v>
      </c>
      <c r="AY1079" s="260" t="s">
        <v>153</v>
      </c>
    </row>
    <row r="1080" spans="1:51" s="14" customFormat="1" ht="12">
      <c r="A1080" s="14"/>
      <c r="B1080" s="239"/>
      <c r="C1080" s="240"/>
      <c r="D1080" s="221" t="s">
        <v>166</v>
      </c>
      <c r="E1080" s="241" t="s">
        <v>19</v>
      </c>
      <c r="F1080" s="242" t="s">
        <v>168</v>
      </c>
      <c r="G1080" s="240"/>
      <c r="H1080" s="243">
        <v>24</v>
      </c>
      <c r="I1080" s="244"/>
      <c r="J1080" s="240"/>
      <c r="K1080" s="240"/>
      <c r="L1080" s="245"/>
      <c r="M1080" s="246"/>
      <c r="N1080" s="247"/>
      <c r="O1080" s="247"/>
      <c r="P1080" s="247"/>
      <c r="Q1080" s="247"/>
      <c r="R1080" s="247"/>
      <c r="S1080" s="247"/>
      <c r="T1080" s="248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9" t="s">
        <v>166</v>
      </c>
      <c r="AU1080" s="249" t="s">
        <v>82</v>
      </c>
      <c r="AV1080" s="14" t="s">
        <v>161</v>
      </c>
      <c r="AW1080" s="14" t="s">
        <v>33</v>
      </c>
      <c r="AX1080" s="14" t="s">
        <v>80</v>
      </c>
      <c r="AY1080" s="249" t="s">
        <v>153</v>
      </c>
    </row>
    <row r="1081" spans="1:65" s="2" customFormat="1" ht="21.75" customHeight="1">
      <c r="A1081" s="42"/>
      <c r="B1081" s="43"/>
      <c r="C1081" s="208" t="s">
        <v>681</v>
      </c>
      <c r="D1081" s="208" t="s">
        <v>156</v>
      </c>
      <c r="E1081" s="209" t="s">
        <v>1195</v>
      </c>
      <c r="F1081" s="210" t="s">
        <v>1196</v>
      </c>
      <c r="G1081" s="211" t="s">
        <v>366</v>
      </c>
      <c r="H1081" s="212">
        <v>4</v>
      </c>
      <c r="I1081" s="213"/>
      <c r="J1081" s="214">
        <f>ROUND(I1081*H1081,2)</f>
        <v>0</v>
      </c>
      <c r="K1081" s="210" t="s">
        <v>160</v>
      </c>
      <c r="L1081" s="48"/>
      <c r="M1081" s="215" t="s">
        <v>19</v>
      </c>
      <c r="N1081" s="216" t="s">
        <v>43</v>
      </c>
      <c r="O1081" s="88"/>
      <c r="P1081" s="217">
        <f>O1081*H1081</f>
        <v>0</v>
      </c>
      <c r="Q1081" s="217">
        <v>0</v>
      </c>
      <c r="R1081" s="217">
        <f>Q1081*H1081</f>
        <v>0</v>
      </c>
      <c r="S1081" s="217">
        <v>0</v>
      </c>
      <c r="T1081" s="218">
        <f>S1081*H1081</f>
        <v>0</v>
      </c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R1081" s="219" t="s">
        <v>210</v>
      </c>
      <c r="AT1081" s="219" t="s">
        <v>156</v>
      </c>
      <c r="AU1081" s="219" t="s">
        <v>82</v>
      </c>
      <c r="AY1081" s="21" t="s">
        <v>153</v>
      </c>
      <c r="BE1081" s="220">
        <f>IF(N1081="základní",J1081,0)</f>
        <v>0</v>
      </c>
      <c r="BF1081" s="220">
        <f>IF(N1081="snížená",J1081,0)</f>
        <v>0</v>
      </c>
      <c r="BG1081" s="220">
        <f>IF(N1081="zákl. přenesená",J1081,0)</f>
        <v>0</v>
      </c>
      <c r="BH1081" s="220">
        <f>IF(N1081="sníž. přenesená",J1081,0)</f>
        <v>0</v>
      </c>
      <c r="BI1081" s="220">
        <f>IF(N1081="nulová",J1081,0)</f>
        <v>0</v>
      </c>
      <c r="BJ1081" s="21" t="s">
        <v>80</v>
      </c>
      <c r="BK1081" s="220">
        <f>ROUND(I1081*H1081,2)</f>
        <v>0</v>
      </c>
      <c r="BL1081" s="21" t="s">
        <v>210</v>
      </c>
      <c r="BM1081" s="219" t="s">
        <v>1197</v>
      </c>
    </row>
    <row r="1082" spans="1:47" s="2" customFormat="1" ht="12">
      <c r="A1082" s="42"/>
      <c r="B1082" s="43"/>
      <c r="C1082" s="44"/>
      <c r="D1082" s="221" t="s">
        <v>162</v>
      </c>
      <c r="E1082" s="44"/>
      <c r="F1082" s="222" t="s">
        <v>1198</v>
      </c>
      <c r="G1082" s="44"/>
      <c r="H1082" s="44"/>
      <c r="I1082" s="223"/>
      <c r="J1082" s="44"/>
      <c r="K1082" s="44"/>
      <c r="L1082" s="48"/>
      <c r="M1082" s="224"/>
      <c r="N1082" s="225"/>
      <c r="O1082" s="88"/>
      <c r="P1082" s="88"/>
      <c r="Q1082" s="88"/>
      <c r="R1082" s="88"/>
      <c r="S1082" s="88"/>
      <c r="T1082" s="89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T1082" s="21" t="s">
        <v>162</v>
      </c>
      <c r="AU1082" s="21" t="s">
        <v>82</v>
      </c>
    </row>
    <row r="1083" spans="1:47" s="2" customFormat="1" ht="12">
      <c r="A1083" s="42"/>
      <c r="B1083" s="43"/>
      <c r="C1083" s="44"/>
      <c r="D1083" s="226" t="s">
        <v>164</v>
      </c>
      <c r="E1083" s="44"/>
      <c r="F1083" s="227" t="s">
        <v>1199</v>
      </c>
      <c r="G1083" s="44"/>
      <c r="H1083" s="44"/>
      <c r="I1083" s="223"/>
      <c r="J1083" s="44"/>
      <c r="K1083" s="44"/>
      <c r="L1083" s="48"/>
      <c r="M1083" s="224"/>
      <c r="N1083" s="225"/>
      <c r="O1083" s="88"/>
      <c r="P1083" s="88"/>
      <c r="Q1083" s="88"/>
      <c r="R1083" s="88"/>
      <c r="S1083" s="88"/>
      <c r="T1083" s="89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T1083" s="21" t="s">
        <v>164</v>
      </c>
      <c r="AU1083" s="21" t="s">
        <v>82</v>
      </c>
    </row>
    <row r="1084" spans="1:51" s="13" customFormat="1" ht="12">
      <c r="A1084" s="13"/>
      <c r="B1084" s="228"/>
      <c r="C1084" s="229"/>
      <c r="D1084" s="221" t="s">
        <v>166</v>
      </c>
      <c r="E1084" s="230" t="s">
        <v>19</v>
      </c>
      <c r="F1084" s="231" t="s">
        <v>1118</v>
      </c>
      <c r="G1084" s="229"/>
      <c r="H1084" s="232">
        <v>2</v>
      </c>
      <c r="I1084" s="233"/>
      <c r="J1084" s="229"/>
      <c r="K1084" s="229"/>
      <c r="L1084" s="234"/>
      <c r="M1084" s="235"/>
      <c r="N1084" s="236"/>
      <c r="O1084" s="236"/>
      <c r="P1084" s="236"/>
      <c r="Q1084" s="236"/>
      <c r="R1084" s="236"/>
      <c r="S1084" s="236"/>
      <c r="T1084" s="237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38" t="s">
        <v>166</v>
      </c>
      <c r="AU1084" s="238" t="s">
        <v>82</v>
      </c>
      <c r="AV1084" s="13" t="s">
        <v>82</v>
      </c>
      <c r="AW1084" s="13" t="s">
        <v>33</v>
      </c>
      <c r="AX1084" s="13" t="s">
        <v>72</v>
      </c>
      <c r="AY1084" s="238" t="s">
        <v>153</v>
      </c>
    </row>
    <row r="1085" spans="1:51" s="13" customFormat="1" ht="12">
      <c r="A1085" s="13"/>
      <c r="B1085" s="228"/>
      <c r="C1085" s="229"/>
      <c r="D1085" s="221" t="s">
        <v>166</v>
      </c>
      <c r="E1085" s="230" t="s">
        <v>19</v>
      </c>
      <c r="F1085" s="231" t="s">
        <v>1200</v>
      </c>
      <c r="G1085" s="229"/>
      <c r="H1085" s="232">
        <v>1</v>
      </c>
      <c r="I1085" s="233"/>
      <c r="J1085" s="229"/>
      <c r="K1085" s="229"/>
      <c r="L1085" s="234"/>
      <c r="M1085" s="235"/>
      <c r="N1085" s="236"/>
      <c r="O1085" s="236"/>
      <c r="P1085" s="236"/>
      <c r="Q1085" s="236"/>
      <c r="R1085" s="236"/>
      <c r="S1085" s="236"/>
      <c r="T1085" s="237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8" t="s">
        <v>166</v>
      </c>
      <c r="AU1085" s="238" t="s">
        <v>82</v>
      </c>
      <c r="AV1085" s="13" t="s">
        <v>82</v>
      </c>
      <c r="AW1085" s="13" t="s">
        <v>33</v>
      </c>
      <c r="AX1085" s="13" t="s">
        <v>72</v>
      </c>
      <c r="AY1085" s="238" t="s">
        <v>153</v>
      </c>
    </row>
    <row r="1086" spans="1:51" s="13" customFormat="1" ht="12">
      <c r="A1086" s="13"/>
      <c r="B1086" s="228"/>
      <c r="C1086" s="229"/>
      <c r="D1086" s="221" t="s">
        <v>166</v>
      </c>
      <c r="E1086" s="230" t="s">
        <v>19</v>
      </c>
      <c r="F1086" s="231" t="s">
        <v>1201</v>
      </c>
      <c r="G1086" s="229"/>
      <c r="H1086" s="232">
        <v>1</v>
      </c>
      <c r="I1086" s="233"/>
      <c r="J1086" s="229"/>
      <c r="K1086" s="229"/>
      <c r="L1086" s="234"/>
      <c r="M1086" s="235"/>
      <c r="N1086" s="236"/>
      <c r="O1086" s="236"/>
      <c r="P1086" s="236"/>
      <c r="Q1086" s="236"/>
      <c r="R1086" s="236"/>
      <c r="S1086" s="236"/>
      <c r="T1086" s="237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8" t="s">
        <v>166</v>
      </c>
      <c r="AU1086" s="238" t="s">
        <v>82</v>
      </c>
      <c r="AV1086" s="13" t="s">
        <v>82</v>
      </c>
      <c r="AW1086" s="13" t="s">
        <v>33</v>
      </c>
      <c r="AX1086" s="13" t="s">
        <v>72</v>
      </c>
      <c r="AY1086" s="238" t="s">
        <v>153</v>
      </c>
    </row>
    <row r="1087" spans="1:51" s="15" customFormat="1" ht="12">
      <c r="A1087" s="15"/>
      <c r="B1087" s="250"/>
      <c r="C1087" s="251"/>
      <c r="D1087" s="221" t="s">
        <v>166</v>
      </c>
      <c r="E1087" s="252" t="s">
        <v>19</v>
      </c>
      <c r="F1087" s="253" t="s">
        <v>174</v>
      </c>
      <c r="G1087" s="251"/>
      <c r="H1087" s="254">
        <v>4</v>
      </c>
      <c r="I1087" s="255"/>
      <c r="J1087" s="251"/>
      <c r="K1087" s="251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60" t="s">
        <v>166</v>
      </c>
      <c r="AU1087" s="260" t="s">
        <v>82</v>
      </c>
      <c r="AV1087" s="15" t="s">
        <v>175</v>
      </c>
      <c r="AW1087" s="15" t="s">
        <v>33</v>
      </c>
      <c r="AX1087" s="15" t="s">
        <v>72</v>
      </c>
      <c r="AY1087" s="260" t="s">
        <v>153</v>
      </c>
    </row>
    <row r="1088" spans="1:51" s="14" customFormat="1" ht="12">
      <c r="A1088" s="14"/>
      <c r="B1088" s="239"/>
      <c r="C1088" s="240"/>
      <c r="D1088" s="221" t="s">
        <v>166</v>
      </c>
      <c r="E1088" s="241" t="s">
        <v>19</v>
      </c>
      <c r="F1088" s="242" t="s">
        <v>168</v>
      </c>
      <c r="G1088" s="240"/>
      <c r="H1088" s="243">
        <v>4</v>
      </c>
      <c r="I1088" s="244"/>
      <c r="J1088" s="240"/>
      <c r="K1088" s="240"/>
      <c r="L1088" s="245"/>
      <c r="M1088" s="246"/>
      <c r="N1088" s="247"/>
      <c r="O1088" s="247"/>
      <c r="P1088" s="247"/>
      <c r="Q1088" s="247"/>
      <c r="R1088" s="247"/>
      <c r="S1088" s="247"/>
      <c r="T1088" s="248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9" t="s">
        <v>166</v>
      </c>
      <c r="AU1088" s="249" t="s">
        <v>82</v>
      </c>
      <c r="AV1088" s="14" t="s">
        <v>161</v>
      </c>
      <c r="AW1088" s="14" t="s">
        <v>33</v>
      </c>
      <c r="AX1088" s="14" t="s">
        <v>80</v>
      </c>
      <c r="AY1088" s="249" t="s">
        <v>153</v>
      </c>
    </row>
    <row r="1089" spans="1:65" s="2" customFormat="1" ht="24.15" customHeight="1">
      <c r="A1089" s="42"/>
      <c r="B1089" s="43"/>
      <c r="C1089" s="261" t="s">
        <v>1202</v>
      </c>
      <c r="D1089" s="261" t="s">
        <v>214</v>
      </c>
      <c r="E1089" s="262" t="s">
        <v>1203</v>
      </c>
      <c r="F1089" s="263" t="s">
        <v>1204</v>
      </c>
      <c r="G1089" s="264" t="s">
        <v>1205</v>
      </c>
      <c r="H1089" s="265">
        <v>4</v>
      </c>
      <c r="I1089" s="266"/>
      <c r="J1089" s="267">
        <f>ROUND(I1089*H1089,2)</f>
        <v>0</v>
      </c>
      <c r="K1089" s="263" t="s">
        <v>19</v>
      </c>
      <c r="L1089" s="268"/>
      <c r="M1089" s="269" t="s">
        <v>19</v>
      </c>
      <c r="N1089" s="270" t="s">
        <v>43</v>
      </c>
      <c r="O1089" s="88"/>
      <c r="P1089" s="217">
        <f>O1089*H1089</f>
        <v>0</v>
      </c>
      <c r="Q1089" s="217">
        <v>0</v>
      </c>
      <c r="R1089" s="217">
        <f>Q1089*H1089</f>
        <v>0</v>
      </c>
      <c r="S1089" s="217">
        <v>0</v>
      </c>
      <c r="T1089" s="218">
        <f>S1089*H1089</f>
        <v>0</v>
      </c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R1089" s="219" t="s">
        <v>260</v>
      </c>
      <c r="AT1089" s="219" t="s">
        <v>214</v>
      </c>
      <c r="AU1089" s="219" t="s">
        <v>82</v>
      </c>
      <c r="AY1089" s="21" t="s">
        <v>153</v>
      </c>
      <c r="BE1089" s="220">
        <f>IF(N1089="základní",J1089,0)</f>
        <v>0</v>
      </c>
      <c r="BF1089" s="220">
        <f>IF(N1089="snížená",J1089,0)</f>
        <v>0</v>
      </c>
      <c r="BG1089" s="220">
        <f>IF(N1089="zákl. přenesená",J1089,0)</f>
        <v>0</v>
      </c>
      <c r="BH1089" s="220">
        <f>IF(N1089="sníž. přenesená",J1089,0)</f>
        <v>0</v>
      </c>
      <c r="BI1089" s="220">
        <f>IF(N1089="nulová",J1089,0)</f>
        <v>0</v>
      </c>
      <c r="BJ1089" s="21" t="s">
        <v>80</v>
      </c>
      <c r="BK1089" s="220">
        <f>ROUND(I1089*H1089,2)</f>
        <v>0</v>
      </c>
      <c r="BL1089" s="21" t="s">
        <v>210</v>
      </c>
      <c r="BM1089" s="219" t="s">
        <v>1206</v>
      </c>
    </row>
    <row r="1090" spans="1:47" s="2" customFormat="1" ht="12">
      <c r="A1090" s="42"/>
      <c r="B1090" s="43"/>
      <c r="C1090" s="44"/>
      <c r="D1090" s="221" t="s">
        <v>162</v>
      </c>
      <c r="E1090" s="44"/>
      <c r="F1090" s="222" t="s">
        <v>1207</v>
      </c>
      <c r="G1090" s="44"/>
      <c r="H1090" s="44"/>
      <c r="I1090" s="223"/>
      <c r="J1090" s="44"/>
      <c r="K1090" s="44"/>
      <c r="L1090" s="48"/>
      <c r="M1090" s="224"/>
      <c r="N1090" s="225"/>
      <c r="O1090" s="88"/>
      <c r="P1090" s="88"/>
      <c r="Q1090" s="88"/>
      <c r="R1090" s="88"/>
      <c r="S1090" s="88"/>
      <c r="T1090" s="89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T1090" s="21" t="s">
        <v>162</v>
      </c>
      <c r="AU1090" s="21" t="s">
        <v>82</v>
      </c>
    </row>
    <row r="1091" spans="1:47" s="2" customFormat="1" ht="12">
      <c r="A1091" s="42"/>
      <c r="B1091" s="43"/>
      <c r="C1091" s="44"/>
      <c r="D1091" s="221" t="s">
        <v>225</v>
      </c>
      <c r="E1091" s="44"/>
      <c r="F1091" s="271" t="s">
        <v>1208</v>
      </c>
      <c r="G1091" s="44"/>
      <c r="H1091" s="44"/>
      <c r="I1091" s="223"/>
      <c r="J1091" s="44"/>
      <c r="K1091" s="44"/>
      <c r="L1091" s="48"/>
      <c r="M1091" s="224"/>
      <c r="N1091" s="225"/>
      <c r="O1091" s="88"/>
      <c r="P1091" s="88"/>
      <c r="Q1091" s="88"/>
      <c r="R1091" s="88"/>
      <c r="S1091" s="88"/>
      <c r="T1091" s="89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T1091" s="21" t="s">
        <v>225</v>
      </c>
      <c r="AU1091" s="21" t="s">
        <v>82</v>
      </c>
    </row>
    <row r="1092" spans="1:51" s="13" customFormat="1" ht="12">
      <c r="A1092" s="13"/>
      <c r="B1092" s="228"/>
      <c r="C1092" s="229"/>
      <c r="D1092" s="221" t="s">
        <v>166</v>
      </c>
      <c r="E1092" s="230" t="s">
        <v>19</v>
      </c>
      <c r="F1092" s="231" t="s">
        <v>1118</v>
      </c>
      <c r="G1092" s="229"/>
      <c r="H1092" s="232">
        <v>2</v>
      </c>
      <c r="I1092" s="233"/>
      <c r="J1092" s="229"/>
      <c r="K1092" s="229"/>
      <c r="L1092" s="234"/>
      <c r="M1092" s="235"/>
      <c r="N1092" s="236"/>
      <c r="O1092" s="236"/>
      <c r="P1092" s="236"/>
      <c r="Q1092" s="236"/>
      <c r="R1092" s="236"/>
      <c r="S1092" s="236"/>
      <c r="T1092" s="237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38" t="s">
        <v>166</v>
      </c>
      <c r="AU1092" s="238" t="s">
        <v>82</v>
      </c>
      <c r="AV1092" s="13" t="s">
        <v>82</v>
      </c>
      <c r="AW1092" s="13" t="s">
        <v>33</v>
      </c>
      <c r="AX1092" s="13" t="s">
        <v>72</v>
      </c>
      <c r="AY1092" s="238" t="s">
        <v>153</v>
      </c>
    </row>
    <row r="1093" spans="1:51" s="13" customFormat="1" ht="12">
      <c r="A1093" s="13"/>
      <c r="B1093" s="228"/>
      <c r="C1093" s="229"/>
      <c r="D1093" s="221" t="s">
        <v>166</v>
      </c>
      <c r="E1093" s="230" t="s">
        <v>19</v>
      </c>
      <c r="F1093" s="231" t="s">
        <v>1200</v>
      </c>
      <c r="G1093" s="229"/>
      <c r="H1093" s="232">
        <v>1</v>
      </c>
      <c r="I1093" s="233"/>
      <c r="J1093" s="229"/>
      <c r="K1093" s="229"/>
      <c r="L1093" s="234"/>
      <c r="M1093" s="235"/>
      <c r="N1093" s="236"/>
      <c r="O1093" s="236"/>
      <c r="P1093" s="236"/>
      <c r="Q1093" s="236"/>
      <c r="R1093" s="236"/>
      <c r="S1093" s="236"/>
      <c r="T1093" s="237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8" t="s">
        <v>166</v>
      </c>
      <c r="AU1093" s="238" t="s">
        <v>82</v>
      </c>
      <c r="AV1093" s="13" t="s">
        <v>82</v>
      </c>
      <c r="AW1093" s="13" t="s">
        <v>33</v>
      </c>
      <c r="AX1093" s="13" t="s">
        <v>72</v>
      </c>
      <c r="AY1093" s="238" t="s">
        <v>153</v>
      </c>
    </row>
    <row r="1094" spans="1:51" s="13" customFormat="1" ht="12">
      <c r="A1094" s="13"/>
      <c r="B1094" s="228"/>
      <c r="C1094" s="229"/>
      <c r="D1094" s="221" t="s">
        <v>166</v>
      </c>
      <c r="E1094" s="230" t="s">
        <v>19</v>
      </c>
      <c r="F1094" s="231" t="s">
        <v>1201</v>
      </c>
      <c r="G1094" s="229"/>
      <c r="H1094" s="232">
        <v>1</v>
      </c>
      <c r="I1094" s="233"/>
      <c r="J1094" s="229"/>
      <c r="K1094" s="229"/>
      <c r="L1094" s="234"/>
      <c r="M1094" s="235"/>
      <c r="N1094" s="236"/>
      <c r="O1094" s="236"/>
      <c r="P1094" s="236"/>
      <c r="Q1094" s="236"/>
      <c r="R1094" s="236"/>
      <c r="S1094" s="236"/>
      <c r="T1094" s="237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8" t="s">
        <v>166</v>
      </c>
      <c r="AU1094" s="238" t="s">
        <v>82</v>
      </c>
      <c r="AV1094" s="13" t="s">
        <v>82</v>
      </c>
      <c r="AW1094" s="13" t="s">
        <v>33</v>
      </c>
      <c r="AX1094" s="13" t="s">
        <v>72</v>
      </c>
      <c r="AY1094" s="238" t="s">
        <v>153</v>
      </c>
    </row>
    <row r="1095" spans="1:51" s="15" customFormat="1" ht="12">
      <c r="A1095" s="15"/>
      <c r="B1095" s="250"/>
      <c r="C1095" s="251"/>
      <c r="D1095" s="221" t="s">
        <v>166</v>
      </c>
      <c r="E1095" s="252" t="s">
        <v>19</v>
      </c>
      <c r="F1095" s="253" t="s">
        <v>174</v>
      </c>
      <c r="G1095" s="251"/>
      <c r="H1095" s="254">
        <v>4</v>
      </c>
      <c r="I1095" s="255"/>
      <c r="J1095" s="251"/>
      <c r="K1095" s="251"/>
      <c r="L1095" s="256"/>
      <c r="M1095" s="257"/>
      <c r="N1095" s="258"/>
      <c r="O1095" s="258"/>
      <c r="P1095" s="258"/>
      <c r="Q1095" s="258"/>
      <c r="R1095" s="258"/>
      <c r="S1095" s="258"/>
      <c r="T1095" s="259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60" t="s">
        <v>166</v>
      </c>
      <c r="AU1095" s="260" t="s">
        <v>82</v>
      </c>
      <c r="AV1095" s="15" t="s">
        <v>175</v>
      </c>
      <c r="AW1095" s="15" t="s">
        <v>33</v>
      </c>
      <c r="AX1095" s="15" t="s">
        <v>72</v>
      </c>
      <c r="AY1095" s="260" t="s">
        <v>153</v>
      </c>
    </row>
    <row r="1096" spans="1:51" s="14" customFormat="1" ht="12">
      <c r="A1096" s="14"/>
      <c r="B1096" s="239"/>
      <c r="C1096" s="240"/>
      <c r="D1096" s="221" t="s">
        <v>166</v>
      </c>
      <c r="E1096" s="241" t="s">
        <v>19</v>
      </c>
      <c r="F1096" s="242" t="s">
        <v>168</v>
      </c>
      <c r="G1096" s="240"/>
      <c r="H1096" s="243">
        <v>4</v>
      </c>
      <c r="I1096" s="244"/>
      <c r="J1096" s="240"/>
      <c r="K1096" s="240"/>
      <c r="L1096" s="245"/>
      <c r="M1096" s="246"/>
      <c r="N1096" s="247"/>
      <c r="O1096" s="247"/>
      <c r="P1096" s="247"/>
      <c r="Q1096" s="247"/>
      <c r="R1096" s="247"/>
      <c r="S1096" s="247"/>
      <c r="T1096" s="248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9" t="s">
        <v>166</v>
      </c>
      <c r="AU1096" s="249" t="s">
        <v>82</v>
      </c>
      <c r="AV1096" s="14" t="s">
        <v>161</v>
      </c>
      <c r="AW1096" s="14" t="s">
        <v>33</v>
      </c>
      <c r="AX1096" s="14" t="s">
        <v>80</v>
      </c>
      <c r="AY1096" s="249" t="s">
        <v>153</v>
      </c>
    </row>
    <row r="1097" spans="1:65" s="2" customFormat="1" ht="24.15" customHeight="1">
      <c r="A1097" s="42"/>
      <c r="B1097" s="43"/>
      <c r="C1097" s="208" t="s">
        <v>687</v>
      </c>
      <c r="D1097" s="208" t="s">
        <v>156</v>
      </c>
      <c r="E1097" s="209" t="s">
        <v>1209</v>
      </c>
      <c r="F1097" s="210" t="s">
        <v>1210</v>
      </c>
      <c r="G1097" s="211" t="s">
        <v>366</v>
      </c>
      <c r="H1097" s="212">
        <v>24</v>
      </c>
      <c r="I1097" s="213"/>
      <c r="J1097" s="214">
        <f>ROUND(I1097*H1097,2)</f>
        <v>0</v>
      </c>
      <c r="K1097" s="210" t="s">
        <v>160</v>
      </c>
      <c r="L1097" s="48"/>
      <c r="M1097" s="215" t="s">
        <v>19</v>
      </c>
      <c r="N1097" s="216" t="s">
        <v>43</v>
      </c>
      <c r="O1097" s="88"/>
      <c r="P1097" s="217">
        <f>O1097*H1097</f>
        <v>0</v>
      </c>
      <c r="Q1097" s="217">
        <v>0</v>
      </c>
      <c r="R1097" s="217">
        <f>Q1097*H1097</f>
        <v>0</v>
      </c>
      <c r="S1097" s="217">
        <v>0</v>
      </c>
      <c r="T1097" s="218">
        <f>S1097*H1097</f>
        <v>0</v>
      </c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R1097" s="219" t="s">
        <v>210</v>
      </c>
      <c r="AT1097" s="219" t="s">
        <v>156</v>
      </c>
      <c r="AU1097" s="219" t="s">
        <v>82</v>
      </c>
      <c r="AY1097" s="21" t="s">
        <v>153</v>
      </c>
      <c r="BE1097" s="220">
        <f>IF(N1097="základní",J1097,0)</f>
        <v>0</v>
      </c>
      <c r="BF1097" s="220">
        <f>IF(N1097="snížená",J1097,0)</f>
        <v>0</v>
      </c>
      <c r="BG1097" s="220">
        <f>IF(N1097="zákl. přenesená",J1097,0)</f>
        <v>0</v>
      </c>
      <c r="BH1097" s="220">
        <f>IF(N1097="sníž. přenesená",J1097,0)</f>
        <v>0</v>
      </c>
      <c r="BI1097" s="220">
        <f>IF(N1097="nulová",J1097,0)</f>
        <v>0</v>
      </c>
      <c r="BJ1097" s="21" t="s">
        <v>80</v>
      </c>
      <c r="BK1097" s="220">
        <f>ROUND(I1097*H1097,2)</f>
        <v>0</v>
      </c>
      <c r="BL1097" s="21" t="s">
        <v>210</v>
      </c>
      <c r="BM1097" s="219" t="s">
        <v>1211</v>
      </c>
    </row>
    <row r="1098" spans="1:47" s="2" customFormat="1" ht="12">
      <c r="A1098" s="42"/>
      <c r="B1098" s="43"/>
      <c r="C1098" s="44"/>
      <c r="D1098" s="221" t="s">
        <v>162</v>
      </c>
      <c r="E1098" s="44"/>
      <c r="F1098" s="222" t="s">
        <v>1212</v>
      </c>
      <c r="G1098" s="44"/>
      <c r="H1098" s="44"/>
      <c r="I1098" s="223"/>
      <c r="J1098" s="44"/>
      <c r="K1098" s="44"/>
      <c r="L1098" s="48"/>
      <c r="M1098" s="224"/>
      <c r="N1098" s="225"/>
      <c r="O1098" s="88"/>
      <c r="P1098" s="88"/>
      <c r="Q1098" s="88"/>
      <c r="R1098" s="88"/>
      <c r="S1098" s="88"/>
      <c r="T1098" s="89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T1098" s="21" t="s">
        <v>162</v>
      </c>
      <c r="AU1098" s="21" t="s">
        <v>82</v>
      </c>
    </row>
    <row r="1099" spans="1:47" s="2" customFormat="1" ht="12">
      <c r="A1099" s="42"/>
      <c r="B1099" s="43"/>
      <c r="C1099" s="44"/>
      <c r="D1099" s="226" t="s">
        <v>164</v>
      </c>
      <c r="E1099" s="44"/>
      <c r="F1099" s="227" t="s">
        <v>1213</v>
      </c>
      <c r="G1099" s="44"/>
      <c r="H1099" s="44"/>
      <c r="I1099" s="223"/>
      <c r="J1099" s="44"/>
      <c r="K1099" s="44"/>
      <c r="L1099" s="48"/>
      <c r="M1099" s="224"/>
      <c r="N1099" s="225"/>
      <c r="O1099" s="88"/>
      <c r="P1099" s="88"/>
      <c r="Q1099" s="88"/>
      <c r="R1099" s="88"/>
      <c r="S1099" s="88"/>
      <c r="T1099" s="89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T1099" s="21" t="s">
        <v>164</v>
      </c>
      <c r="AU1099" s="21" t="s">
        <v>82</v>
      </c>
    </row>
    <row r="1100" spans="1:51" s="13" customFormat="1" ht="12">
      <c r="A1100" s="13"/>
      <c r="B1100" s="228"/>
      <c r="C1100" s="229"/>
      <c r="D1100" s="221" t="s">
        <v>166</v>
      </c>
      <c r="E1100" s="230" t="s">
        <v>19</v>
      </c>
      <c r="F1100" s="231" t="s">
        <v>1132</v>
      </c>
      <c r="G1100" s="229"/>
      <c r="H1100" s="232">
        <v>1</v>
      </c>
      <c r="I1100" s="233"/>
      <c r="J1100" s="229"/>
      <c r="K1100" s="229"/>
      <c r="L1100" s="234"/>
      <c r="M1100" s="235"/>
      <c r="N1100" s="236"/>
      <c r="O1100" s="236"/>
      <c r="P1100" s="236"/>
      <c r="Q1100" s="236"/>
      <c r="R1100" s="236"/>
      <c r="S1100" s="236"/>
      <c r="T1100" s="237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38" t="s">
        <v>166</v>
      </c>
      <c r="AU1100" s="238" t="s">
        <v>82</v>
      </c>
      <c r="AV1100" s="13" t="s">
        <v>82</v>
      </c>
      <c r="AW1100" s="13" t="s">
        <v>33</v>
      </c>
      <c r="AX1100" s="13" t="s">
        <v>72</v>
      </c>
      <c r="AY1100" s="238" t="s">
        <v>153</v>
      </c>
    </row>
    <row r="1101" spans="1:51" s="13" customFormat="1" ht="12">
      <c r="A1101" s="13"/>
      <c r="B1101" s="228"/>
      <c r="C1101" s="229"/>
      <c r="D1101" s="221" t="s">
        <v>166</v>
      </c>
      <c r="E1101" s="230" t="s">
        <v>19</v>
      </c>
      <c r="F1101" s="231" t="s">
        <v>1133</v>
      </c>
      <c r="G1101" s="229"/>
      <c r="H1101" s="232">
        <v>1</v>
      </c>
      <c r="I1101" s="233"/>
      <c r="J1101" s="229"/>
      <c r="K1101" s="229"/>
      <c r="L1101" s="234"/>
      <c r="M1101" s="235"/>
      <c r="N1101" s="236"/>
      <c r="O1101" s="236"/>
      <c r="P1101" s="236"/>
      <c r="Q1101" s="236"/>
      <c r="R1101" s="236"/>
      <c r="S1101" s="236"/>
      <c r="T1101" s="237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38" t="s">
        <v>166</v>
      </c>
      <c r="AU1101" s="238" t="s">
        <v>82</v>
      </c>
      <c r="AV1101" s="13" t="s">
        <v>82</v>
      </c>
      <c r="AW1101" s="13" t="s">
        <v>33</v>
      </c>
      <c r="AX1101" s="13" t="s">
        <v>72</v>
      </c>
      <c r="AY1101" s="238" t="s">
        <v>153</v>
      </c>
    </row>
    <row r="1102" spans="1:51" s="13" customFormat="1" ht="12">
      <c r="A1102" s="13"/>
      <c r="B1102" s="228"/>
      <c r="C1102" s="229"/>
      <c r="D1102" s="221" t="s">
        <v>166</v>
      </c>
      <c r="E1102" s="230" t="s">
        <v>19</v>
      </c>
      <c r="F1102" s="231" t="s">
        <v>1134</v>
      </c>
      <c r="G1102" s="229"/>
      <c r="H1102" s="232">
        <v>1</v>
      </c>
      <c r="I1102" s="233"/>
      <c r="J1102" s="229"/>
      <c r="K1102" s="229"/>
      <c r="L1102" s="234"/>
      <c r="M1102" s="235"/>
      <c r="N1102" s="236"/>
      <c r="O1102" s="236"/>
      <c r="P1102" s="236"/>
      <c r="Q1102" s="236"/>
      <c r="R1102" s="236"/>
      <c r="S1102" s="236"/>
      <c r="T1102" s="237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8" t="s">
        <v>166</v>
      </c>
      <c r="AU1102" s="238" t="s">
        <v>82</v>
      </c>
      <c r="AV1102" s="13" t="s">
        <v>82</v>
      </c>
      <c r="AW1102" s="13" t="s">
        <v>33</v>
      </c>
      <c r="AX1102" s="13" t="s">
        <v>72</v>
      </c>
      <c r="AY1102" s="238" t="s">
        <v>153</v>
      </c>
    </row>
    <row r="1103" spans="1:51" s="13" customFormat="1" ht="12">
      <c r="A1103" s="13"/>
      <c r="B1103" s="228"/>
      <c r="C1103" s="229"/>
      <c r="D1103" s="221" t="s">
        <v>166</v>
      </c>
      <c r="E1103" s="230" t="s">
        <v>19</v>
      </c>
      <c r="F1103" s="231" t="s">
        <v>1135</v>
      </c>
      <c r="G1103" s="229"/>
      <c r="H1103" s="232">
        <v>2</v>
      </c>
      <c r="I1103" s="233"/>
      <c r="J1103" s="229"/>
      <c r="K1103" s="229"/>
      <c r="L1103" s="234"/>
      <c r="M1103" s="235"/>
      <c r="N1103" s="236"/>
      <c r="O1103" s="236"/>
      <c r="P1103" s="236"/>
      <c r="Q1103" s="236"/>
      <c r="R1103" s="236"/>
      <c r="S1103" s="236"/>
      <c r="T1103" s="237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8" t="s">
        <v>166</v>
      </c>
      <c r="AU1103" s="238" t="s">
        <v>82</v>
      </c>
      <c r="AV1103" s="13" t="s">
        <v>82</v>
      </c>
      <c r="AW1103" s="13" t="s">
        <v>33</v>
      </c>
      <c r="AX1103" s="13" t="s">
        <v>72</v>
      </c>
      <c r="AY1103" s="238" t="s">
        <v>153</v>
      </c>
    </row>
    <row r="1104" spans="1:51" s="13" customFormat="1" ht="12">
      <c r="A1104" s="13"/>
      <c r="B1104" s="228"/>
      <c r="C1104" s="229"/>
      <c r="D1104" s="221" t="s">
        <v>166</v>
      </c>
      <c r="E1104" s="230" t="s">
        <v>19</v>
      </c>
      <c r="F1104" s="231" t="s">
        <v>1136</v>
      </c>
      <c r="G1104" s="229"/>
      <c r="H1104" s="232">
        <v>1</v>
      </c>
      <c r="I1104" s="233"/>
      <c r="J1104" s="229"/>
      <c r="K1104" s="229"/>
      <c r="L1104" s="234"/>
      <c r="M1104" s="235"/>
      <c r="N1104" s="236"/>
      <c r="O1104" s="236"/>
      <c r="P1104" s="236"/>
      <c r="Q1104" s="236"/>
      <c r="R1104" s="236"/>
      <c r="S1104" s="236"/>
      <c r="T1104" s="237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38" t="s">
        <v>166</v>
      </c>
      <c r="AU1104" s="238" t="s">
        <v>82</v>
      </c>
      <c r="AV1104" s="13" t="s">
        <v>82</v>
      </c>
      <c r="AW1104" s="13" t="s">
        <v>33</v>
      </c>
      <c r="AX1104" s="13" t="s">
        <v>72</v>
      </c>
      <c r="AY1104" s="238" t="s">
        <v>153</v>
      </c>
    </row>
    <row r="1105" spans="1:51" s="13" customFormat="1" ht="12">
      <c r="A1105" s="13"/>
      <c r="B1105" s="228"/>
      <c r="C1105" s="229"/>
      <c r="D1105" s="221" t="s">
        <v>166</v>
      </c>
      <c r="E1105" s="230" t="s">
        <v>19</v>
      </c>
      <c r="F1105" s="231" t="s">
        <v>1137</v>
      </c>
      <c r="G1105" s="229"/>
      <c r="H1105" s="232">
        <v>1</v>
      </c>
      <c r="I1105" s="233"/>
      <c r="J1105" s="229"/>
      <c r="K1105" s="229"/>
      <c r="L1105" s="234"/>
      <c r="M1105" s="235"/>
      <c r="N1105" s="236"/>
      <c r="O1105" s="236"/>
      <c r="P1105" s="236"/>
      <c r="Q1105" s="236"/>
      <c r="R1105" s="236"/>
      <c r="S1105" s="236"/>
      <c r="T1105" s="237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8" t="s">
        <v>166</v>
      </c>
      <c r="AU1105" s="238" t="s">
        <v>82</v>
      </c>
      <c r="AV1105" s="13" t="s">
        <v>82</v>
      </c>
      <c r="AW1105" s="13" t="s">
        <v>33</v>
      </c>
      <c r="AX1105" s="13" t="s">
        <v>72</v>
      </c>
      <c r="AY1105" s="238" t="s">
        <v>153</v>
      </c>
    </row>
    <row r="1106" spans="1:51" s="15" customFormat="1" ht="12">
      <c r="A1106" s="15"/>
      <c r="B1106" s="250"/>
      <c r="C1106" s="251"/>
      <c r="D1106" s="221" t="s">
        <v>166</v>
      </c>
      <c r="E1106" s="252" t="s">
        <v>19</v>
      </c>
      <c r="F1106" s="253" t="s">
        <v>174</v>
      </c>
      <c r="G1106" s="251"/>
      <c r="H1106" s="254">
        <v>7</v>
      </c>
      <c r="I1106" s="255"/>
      <c r="J1106" s="251"/>
      <c r="K1106" s="251"/>
      <c r="L1106" s="256"/>
      <c r="M1106" s="257"/>
      <c r="N1106" s="258"/>
      <c r="O1106" s="258"/>
      <c r="P1106" s="258"/>
      <c r="Q1106" s="258"/>
      <c r="R1106" s="258"/>
      <c r="S1106" s="258"/>
      <c r="T1106" s="259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60" t="s">
        <v>166</v>
      </c>
      <c r="AU1106" s="260" t="s">
        <v>82</v>
      </c>
      <c r="AV1106" s="15" t="s">
        <v>175</v>
      </c>
      <c r="AW1106" s="15" t="s">
        <v>33</v>
      </c>
      <c r="AX1106" s="15" t="s">
        <v>72</v>
      </c>
      <c r="AY1106" s="260" t="s">
        <v>153</v>
      </c>
    </row>
    <row r="1107" spans="1:51" s="13" customFormat="1" ht="12">
      <c r="A1107" s="13"/>
      <c r="B1107" s="228"/>
      <c r="C1107" s="229"/>
      <c r="D1107" s="221" t="s">
        <v>166</v>
      </c>
      <c r="E1107" s="230" t="s">
        <v>19</v>
      </c>
      <c r="F1107" s="231" t="s">
        <v>1121</v>
      </c>
      <c r="G1107" s="229"/>
      <c r="H1107" s="232">
        <v>2</v>
      </c>
      <c r="I1107" s="233"/>
      <c r="J1107" s="229"/>
      <c r="K1107" s="229"/>
      <c r="L1107" s="234"/>
      <c r="M1107" s="235"/>
      <c r="N1107" s="236"/>
      <c r="O1107" s="236"/>
      <c r="P1107" s="236"/>
      <c r="Q1107" s="236"/>
      <c r="R1107" s="236"/>
      <c r="S1107" s="236"/>
      <c r="T1107" s="237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8" t="s">
        <v>166</v>
      </c>
      <c r="AU1107" s="238" t="s">
        <v>82</v>
      </c>
      <c r="AV1107" s="13" t="s">
        <v>82</v>
      </c>
      <c r="AW1107" s="13" t="s">
        <v>33</v>
      </c>
      <c r="AX1107" s="13" t="s">
        <v>72</v>
      </c>
      <c r="AY1107" s="238" t="s">
        <v>153</v>
      </c>
    </row>
    <row r="1108" spans="1:51" s="13" customFormat="1" ht="12">
      <c r="A1108" s="13"/>
      <c r="B1108" s="228"/>
      <c r="C1108" s="229"/>
      <c r="D1108" s="221" t="s">
        <v>166</v>
      </c>
      <c r="E1108" s="230" t="s">
        <v>19</v>
      </c>
      <c r="F1108" s="231" t="s">
        <v>1122</v>
      </c>
      <c r="G1108" s="229"/>
      <c r="H1108" s="232">
        <v>1</v>
      </c>
      <c r="I1108" s="233"/>
      <c r="J1108" s="229"/>
      <c r="K1108" s="229"/>
      <c r="L1108" s="234"/>
      <c r="M1108" s="235"/>
      <c r="N1108" s="236"/>
      <c r="O1108" s="236"/>
      <c r="P1108" s="236"/>
      <c r="Q1108" s="236"/>
      <c r="R1108" s="236"/>
      <c r="S1108" s="236"/>
      <c r="T1108" s="237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8" t="s">
        <v>166</v>
      </c>
      <c r="AU1108" s="238" t="s">
        <v>82</v>
      </c>
      <c r="AV1108" s="13" t="s">
        <v>82</v>
      </c>
      <c r="AW1108" s="13" t="s">
        <v>33</v>
      </c>
      <c r="AX1108" s="13" t="s">
        <v>72</v>
      </c>
      <c r="AY1108" s="238" t="s">
        <v>153</v>
      </c>
    </row>
    <row r="1109" spans="1:51" s="13" customFormat="1" ht="12">
      <c r="A1109" s="13"/>
      <c r="B1109" s="228"/>
      <c r="C1109" s="229"/>
      <c r="D1109" s="221" t="s">
        <v>166</v>
      </c>
      <c r="E1109" s="230" t="s">
        <v>19</v>
      </c>
      <c r="F1109" s="231" t="s">
        <v>1118</v>
      </c>
      <c r="G1109" s="229"/>
      <c r="H1109" s="232">
        <v>2</v>
      </c>
      <c r="I1109" s="233"/>
      <c r="J1109" s="229"/>
      <c r="K1109" s="229"/>
      <c r="L1109" s="234"/>
      <c r="M1109" s="235"/>
      <c r="N1109" s="236"/>
      <c r="O1109" s="236"/>
      <c r="P1109" s="236"/>
      <c r="Q1109" s="236"/>
      <c r="R1109" s="236"/>
      <c r="S1109" s="236"/>
      <c r="T1109" s="237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8" t="s">
        <v>166</v>
      </c>
      <c r="AU1109" s="238" t="s">
        <v>82</v>
      </c>
      <c r="AV1109" s="13" t="s">
        <v>82</v>
      </c>
      <c r="AW1109" s="13" t="s">
        <v>33</v>
      </c>
      <c r="AX1109" s="13" t="s">
        <v>72</v>
      </c>
      <c r="AY1109" s="238" t="s">
        <v>153</v>
      </c>
    </row>
    <row r="1110" spans="1:51" s="13" customFormat="1" ht="12">
      <c r="A1110" s="13"/>
      <c r="B1110" s="228"/>
      <c r="C1110" s="229"/>
      <c r="D1110" s="221" t="s">
        <v>166</v>
      </c>
      <c r="E1110" s="230" t="s">
        <v>19</v>
      </c>
      <c r="F1110" s="231" t="s">
        <v>1119</v>
      </c>
      <c r="G1110" s="229"/>
      <c r="H1110" s="232">
        <v>6</v>
      </c>
      <c r="I1110" s="233"/>
      <c r="J1110" s="229"/>
      <c r="K1110" s="229"/>
      <c r="L1110" s="234"/>
      <c r="M1110" s="235"/>
      <c r="N1110" s="236"/>
      <c r="O1110" s="236"/>
      <c r="P1110" s="236"/>
      <c r="Q1110" s="236"/>
      <c r="R1110" s="236"/>
      <c r="S1110" s="236"/>
      <c r="T1110" s="237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8" t="s">
        <v>166</v>
      </c>
      <c r="AU1110" s="238" t="s">
        <v>82</v>
      </c>
      <c r="AV1110" s="13" t="s">
        <v>82</v>
      </c>
      <c r="AW1110" s="13" t="s">
        <v>33</v>
      </c>
      <c r="AX1110" s="13" t="s">
        <v>72</v>
      </c>
      <c r="AY1110" s="238" t="s">
        <v>153</v>
      </c>
    </row>
    <row r="1111" spans="1:51" s="13" customFormat="1" ht="12">
      <c r="A1111" s="13"/>
      <c r="B1111" s="228"/>
      <c r="C1111" s="229"/>
      <c r="D1111" s="221" t="s">
        <v>166</v>
      </c>
      <c r="E1111" s="230" t="s">
        <v>19</v>
      </c>
      <c r="F1111" s="231" t="s">
        <v>1120</v>
      </c>
      <c r="G1111" s="229"/>
      <c r="H1111" s="232">
        <v>6</v>
      </c>
      <c r="I1111" s="233"/>
      <c r="J1111" s="229"/>
      <c r="K1111" s="229"/>
      <c r="L1111" s="234"/>
      <c r="M1111" s="235"/>
      <c r="N1111" s="236"/>
      <c r="O1111" s="236"/>
      <c r="P1111" s="236"/>
      <c r="Q1111" s="236"/>
      <c r="R1111" s="236"/>
      <c r="S1111" s="236"/>
      <c r="T1111" s="237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8" t="s">
        <v>166</v>
      </c>
      <c r="AU1111" s="238" t="s">
        <v>82</v>
      </c>
      <c r="AV1111" s="13" t="s">
        <v>82</v>
      </c>
      <c r="AW1111" s="13" t="s">
        <v>33</v>
      </c>
      <c r="AX1111" s="13" t="s">
        <v>72</v>
      </c>
      <c r="AY1111" s="238" t="s">
        <v>153</v>
      </c>
    </row>
    <row r="1112" spans="1:51" s="15" customFormat="1" ht="12">
      <c r="A1112" s="15"/>
      <c r="B1112" s="250"/>
      <c r="C1112" s="251"/>
      <c r="D1112" s="221" t="s">
        <v>166</v>
      </c>
      <c r="E1112" s="252" t="s">
        <v>19</v>
      </c>
      <c r="F1112" s="253" t="s">
        <v>174</v>
      </c>
      <c r="G1112" s="251"/>
      <c r="H1112" s="254">
        <v>17</v>
      </c>
      <c r="I1112" s="255"/>
      <c r="J1112" s="251"/>
      <c r="K1112" s="251"/>
      <c r="L1112" s="256"/>
      <c r="M1112" s="257"/>
      <c r="N1112" s="258"/>
      <c r="O1112" s="258"/>
      <c r="P1112" s="258"/>
      <c r="Q1112" s="258"/>
      <c r="R1112" s="258"/>
      <c r="S1112" s="258"/>
      <c r="T1112" s="259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T1112" s="260" t="s">
        <v>166</v>
      </c>
      <c r="AU1112" s="260" t="s">
        <v>82</v>
      </c>
      <c r="AV1112" s="15" t="s">
        <v>175</v>
      </c>
      <c r="AW1112" s="15" t="s">
        <v>33</v>
      </c>
      <c r="AX1112" s="15" t="s">
        <v>72</v>
      </c>
      <c r="AY1112" s="260" t="s">
        <v>153</v>
      </c>
    </row>
    <row r="1113" spans="1:51" s="14" customFormat="1" ht="12">
      <c r="A1113" s="14"/>
      <c r="B1113" s="239"/>
      <c r="C1113" s="240"/>
      <c r="D1113" s="221" t="s">
        <v>166</v>
      </c>
      <c r="E1113" s="241" t="s">
        <v>19</v>
      </c>
      <c r="F1113" s="242" t="s">
        <v>168</v>
      </c>
      <c r="G1113" s="240"/>
      <c r="H1113" s="243">
        <v>24</v>
      </c>
      <c r="I1113" s="244"/>
      <c r="J1113" s="240"/>
      <c r="K1113" s="240"/>
      <c r="L1113" s="245"/>
      <c r="M1113" s="246"/>
      <c r="N1113" s="247"/>
      <c r="O1113" s="247"/>
      <c r="P1113" s="247"/>
      <c r="Q1113" s="247"/>
      <c r="R1113" s="247"/>
      <c r="S1113" s="247"/>
      <c r="T1113" s="248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9" t="s">
        <v>166</v>
      </c>
      <c r="AU1113" s="249" t="s">
        <v>82</v>
      </c>
      <c r="AV1113" s="14" t="s">
        <v>161</v>
      </c>
      <c r="AW1113" s="14" t="s">
        <v>33</v>
      </c>
      <c r="AX1113" s="14" t="s">
        <v>80</v>
      </c>
      <c r="AY1113" s="249" t="s">
        <v>153</v>
      </c>
    </row>
    <row r="1114" spans="1:65" s="2" customFormat="1" ht="24.15" customHeight="1">
      <c r="A1114" s="42"/>
      <c r="B1114" s="43"/>
      <c r="C1114" s="261" t="s">
        <v>1214</v>
      </c>
      <c r="D1114" s="261" t="s">
        <v>214</v>
      </c>
      <c r="E1114" s="262" t="s">
        <v>1215</v>
      </c>
      <c r="F1114" s="263" t="s">
        <v>1216</v>
      </c>
      <c r="G1114" s="264" t="s">
        <v>346</v>
      </c>
      <c r="H1114" s="265">
        <v>20.46</v>
      </c>
      <c r="I1114" s="266"/>
      <c r="J1114" s="267">
        <f>ROUND(I1114*H1114,2)</f>
        <v>0</v>
      </c>
      <c r="K1114" s="263" t="s">
        <v>160</v>
      </c>
      <c r="L1114" s="268"/>
      <c r="M1114" s="269" t="s">
        <v>19</v>
      </c>
      <c r="N1114" s="270" t="s">
        <v>43</v>
      </c>
      <c r="O1114" s="88"/>
      <c r="P1114" s="217">
        <f>O1114*H1114</f>
        <v>0</v>
      </c>
      <c r="Q1114" s="217">
        <v>0</v>
      </c>
      <c r="R1114" s="217">
        <f>Q1114*H1114</f>
        <v>0</v>
      </c>
      <c r="S1114" s="217">
        <v>0</v>
      </c>
      <c r="T1114" s="218">
        <f>S1114*H1114</f>
        <v>0</v>
      </c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R1114" s="219" t="s">
        <v>260</v>
      </c>
      <c r="AT1114" s="219" t="s">
        <v>214</v>
      </c>
      <c r="AU1114" s="219" t="s">
        <v>82</v>
      </c>
      <c r="AY1114" s="21" t="s">
        <v>153</v>
      </c>
      <c r="BE1114" s="220">
        <f>IF(N1114="základní",J1114,0)</f>
        <v>0</v>
      </c>
      <c r="BF1114" s="220">
        <f>IF(N1114="snížená",J1114,0)</f>
        <v>0</v>
      </c>
      <c r="BG1114" s="220">
        <f>IF(N1114="zákl. přenesená",J1114,0)</f>
        <v>0</v>
      </c>
      <c r="BH1114" s="220">
        <f>IF(N1114="sníž. přenesená",J1114,0)</f>
        <v>0</v>
      </c>
      <c r="BI1114" s="220">
        <f>IF(N1114="nulová",J1114,0)</f>
        <v>0</v>
      </c>
      <c r="BJ1114" s="21" t="s">
        <v>80</v>
      </c>
      <c r="BK1114" s="220">
        <f>ROUND(I1114*H1114,2)</f>
        <v>0</v>
      </c>
      <c r="BL1114" s="21" t="s">
        <v>210</v>
      </c>
      <c r="BM1114" s="219" t="s">
        <v>1217</v>
      </c>
    </row>
    <row r="1115" spans="1:47" s="2" customFormat="1" ht="12">
      <c r="A1115" s="42"/>
      <c r="B1115" s="43"/>
      <c r="C1115" s="44"/>
      <c r="D1115" s="221" t="s">
        <v>162</v>
      </c>
      <c r="E1115" s="44"/>
      <c r="F1115" s="222" t="s">
        <v>1216</v>
      </c>
      <c r="G1115" s="44"/>
      <c r="H1115" s="44"/>
      <c r="I1115" s="223"/>
      <c r="J1115" s="44"/>
      <c r="K1115" s="44"/>
      <c r="L1115" s="48"/>
      <c r="M1115" s="224"/>
      <c r="N1115" s="225"/>
      <c r="O1115" s="88"/>
      <c r="P1115" s="88"/>
      <c r="Q1115" s="88"/>
      <c r="R1115" s="88"/>
      <c r="S1115" s="88"/>
      <c r="T1115" s="89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T1115" s="21" t="s">
        <v>162</v>
      </c>
      <c r="AU1115" s="21" t="s">
        <v>82</v>
      </c>
    </row>
    <row r="1116" spans="1:51" s="13" customFormat="1" ht="12">
      <c r="A1116" s="13"/>
      <c r="B1116" s="228"/>
      <c r="C1116" s="229"/>
      <c r="D1116" s="221" t="s">
        <v>166</v>
      </c>
      <c r="E1116" s="230" t="s">
        <v>19</v>
      </c>
      <c r="F1116" s="231" t="s">
        <v>1218</v>
      </c>
      <c r="G1116" s="229"/>
      <c r="H1116" s="232">
        <v>0.7</v>
      </c>
      <c r="I1116" s="233"/>
      <c r="J1116" s="229"/>
      <c r="K1116" s="229"/>
      <c r="L1116" s="234"/>
      <c r="M1116" s="235"/>
      <c r="N1116" s="236"/>
      <c r="O1116" s="236"/>
      <c r="P1116" s="236"/>
      <c r="Q1116" s="236"/>
      <c r="R1116" s="236"/>
      <c r="S1116" s="236"/>
      <c r="T1116" s="237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8" t="s">
        <v>166</v>
      </c>
      <c r="AU1116" s="238" t="s">
        <v>82</v>
      </c>
      <c r="AV1116" s="13" t="s">
        <v>82</v>
      </c>
      <c r="AW1116" s="13" t="s">
        <v>33</v>
      </c>
      <c r="AX1116" s="13" t="s">
        <v>72</v>
      </c>
      <c r="AY1116" s="238" t="s">
        <v>153</v>
      </c>
    </row>
    <row r="1117" spans="1:51" s="13" customFormat="1" ht="12">
      <c r="A1117" s="13"/>
      <c r="B1117" s="228"/>
      <c r="C1117" s="229"/>
      <c r="D1117" s="221" t="s">
        <v>166</v>
      </c>
      <c r="E1117" s="230" t="s">
        <v>19</v>
      </c>
      <c r="F1117" s="231" t="s">
        <v>1219</v>
      </c>
      <c r="G1117" s="229"/>
      <c r="H1117" s="232">
        <v>0.8</v>
      </c>
      <c r="I1117" s="233"/>
      <c r="J1117" s="229"/>
      <c r="K1117" s="229"/>
      <c r="L1117" s="234"/>
      <c r="M1117" s="235"/>
      <c r="N1117" s="236"/>
      <c r="O1117" s="236"/>
      <c r="P1117" s="236"/>
      <c r="Q1117" s="236"/>
      <c r="R1117" s="236"/>
      <c r="S1117" s="236"/>
      <c r="T1117" s="237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8" t="s">
        <v>166</v>
      </c>
      <c r="AU1117" s="238" t="s">
        <v>82</v>
      </c>
      <c r="AV1117" s="13" t="s">
        <v>82</v>
      </c>
      <c r="AW1117" s="13" t="s">
        <v>33</v>
      </c>
      <c r="AX1117" s="13" t="s">
        <v>72</v>
      </c>
      <c r="AY1117" s="238" t="s">
        <v>153</v>
      </c>
    </row>
    <row r="1118" spans="1:51" s="13" customFormat="1" ht="12">
      <c r="A1118" s="13"/>
      <c r="B1118" s="228"/>
      <c r="C1118" s="229"/>
      <c r="D1118" s="221" t="s">
        <v>166</v>
      </c>
      <c r="E1118" s="230" t="s">
        <v>19</v>
      </c>
      <c r="F1118" s="231" t="s">
        <v>1220</v>
      </c>
      <c r="G1118" s="229"/>
      <c r="H1118" s="232">
        <v>0.8</v>
      </c>
      <c r="I1118" s="233"/>
      <c r="J1118" s="229"/>
      <c r="K1118" s="229"/>
      <c r="L1118" s="234"/>
      <c r="M1118" s="235"/>
      <c r="N1118" s="236"/>
      <c r="O1118" s="236"/>
      <c r="P1118" s="236"/>
      <c r="Q1118" s="236"/>
      <c r="R1118" s="236"/>
      <c r="S1118" s="236"/>
      <c r="T1118" s="237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8" t="s">
        <v>166</v>
      </c>
      <c r="AU1118" s="238" t="s">
        <v>82</v>
      </c>
      <c r="AV1118" s="13" t="s">
        <v>82</v>
      </c>
      <c r="AW1118" s="13" t="s">
        <v>33</v>
      </c>
      <c r="AX1118" s="13" t="s">
        <v>72</v>
      </c>
      <c r="AY1118" s="238" t="s">
        <v>153</v>
      </c>
    </row>
    <row r="1119" spans="1:51" s="13" customFormat="1" ht="12">
      <c r="A1119" s="13"/>
      <c r="B1119" s="228"/>
      <c r="C1119" s="229"/>
      <c r="D1119" s="221" t="s">
        <v>166</v>
      </c>
      <c r="E1119" s="230" t="s">
        <v>19</v>
      </c>
      <c r="F1119" s="231" t="s">
        <v>1221</v>
      </c>
      <c r="G1119" s="229"/>
      <c r="H1119" s="232">
        <v>1.6</v>
      </c>
      <c r="I1119" s="233"/>
      <c r="J1119" s="229"/>
      <c r="K1119" s="229"/>
      <c r="L1119" s="234"/>
      <c r="M1119" s="235"/>
      <c r="N1119" s="236"/>
      <c r="O1119" s="236"/>
      <c r="P1119" s="236"/>
      <c r="Q1119" s="236"/>
      <c r="R1119" s="236"/>
      <c r="S1119" s="236"/>
      <c r="T1119" s="237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8" t="s">
        <v>166</v>
      </c>
      <c r="AU1119" s="238" t="s">
        <v>82</v>
      </c>
      <c r="AV1119" s="13" t="s">
        <v>82</v>
      </c>
      <c r="AW1119" s="13" t="s">
        <v>33</v>
      </c>
      <c r="AX1119" s="13" t="s">
        <v>72</v>
      </c>
      <c r="AY1119" s="238" t="s">
        <v>153</v>
      </c>
    </row>
    <row r="1120" spans="1:51" s="13" customFormat="1" ht="12">
      <c r="A1120" s="13"/>
      <c r="B1120" s="228"/>
      <c r="C1120" s="229"/>
      <c r="D1120" s="221" t="s">
        <v>166</v>
      </c>
      <c r="E1120" s="230" t="s">
        <v>19</v>
      </c>
      <c r="F1120" s="231" t="s">
        <v>1222</v>
      </c>
      <c r="G1120" s="229"/>
      <c r="H1120" s="232">
        <v>0.8</v>
      </c>
      <c r="I1120" s="233"/>
      <c r="J1120" s="229"/>
      <c r="K1120" s="229"/>
      <c r="L1120" s="234"/>
      <c r="M1120" s="235"/>
      <c r="N1120" s="236"/>
      <c r="O1120" s="236"/>
      <c r="P1120" s="236"/>
      <c r="Q1120" s="236"/>
      <c r="R1120" s="236"/>
      <c r="S1120" s="236"/>
      <c r="T1120" s="237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8" t="s">
        <v>166</v>
      </c>
      <c r="AU1120" s="238" t="s">
        <v>82</v>
      </c>
      <c r="AV1120" s="13" t="s">
        <v>82</v>
      </c>
      <c r="AW1120" s="13" t="s">
        <v>33</v>
      </c>
      <c r="AX1120" s="13" t="s">
        <v>72</v>
      </c>
      <c r="AY1120" s="238" t="s">
        <v>153</v>
      </c>
    </row>
    <row r="1121" spans="1:51" s="13" customFormat="1" ht="12">
      <c r="A1121" s="13"/>
      <c r="B1121" s="228"/>
      <c r="C1121" s="229"/>
      <c r="D1121" s="221" t="s">
        <v>166</v>
      </c>
      <c r="E1121" s="230" t="s">
        <v>19</v>
      </c>
      <c r="F1121" s="231" t="s">
        <v>1223</v>
      </c>
      <c r="G1121" s="229"/>
      <c r="H1121" s="232">
        <v>0.8</v>
      </c>
      <c r="I1121" s="233"/>
      <c r="J1121" s="229"/>
      <c r="K1121" s="229"/>
      <c r="L1121" s="234"/>
      <c r="M1121" s="235"/>
      <c r="N1121" s="236"/>
      <c r="O1121" s="236"/>
      <c r="P1121" s="236"/>
      <c r="Q1121" s="236"/>
      <c r="R1121" s="236"/>
      <c r="S1121" s="236"/>
      <c r="T1121" s="237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8" t="s">
        <v>166</v>
      </c>
      <c r="AU1121" s="238" t="s">
        <v>82</v>
      </c>
      <c r="AV1121" s="13" t="s">
        <v>82</v>
      </c>
      <c r="AW1121" s="13" t="s">
        <v>33</v>
      </c>
      <c r="AX1121" s="13" t="s">
        <v>72</v>
      </c>
      <c r="AY1121" s="238" t="s">
        <v>153</v>
      </c>
    </row>
    <row r="1122" spans="1:51" s="15" customFormat="1" ht="12">
      <c r="A1122" s="15"/>
      <c r="B1122" s="250"/>
      <c r="C1122" s="251"/>
      <c r="D1122" s="221" t="s">
        <v>166</v>
      </c>
      <c r="E1122" s="252" t="s">
        <v>19</v>
      </c>
      <c r="F1122" s="253" t="s">
        <v>174</v>
      </c>
      <c r="G1122" s="251"/>
      <c r="H1122" s="254">
        <v>5.5</v>
      </c>
      <c r="I1122" s="255"/>
      <c r="J1122" s="251"/>
      <c r="K1122" s="251"/>
      <c r="L1122" s="256"/>
      <c r="M1122" s="257"/>
      <c r="N1122" s="258"/>
      <c r="O1122" s="258"/>
      <c r="P1122" s="258"/>
      <c r="Q1122" s="258"/>
      <c r="R1122" s="258"/>
      <c r="S1122" s="258"/>
      <c r="T1122" s="259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T1122" s="260" t="s">
        <v>166</v>
      </c>
      <c r="AU1122" s="260" t="s">
        <v>82</v>
      </c>
      <c r="AV1122" s="15" t="s">
        <v>175</v>
      </c>
      <c r="AW1122" s="15" t="s">
        <v>33</v>
      </c>
      <c r="AX1122" s="15" t="s">
        <v>72</v>
      </c>
      <c r="AY1122" s="260" t="s">
        <v>153</v>
      </c>
    </row>
    <row r="1123" spans="1:51" s="13" customFormat="1" ht="12">
      <c r="A1123" s="13"/>
      <c r="B1123" s="228"/>
      <c r="C1123" s="229"/>
      <c r="D1123" s="221" t="s">
        <v>166</v>
      </c>
      <c r="E1123" s="230" t="s">
        <v>19</v>
      </c>
      <c r="F1123" s="231" t="s">
        <v>1224</v>
      </c>
      <c r="G1123" s="229"/>
      <c r="H1123" s="232">
        <v>1.2</v>
      </c>
      <c r="I1123" s="233"/>
      <c r="J1123" s="229"/>
      <c r="K1123" s="229"/>
      <c r="L1123" s="234"/>
      <c r="M1123" s="235"/>
      <c r="N1123" s="236"/>
      <c r="O1123" s="236"/>
      <c r="P1123" s="236"/>
      <c r="Q1123" s="236"/>
      <c r="R1123" s="236"/>
      <c r="S1123" s="236"/>
      <c r="T1123" s="237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8" t="s">
        <v>166</v>
      </c>
      <c r="AU1123" s="238" t="s">
        <v>82</v>
      </c>
      <c r="AV1123" s="13" t="s">
        <v>82</v>
      </c>
      <c r="AW1123" s="13" t="s">
        <v>33</v>
      </c>
      <c r="AX1123" s="13" t="s">
        <v>72</v>
      </c>
      <c r="AY1123" s="238" t="s">
        <v>153</v>
      </c>
    </row>
    <row r="1124" spans="1:51" s="13" customFormat="1" ht="12">
      <c r="A1124" s="13"/>
      <c r="B1124" s="228"/>
      <c r="C1124" s="229"/>
      <c r="D1124" s="221" t="s">
        <v>166</v>
      </c>
      <c r="E1124" s="230" t="s">
        <v>19</v>
      </c>
      <c r="F1124" s="231" t="s">
        <v>1225</v>
      </c>
      <c r="G1124" s="229"/>
      <c r="H1124" s="232">
        <v>0.7</v>
      </c>
      <c r="I1124" s="233"/>
      <c r="J1124" s="229"/>
      <c r="K1124" s="229"/>
      <c r="L1124" s="234"/>
      <c r="M1124" s="235"/>
      <c r="N1124" s="236"/>
      <c r="O1124" s="236"/>
      <c r="P1124" s="236"/>
      <c r="Q1124" s="236"/>
      <c r="R1124" s="236"/>
      <c r="S1124" s="236"/>
      <c r="T1124" s="237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8" t="s">
        <v>166</v>
      </c>
      <c r="AU1124" s="238" t="s">
        <v>82</v>
      </c>
      <c r="AV1124" s="13" t="s">
        <v>82</v>
      </c>
      <c r="AW1124" s="13" t="s">
        <v>33</v>
      </c>
      <c r="AX1124" s="13" t="s">
        <v>72</v>
      </c>
      <c r="AY1124" s="238" t="s">
        <v>153</v>
      </c>
    </row>
    <row r="1125" spans="1:51" s="13" customFormat="1" ht="12">
      <c r="A1125" s="13"/>
      <c r="B1125" s="228"/>
      <c r="C1125" s="229"/>
      <c r="D1125" s="221" t="s">
        <v>166</v>
      </c>
      <c r="E1125" s="230" t="s">
        <v>19</v>
      </c>
      <c r="F1125" s="231" t="s">
        <v>1226</v>
      </c>
      <c r="G1125" s="229"/>
      <c r="H1125" s="232">
        <v>1.6</v>
      </c>
      <c r="I1125" s="233"/>
      <c r="J1125" s="229"/>
      <c r="K1125" s="229"/>
      <c r="L1125" s="234"/>
      <c r="M1125" s="235"/>
      <c r="N1125" s="236"/>
      <c r="O1125" s="236"/>
      <c r="P1125" s="236"/>
      <c r="Q1125" s="236"/>
      <c r="R1125" s="236"/>
      <c r="S1125" s="236"/>
      <c r="T1125" s="237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8" t="s">
        <v>166</v>
      </c>
      <c r="AU1125" s="238" t="s">
        <v>82</v>
      </c>
      <c r="AV1125" s="13" t="s">
        <v>82</v>
      </c>
      <c r="AW1125" s="13" t="s">
        <v>33</v>
      </c>
      <c r="AX1125" s="13" t="s">
        <v>72</v>
      </c>
      <c r="AY1125" s="238" t="s">
        <v>153</v>
      </c>
    </row>
    <row r="1126" spans="1:51" s="13" customFormat="1" ht="12">
      <c r="A1126" s="13"/>
      <c r="B1126" s="228"/>
      <c r="C1126" s="229"/>
      <c r="D1126" s="221" t="s">
        <v>166</v>
      </c>
      <c r="E1126" s="230" t="s">
        <v>19</v>
      </c>
      <c r="F1126" s="231" t="s">
        <v>1227</v>
      </c>
      <c r="G1126" s="229"/>
      <c r="H1126" s="232">
        <v>4.8</v>
      </c>
      <c r="I1126" s="233"/>
      <c r="J1126" s="229"/>
      <c r="K1126" s="229"/>
      <c r="L1126" s="234"/>
      <c r="M1126" s="235"/>
      <c r="N1126" s="236"/>
      <c r="O1126" s="236"/>
      <c r="P1126" s="236"/>
      <c r="Q1126" s="236"/>
      <c r="R1126" s="236"/>
      <c r="S1126" s="236"/>
      <c r="T1126" s="237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38" t="s">
        <v>166</v>
      </c>
      <c r="AU1126" s="238" t="s">
        <v>82</v>
      </c>
      <c r="AV1126" s="13" t="s">
        <v>82</v>
      </c>
      <c r="AW1126" s="13" t="s">
        <v>33</v>
      </c>
      <c r="AX1126" s="13" t="s">
        <v>72</v>
      </c>
      <c r="AY1126" s="238" t="s">
        <v>153</v>
      </c>
    </row>
    <row r="1127" spans="1:51" s="13" customFormat="1" ht="12">
      <c r="A1127" s="13"/>
      <c r="B1127" s="228"/>
      <c r="C1127" s="229"/>
      <c r="D1127" s="221" t="s">
        <v>166</v>
      </c>
      <c r="E1127" s="230" t="s">
        <v>19</v>
      </c>
      <c r="F1127" s="231" t="s">
        <v>1228</v>
      </c>
      <c r="G1127" s="229"/>
      <c r="H1127" s="232">
        <v>4.8</v>
      </c>
      <c r="I1127" s="233"/>
      <c r="J1127" s="229"/>
      <c r="K1127" s="229"/>
      <c r="L1127" s="234"/>
      <c r="M1127" s="235"/>
      <c r="N1127" s="236"/>
      <c r="O1127" s="236"/>
      <c r="P1127" s="236"/>
      <c r="Q1127" s="236"/>
      <c r="R1127" s="236"/>
      <c r="S1127" s="236"/>
      <c r="T1127" s="237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38" t="s">
        <v>166</v>
      </c>
      <c r="AU1127" s="238" t="s">
        <v>82</v>
      </c>
      <c r="AV1127" s="13" t="s">
        <v>82</v>
      </c>
      <c r="AW1127" s="13" t="s">
        <v>33</v>
      </c>
      <c r="AX1127" s="13" t="s">
        <v>72</v>
      </c>
      <c r="AY1127" s="238" t="s">
        <v>153</v>
      </c>
    </row>
    <row r="1128" spans="1:51" s="15" customFormat="1" ht="12">
      <c r="A1128" s="15"/>
      <c r="B1128" s="250"/>
      <c r="C1128" s="251"/>
      <c r="D1128" s="221" t="s">
        <v>166</v>
      </c>
      <c r="E1128" s="252" t="s">
        <v>19</v>
      </c>
      <c r="F1128" s="253" t="s">
        <v>174</v>
      </c>
      <c r="G1128" s="251"/>
      <c r="H1128" s="254">
        <v>13.100000000000001</v>
      </c>
      <c r="I1128" s="255"/>
      <c r="J1128" s="251"/>
      <c r="K1128" s="251"/>
      <c r="L1128" s="256"/>
      <c r="M1128" s="257"/>
      <c r="N1128" s="258"/>
      <c r="O1128" s="258"/>
      <c r="P1128" s="258"/>
      <c r="Q1128" s="258"/>
      <c r="R1128" s="258"/>
      <c r="S1128" s="258"/>
      <c r="T1128" s="259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60" t="s">
        <v>166</v>
      </c>
      <c r="AU1128" s="260" t="s">
        <v>82</v>
      </c>
      <c r="AV1128" s="15" t="s">
        <v>175</v>
      </c>
      <c r="AW1128" s="15" t="s">
        <v>33</v>
      </c>
      <c r="AX1128" s="15" t="s">
        <v>72</v>
      </c>
      <c r="AY1128" s="260" t="s">
        <v>153</v>
      </c>
    </row>
    <row r="1129" spans="1:51" s="14" customFormat="1" ht="12">
      <c r="A1129" s="14"/>
      <c r="B1129" s="239"/>
      <c r="C1129" s="240"/>
      <c r="D1129" s="221" t="s">
        <v>166</v>
      </c>
      <c r="E1129" s="241" t="s">
        <v>19</v>
      </c>
      <c r="F1129" s="242" t="s">
        <v>168</v>
      </c>
      <c r="G1129" s="240"/>
      <c r="H1129" s="243">
        <v>18.6</v>
      </c>
      <c r="I1129" s="244"/>
      <c r="J1129" s="240"/>
      <c r="K1129" s="240"/>
      <c r="L1129" s="245"/>
      <c r="M1129" s="246"/>
      <c r="N1129" s="247"/>
      <c r="O1129" s="247"/>
      <c r="P1129" s="247"/>
      <c r="Q1129" s="247"/>
      <c r="R1129" s="247"/>
      <c r="S1129" s="247"/>
      <c r="T1129" s="248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9" t="s">
        <v>166</v>
      </c>
      <c r="AU1129" s="249" t="s">
        <v>82</v>
      </c>
      <c r="AV1129" s="14" t="s">
        <v>161</v>
      </c>
      <c r="AW1129" s="14" t="s">
        <v>33</v>
      </c>
      <c r="AX1129" s="14" t="s">
        <v>72</v>
      </c>
      <c r="AY1129" s="249" t="s">
        <v>153</v>
      </c>
    </row>
    <row r="1130" spans="1:51" s="13" customFormat="1" ht="12">
      <c r="A1130" s="13"/>
      <c r="B1130" s="228"/>
      <c r="C1130" s="229"/>
      <c r="D1130" s="221" t="s">
        <v>166</v>
      </c>
      <c r="E1130" s="230" t="s">
        <v>19</v>
      </c>
      <c r="F1130" s="231" t="s">
        <v>1229</v>
      </c>
      <c r="G1130" s="229"/>
      <c r="H1130" s="232">
        <v>20.46</v>
      </c>
      <c r="I1130" s="233"/>
      <c r="J1130" s="229"/>
      <c r="K1130" s="229"/>
      <c r="L1130" s="234"/>
      <c r="M1130" s="235"/>
      <c r="N1130" s="236"/>
      <c r="O1130" s="236"/>
      <c r="P1130" s="236"/>
      <c r="Q1130" s="236"/>
      <c r="R1130" s="236"/>
      <c r="S1130" s="236"/>
      <c r="T1130" s="237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8" t="s">
        <v>166</v>
      </c>
      <c r="AU1130" s="238" t="s">
        <v>82</v>
      </c>
      <c r="AV1130" s="13" t="s">
        <v>82</v>
      </c>
      <c r="AW1130" s="13" t="s">
        <v>33</v>
      </c>
      <c r="AX1130" s="13" t="s">
        <v>72</v>
      </c>
      <c r="AY1130" s="238" t="s">
        <v>153</v>
      </c>
    </row>
    <row r="1131" spans="1:51" s="14" customFormat="1" ht="12">
      <c r="A1131" s="14"/>
      <c r="B1131" s="239"/>
      <c r="C1131" s="240"/>
      <c r="D1131" s="221" t="s">
        <v>166</v>
      </c>
      <c r="E1131" s="241" t="s">
        <v>19</v>
      </c>
      <c r="F1131" s="242" t="s">
        <v>168</v>
      </c>
      <c r="G1131" s="240"/>
      <c r="H1131" s="243">
        <v>20.46</v>
      </c>
      <c r="I1131" s="244"/>
      <c r="J1131" s="240"/>
      <c r="K1131" s="240"/>
      <c r="L1131" s="245"/>
      <c r="M1131" s="246"/>
      <c r="N1131" s="247"/>
      <c r="O1131" s="247"/>
      <c r="P1131" s="247"/>
      <c r="Q1131" s="247"/>
      <c r="R1131" s="247"/>
      <c r="S1131" s="247"/>
      <c r="T1131" s="248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9" t="s">
        <v>166</v>
      </c>
      <c r="AU1131" s="249" t="s">
        <v>82</v>
      </c>
      <c r="AV1131" s="14" t="s">
        <v>161</v>
      </c>
      <c r="AW1131" s="14" t="s">
        <v>33</v>
      </c>
      <c r="AX1131" s="14" t="s">
        <v>80</v>
      </c>
      <c r="AY1131" s="249" t="s">
        <v>153</v>
      </c>
    </row>
    <row r="1132" spans="1:65" s="2" customFormat="1" ht="16.5" customHeight="1">
      <c r="A1132" s="42"/>
      <c r="B1132" s="43"/>
      <c r="C1132" s="208" t="s">
        <v>693</v>
      </c>
      <c r="D1132" s="208" t="s">
        <v>156</v>
      </c>
      <c r="E1132" s="209" t="s">
        <v>1230</v>
      </c>
      <c r="F1132" s="210" t="s">
        <v>1231</v>
      </c>
      <c r="G1132" s="211" t="s">
        <v>366</v>
      </c>
      <c r="H1132" s="212">
        <v>1</v>
      </c>
      <c r="I1132" s="213"/>
      <c r="J1132" s="214">
        <f>ROUND(I1132*H1132,2)</f>
        <v>0</v>
      </c>
      <c r="K1132" s="210" t="s">
        <v>160</v>
      </c>
      <c r="L1132" s="48"/>
      <c r="M1132" s="215" t="s">
        <v>19</v>
      </c>
      <c r="N1132" s="216" t="s">
        <v>43</v>
      </c>
      <c r="O1132" s="88"/>
      <c r="P1132" s="217">
        <f>O1132*H1132</f>
        <v>0</v>
      </c>
      <c r="Q1132" s="217">
        <v>0</v>
      </c>
      <c r="R1132" s="217">
        <f>Q1132*H1132</f>
        <v>0</v>
      </c>
      <c r="S1132" s="217">
        <v>0</v>
      </c>
      <c r="T1132" s="218">
        <f>S1132*H1132</f>
        <v>0</v>
      </c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R1132" s="219" t="s">
        <v>210</v>
      </c>
      <c r="AT1132" s="219" t="s">
        <v>156</v>
      </c>
      <c r="AU1132" s="219" t="s">
        <v>82</v>
      </c>
      <c r="AY1132" s="21" t="s">
        <v>153</v>
      </c>
      <c r="BE1132" s="220">
        <f>IF(N1132="základní",J1132,0)</f>
        <v>0</v>
      </c>
      <c r="BF1132" s="220">
        <f>IF(N1132="snížená",J1132,0)</f>
        <v>0</v>
      </c>
      <c r="BG1132" s="220">
        <f>IF(N1132="zákl. přenesená",J1132,0)</f>
        <v>0</v>
      </c>
      <c r="BH1132" s="220">
        <f>IF(N1132="sníž. přenesená",J1132,0)</f>
        <v>0</v>
      </c>
      <c r="BI1132" s="220">
        <f>IF(N1132="nulová",J1132,0)</f>
        <v>0</v>
      </c>
      <c r="BJ1132" s="21" t="s">
        <v>80</v>
      </c>
      <c r="BK1132" s="220">
        <f>ROUND(I1132*H1132,2)</f>
        <v>0</v>
      </c>
      <c r="BL1132" s="21" t="s">
        <v>210</v>
      </c>
      <c r="BM1132" s="219" t="s">
        <v>1232</v>
      </c>
    </row>
    <row r="1133" spans="1:47" s="2" customFormat="1" ht="12">
      <c r="A1133" s="42"/>
      <c r="B1133" s="43"/>
      <c r="C1133" s="44"/>
      <c r="D1133" s="221" t="s">
        <v>162</v>
      </c>
      <c r="E1133" s="44"/>
      <c r="F1133" s="222" t="s">
        <v>1233</v>
      </c>
      <c r="G1133" s="44"/>
      <c r="H1133" s="44"/>
      <c r="I1133" s="223"/>
      <c r="J1133" s="44"/>
      <c r="K1133" s="44"/>
      <c r="L1133" s="48"/>
      <c r="M1133" s="224"/>
      <c r="N1133" s="225"/>
      <c r="O1133" s="88"/>
      <c r="P1133" s="88"/>
      <c r="Q1133" s="88"/>
      <c r="R1133" s="88"/>
      <c r="S1133" s="88"/>
      <c r="T1133" s="89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T1133" s="21" t="s">
        <v>162</v>
      </c>
      <c r="AU1133" s="21" t="s">
        <v>82</v>
      </c>
    </row>
    <row r="1134" spans="1:47" s="2" customFormat="1" ht="12">
      <c r="A1134" s="42"/>
      <c r="B1134" s="43"/>
      <c r="C1134" s="44"/>
      <c r="D1134" s="226" t="s">
        <v>164</v>
      </c>
      <c r="E1134" s="44"/>
      <c r="F1134" s="227" t="s">
        <v>1234</v>
      </c>
      <c r="G1134" s="44"/>
      <c r="H1134" s="44"/>
      <c r="I1134" s="223"/>
      <c r="J1134" s="44"/>
      <c r="K1134" s="44"/>
      <c r="L1134" s="48"/>
      <c r="M1134" s="224"/>
      <c r="N1134" s="225"/>
      <c r="O1134" s="88"/>
      <c r="P1134" s="88"/>
      <c r="Q1134" s="88"/>
      <c r="R1134" s="88"/>
      <c r="S1134" s="88"/>
      <c r="T1134" s="89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T1134" s="21" t="s">
        <v>164</v>
      </c>
      <c r="AU1134" s="21" t="s">
        <v>82</v>
      </c>
    </row>
    <row r="1135" spans="1:65" s="2" customFormat="1" ht="37.8" customHeight="1">
      <c r="A1135" s="42"/>
      <c r="B1135" s="43"/>
      <c r="C1135" s="261" t="s">
        <v>1235</v>
      </c>
      <c r="D1135" s="261" t="s">
        <v>214</v>
      </c>
      <c r="E1135" s="262" t="s">
        <v>1236</v>
      </c>
      <c r="F1135" s="263" t="s">
        <v>1237</v>
      </c>
      <c r="G1135" s="264" t="s">
        <v>366</v>
      </c>
      <c r="H1135" s="265">
        <v>1</v>
      </c>
      <c r="I1135" s="266"/>
      <c r="J1135" s="267">
        <f>ROUND(I1135*H1135,2)</f>
        <v>0</v>
      </c>
      <c r="K1135" s="263" t="s">
        <v>160</v>
      </c>
      <c r="L1135" s="268"/>
      <c r="M1135" s="269" t="s">
        <v>19</v>
      </c>
      <c r="N1135" s="270" t="s">
        <v>43</v>
      </c>
      <c r="O1135" s="88"/>
      <c r="P1135" s="217">
        <f>O1135*H1135</f>
        <v>0</v>
      </c>
      <c r="Q1135" s="217">
        <v>0</v>
      </c>
      <c r="R1135" s="217">
        <f>Q1135*H1135</f>
        <v>0</v>
      </c>
      <c r="S1135" s="217">
        <v>0</v>
      </c>
      <c r="T1135" s="218">
        <f>S1135*H1135</f>
        <v>0</v>
      </c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R1135" s="219" t="s">
        <v>260</v>
      </c>
      <c r="AT1135" s="219" t="s">
        <v>214</v>
      </c>
      <c r="AU1135" s="219" t="s">
        <v>82</v>
      </c>
      <c r="AY1135" s="21" t="s">
        <v>153</v>
      </c>
      <c r="BE1135" s="220">
        <f>IF(N1135="základní",J1135,0)</f>
        <v>0</v>
      </c>
      <c r="BF1135" s="220">
        <f>IF(N1135="snížená",J1135,0)</f>
        <v>0</v>
      </c>
      <c r="BG1135" s="220">
        <f>IF(N1135="zákl. přenesená",J1135,0)</f>
        <v>0</v>
      </c>
      <c r="BH1135" s="220">
        <f>IF(N1135="sníž. přenesená",J1135,0)</f>
        <v>0</v>
      </c>
      <c r="BI1135" s="220">
        <f>IF(N1135="nulová",J1135,0)</f>
        <v>0</v>
      </c>
      <c r="BJ1135" s="21" t="s">
        <v>80</v>
      </c>
      <c r="BK1135" s="220">
        <f>ROUND(I1135*H1135,2)</f>
        <v>0</v>
      </c>
      <c r="BL1135" s="21" t="s">
        <v>210</v>
      </c>
      <c r="BM1135" s="219" t="s">
        <v>1238</v>
      </c>
    </row>
    <row r="1136" spans="1:47" s="2" customFormat="1" ht="12">
      <c r="A1136" s="42"/>
      <c r="B1136" s="43"/>
      <c r="C1136" s="44"/>
      <c r="D1136" s="221" t="s">
        <v>162</v>
      </c>
      <c r="E1136" s="44"/>
      <c r="F1136" s="222" t="s">
        <v>1237</v>
      </c>
      <c r="G1136" s="44"/>
      <c r="H1136" s="44"/>
      <c r="I1136" s="223"/>
      <c r="J1136" s="44"/>
      <c r="K1136" s="44"/>
      <c r="L1136" s="48"/>
      <c r="M1136" s="224"/>
      <c r="N1136" s="225"/>
      <c r="O1136" s="88"/>
      <c r="P1136" s="88"/>
      <c r="Q1136" s="88"/>
      <c r="R1136" s="88"/>
      <c r="S1136" s="88"/>
      <c r="T1136" s="89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T1136" s="21" t="s">
        <v>162</v>
      </c>
      <c r="AU1136" s="21" t="s">
        <v>82</v>
      </c>
    </row>
    <row r="1137" spans="1:65" s="2" customFormat="1" ht="24.15" customHeight="1">
      <c r="A1137" s="42"/>
      <c r="B1137" s="43"/>
      <c r="C1137" s="208" t="s">
        <v>701</v>
      </c>
      <c r="D1137" s="208" t="s">
        <v>156</v>
      </c>
      <c r="E1137" s="209" t="s">
        <v>1239</v>
      </c>
      <c r="F1137" s="210" t="s">
        <v>1240</v>
      </c>
      <c r="G1137" s="211" t="s">
        <v>183</v>
      </c>
      <c r="H1137" s="212">
        <v>0.939</v>
      </c>
      <c r="I1137" s="213"/>
      <c r="J1137" s="214">
        <f>ROUND(I1137*H1137,2)</f>
        <v>0</v>
      </c>
      <c r="K1137" s="210" t="s">
        <v>160</v>
      </c>
      <c r="L1137" s="48"/>
      <c r="M1137" s="215" t="s">
        <v>19</v>
      </c>
      <c r="N1137" s="216" t="s">
        <v>43</v>
      </c>
      <c r="O1137" s="88"/>
      <c r="P1137" s="217">
        <f>O1137*H1137</f>
        <v>0</v>
      </c>
      <c r="Q1137" s="217">
        <v>0</v>
      </c>
      <c r="R1137" s="217">
        <f>Q1137*H1137</f>
        <v>0</v>
      </c>
      <c r="S1137" s="217">
        <v>0</v>
      </c>
      <c r="T1137" s="218">
        <f>S1137*H1137</f>
        <v>0</v>
      </c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R1137" s="219" t="s">
        <v>210</v>
      </c>
      <c r="AT1137" s="219" t="s">
        <v>156</v>
      </c>
      <c r="AU1137" s="219" t="s">
        <v>82</v>
      </c>
      <c r="AY1137" s="21" t="s">
        <v>153</v>
      </c>
      <c r="BE1137" s="220">
        <f>IF(N1137="základní",J1137,0)</f>
        <v>0</v>
      </c>
      <c r="BF1137" s="220">
        <f>IF(N1137="snížená",J1137,0)</f>
        <v>0</v>
      </c>
      <c r="BG1137" s="220">
        <f>IF(N1137="zákl. přenesená",J1137,0)</f>
        <v>0</v>
      </c>
      <c r="BH1137" s="220">
        <f>IF(N1137="sníž. přenesená",J1137,0)</f>
        <v>0</v>
      </c>
      <c r="BI1137" s="220">
        <f>IF(N1137="nulová",J1137,0)</f>
        <v>0</v>
      </c>
      <c r="BJ1137" s="21" t="s">
        <v>80</v>
      </c>
      <c r="BK1137" s="220">
        <f>ROUND(I1137*H1137,2)</f>
        <v>0</v>
      </c>
      <c r="BL1137" s="21" t="s">
        <v>210</v>
      </c>
      <c r="BM1137" s="219" t="s">
        <v>1241</v>
      </c>
    </row>
    <row r="1138" spans="1:47" s="2" customFormat="1" ht="12">
      <c r="A1138" s="42"/>
      <c r="B1138" s="43"/>
      <c r="C1138" s="44"/>
      <c r="D1138" s="221" t="s">
        <v>162</v>
      </c>
      <c r="E1138" s="44"/>
      <c r="F1138" s="222" t="s">
        <v>1242</v>
      </c>
      <c r="G1138" s="44"/>
      <c r="H1138" s="44"/>
      <c r="I1138" s="223"/>
      <c r="J1138" s="44"/>
      <c r="K1138" s="44"/>
      <c r="L1138" s="48"/>
      <c r="M1138" s="224"/>
      <c r="N1138" s="225"/>
      <c r="O1138" s="88"/>
      <c r="P1138" s="88"/>
      <c r="Q1138" s="88"/>
      <c r="R1138" s="88"/>
      <c r="S1138" s="88"/>
      <c r="T1138" s="89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T1138" s="21" t="s">
        <v>162</v>
      </c>
      <c r="AU1138" s="21" t="s">
        <v>82</v>
      </c>
    </row>
    <row r="1139" spans="1:47" s="2" customFormat="1" ht="12">
      <c r="A1139" s="42"/>
      <c r="B1139" s="43"/>
      <c r="C1139" s="44"/>
      <c r="D1139" s="226" t="s">
        <v>164</v>
      </c>
      <c r="E1139" s="44"/>
      <c r="F1139" s="227" t="s">
        <v>1243</v>
      </c>
      <c r="G1139" s="44"/>
      <c r="H1139" s="44"/>
      <c r="I1139" s="223"/>
      <c r="J1139" s="44"/>
      <c r="K1139" s="44"/>
      <c r="L1139" s="48"/>
      <c r="M1139" s="224"/>
      <c r="N1139" s="225"/>
      <c r="O1139" s="88"/>
      <c r="P1139" s="88"/>
      <c r="Q1139" s="88"/>
      <c r="R1139" s="88"/>
      <c r="S1139" s="88"/>
      <c r="T1139" s="89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T1139" s="21" t="s">
        <v>164</v>
      </c>
      <c r="AU1139" s="21" t="s">
        <v>82</v>
      </c>
    </row>
    <row r="1140" spans="1:63" s="12" customFormat="1" ht="22.8" customHeight="1">
      <c r="A1140" s="12"/>
      <c r="B1140" s="192"/>
      <c r="C1140" s="193"/>
      <c r="D1140" s="194" t="s">
        <v>71</v>
      </c>
      <c r="E1140" s="206" t="s">
        <v>1244</v>
      </c>
      <c r="F1140" s="206" t="s">
        <v>1245</v>
      </c>
      <c r="G1140" s="193"/>
      <c r="H1140" s="193"/>
      <c r="I1140" s="196"/>
      <c r="J1140" s="207">
        <f>BK1140</f>
        <v>0</v>
      </c>
      <c r="K1140" s="193"/>
      <c r="L1140" s="198"/>
      <c r="M1140" s="199"/>
      <c r="N1140" s="200"/>
      <c r="O1140" s="200"/>
      <c r="P1140" s="201">
        <f>SUM(P1141:P1183)</f>
        <v>0</v>
      </c>
      <c r="Q1140" s="200"/>
      <c r="R1140" s="201">
        <f>SUM(R1141:R1183)</f>
        <v>0</v>
      </c>
      <c r="S1140" s="200"/>
      <c r="T1140" s="202">
        <f>SUM(T1141:T1183)</f>
        <v>0</v>
      </c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R1140" s="203" t="s">
        <v>82</v>
      </c>
      <c r="AT1140" s="204" t="s">
        <v>71</v>
      </c>
      <c r="AU1140" s="204" t="s">
        <v>80</v>
      </c>
      <c r="AY1140" s="203" t="s">
        <v>153</v>
      </c>
      <c r="BK1140" s="205">
        <f>SUM(BK1141:BK1183)</f>
        <v>0</v>
      </c>
    </row>
    <row r="1141" spans="1:65" s="2" customFormat="1" ht="21.75" customHeight="1">
      <c r="A1141" s="42"/>
      <c r="B1141" s="43"/>
      <c r="C1141" s="208" t="s">
        <v>1246</v>
      </c>
      <c r="D1141" s="208" t="s">
        <v>156</v>
      </c>
      <c r="E1141" s="209" t="s">
        <v>1247</v>
      </c>
      <c r="F1141" s="210" t="s">
        <v>1248</v>
      </c>
      <c r="G1141" s="211" t="s">
        <v>346</v>
      </c>
      <c r="H1141" s="212">
        <v>24</v>
      </c>
      <c r="I1141" s="213"/>
      <c r="J1141" s="214">
        <f>ROUND(I1141*H1141,2)</f>
        <v>0</v>
      </c>
      <c r="K1141" s="210" t="s">
        <v>160</v>
      </c>
      <c r="L1141" s="48"/>
      <c r="M1141" s="215" t="s">
        <v>19</v>
      </c>
      <c r="N1141" s="216" t="s">
        <v>43</v>
      </c>
      <c r="O1141" s="88"/>
      <c r="P1141" s="217">
        <f>O1141*H1141</f>
        <v>0</v>
      </c>
      <c r="Q1141" s="217">
        <v>0</v>
      </c>
      <c r="R1141" s="217">
        <f>Q1141*H1141</f>
        <v>0</v>
      </c>
      <c r="S1141" s="217">
        <v>0</v>
      </c>
      <c r="T1141" s="218">
        <f>S1141*H1141</f>
        <v>0</v>
      </c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R1141" s="219" t="s">
        <v>210</v>
      </c>
      <c r="AT1141" s="219" t="s">
        <v>156</v>
      </c>
      <c r="AU1141" s="219" t="s">
        <v>82</v>
      </c>
      <c r="AY1141" s="21" t="s">
        <v>153</v>
      </c>
      <c r="BE1141" s="220">
        <f>IF(N1141="základní",J1141,0)</f>
        <v>0</v>
      </c>
      <c r="BF1141" s="220">
        <f>IF(N1141="snížená",J1141,0)</f>
        <v>0</v>
      </c>
      <c r="BG1141" s="220">
        <f>IF(N1141="zákl. přenesená",J1141,0)</f>
        <v>0</v>
      </c>
      <c r="BH1141" s="220">
        <f>IF(N1141="sníž. přenesená",J1141,0)</f>
        <v>0</v>
      </c>
      <c r="BI1141" s="220">
        <f>IF(N1141="nulová",J1141,0)</f>
        <v>0</v>
      </c>
      <c r="BJ1141" s="21" t="s">
        <v>80</v>
      </c>
      <c r="BK1141" s="220">
        <f>ROUND(I1141*H1141,2)</f>
        <v>0</v>
      </c>
      <c r="BL1141" s="21" t="s">
        <v>210</v>
      </c>
      <c r="BM1141" s="219" t="s">
        <v>1249</v>
      </c>
    </row>
    <row r="1142" spans="1:47" s="2" customFormat="1" ht="12">
      <c r="A1142" s="42"/>
      <c r="B1142" s="43"/>
      <c r="C1142" s="44"/>
      <c r="D1142" s="221" t="s">
        <v>162</v>
      </c>
      <c r="E1142" s="44"/>
      <c r="F1142" s="222" t="s">
        <v>1250</v>
      </c>
      <c r="G1142" s="44"/>
      <c r="H1142" s="44"/>
      <c r="I1142" s="223"/>
      <c r="J1142" s="44"/>
      <c r="K1142" s="44"/>
      <c r="L1142" s="48"/>
      <c r="M1142" s="224"/>
      <c r="N1142" s="225"/>
      <c r="O1142" s="88"/>
      <c r="P1142" s="88"/>
      <c r="Q1142" s="88"/>
      <c r="R1142" s="88"/>
      <c r="S1142" s="88"/>
      <c r="T1142" s="89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T1142" s="21" t="s">
        <v>162</v>
      </c>
      <c r="AU1142" s="21" t="s">
        <v>82</v>
      </c>
    </row>
    <row r="1143" spans="1:47" s="2" customFormat="1" ht="12">
      <c r="A1143" s="42"/>
      <c r="B1143" s="43"/>
      <c r="C1143" s="44"/>
      <c r="D1143" s="226" t="s">
        <v>164</v>
      </c>
      <c r="E1143" s="44"/>
      <c r="F1143" s="227" t="s">
        <v>1251</v>
      </c>
      <c r="G1143" s="44"/>
      <c r="H1143" s="44"/>
      <c r="I1143" s="223"/>
      <c r="J1143" s="44"/>
      <c r="K1143" s="44"/>
      <c r="L1143" s="48"/>
      <c r="M1143" s="224"/>
      <c r="N1143" s="225"/>
      <c r="O1143" s="88"/>
      <c r="P1143" s="88"/>
      <c r="Q1143" s="88"/>
      <c r="R1143" s="88"/>
      <c r="S1143" s="88"/>
      <c r="T1143" s="89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T1143" s="21" t="s">
        <v>164</v>
      </c>
      <c r="AU1143" s="21" t="s">
        <v>82</v>
      </c>
    </row>
    <row r="1144" spans="1:51" s="13" customFormat="1" ht="12">
      <c r="A1144" s="13"/>
      <c r="B1144" s="228"/>
      <c r="C1144" s="229"/>
      <c r="D1144" s="221" t="s">
        <v>166</v>
      </c>
      <c r="E1144" s="230" t="s">
        <v>19</v>
      </c>
      <c r="F1144" s="231" t="s">
        <v>1252</v>
      </c>
      <c r="G1144" s="229"/>
      <c r="H1144" s="232">
        <v>24</v>
      </c>
      <c r="I1144" s="233"/>
      <c r="J1144" s="229"/>
      <c r="K1144" s="229"/>
      <c r="L1144" s="234"/>
      <c r="M1144" s="235"/>
      <c r="N1144" s="236"/>
      <c r="O1144" s="236"/>
      <c r="P1144" s="236"/>
      <c r="Q1144" s="236"/>
      <c r="R1144" s="236"/>
      <c r="S1144" s="236"/>
      <c r="T1144" s="237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8" t="s">
        <v>166</v>
      </c>
      <c r="AU1144" s="238" t="s">
        <v>82</v>
      </c>
      <c r="AV1144" s="13" t="s">
        <v>82</v>
      </c>
      <c r="AW1144" s="13" t="s">
        <v>33</v>
      </c>
      <c r="AX1144" s="13" t="s">
        <v>72</v>
      </c>
      <c r="AY1144" s="238" t="s">
        <v>153</v>
      </c>
    </row>
    <row r="1145" spans="1:51" s="14" customFormat="1" ht="12">
      <c r="A1145" s="14"/>
      <c r="B1145" s="239"/>
      <c r="C1145" s="240"/>
      <c r="D1145" s="221" t="s">
        <v>166</v>
      </c>
      <c r="E1145" s="241" t="s">
        <v>19</v>
      </c>
      <c r="F1145" s="242" t="s">
        <v>168</v>
      </c>
      <c r="G1145" s="240"/>
      <c r="H1145" s="243">
        <v>24</v>
      </c>
      <c r="I1145" s="244"/>
      <c r="J1145" s="240"/>
      <c r="K1145" s="240"/>
      <c r="L1145" s="245"/>
      <c r="M1145" s="246"/>
      <c r="N1145" s="247"/>
      <c r="O1145" s="247"/>
      <c r="P1145" s="247"/>
      <c r="Q1145" s="247"/>
      <c r="R1145" s="247"/>
      <c r="S1145" s="247"/>
      <c r="T1145" s="248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9" t="s">
        <v>166</v>
      </c>
      <c r="AU1145" s="249" t="s">
        <v>82</v>
      </c>
      <c r="AV1145" s="14" t="s">
        <v>161</v>
      </c>
      <c r="AW1145" s="14" t="s">
        <v>33</v>
      </c>
      <c r="AX1145" s="14" t="s">
        <v>80</v>
      </c>
      <c r="AY1145" s="249" t="s">
        <v>153</v>
      </c>
    </row>
    <row r="1146" spans="1:65" s="2" customFormat="1" ht="16.5" customHeight="1">
      <c r="A1146" s="42"/>
      <c r="B1146" s="43"/>
      <c r="C1146" s="261" t="s">
        <v>705</v>
      </c>
      <c r="D1146" s="261" t="s">
        <v>214</v>
      </c>
      <c r="E1146" s="262" t="s">
        <v>1253</v>
      </c>
      <c r="F1146" s="263" t="s">
        <v>1254</v>
      </c>
      <c r="G1146" s="264" t="s">
        <v>217</v>
      </c>
      <c r="H1146" s="265">
        <v>224.96</v>
      </c>
      <c r="I1146" s="266"/>
      <c r="J1146" s="267">
        <f>ROUND(I1146*H1146,2)</f>
        <v>0</v>
      </c>
      <c r="K1146" s="263" t="s">
        <v>19</v>
      </c>
      <c r="L1146" s="268"/>
      <c r="M1146" s="269" t="s">
        <v>19</v>
      </c>
      <c r="N1146" s="270" t="s">
        <v>43</v>
      </c>
      <c r="O1146" s="88"/>
      <c r="P1146" s="217">
        <f>O1146*H1146</f>
        <v>0</v>
      </c>
      <c r="Q1146" s="217">
        <v>0</v>
      </c>
      <c r="R1146" s="217">
        <f>Q1146*H1146</f>
        <v>0</v>
      </c>
      <c r="S1146" s="217">
        <v>0</v>
      </c>
      <c r="T1146" s="218">
        <f>S1146*H1146</f>
        <v>0</v>
      </c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R1146" s="219" t="s">
        <v>260</v>
      </c>
      <c r="AT1146" s="219" t="s">
        <v>214</v>
      </c>
      <c r="AU1146" s="219" t="s">
        <v>82</v>
      </c>
      <c r="AY1146" s="21" t="s">
        <v>153</v>
      </c>
      <c r="BE1146" s="220">
        <f>IF(N1146="základní",J1146,0)</f>
        <v>0</v>
      </c>
      <c r="BF1146" s="220">
        <f>IF(N1146="snížená",J1146,0)</f>
        <v>0</v>
      </c>
      <c r="BG1146" s="220">
        <f>IF(N1146="zákl. přenesená",J1146,0)</f>
        <v>0</v>
      </c>
      <c r="BH1146" s="220">
        <f>IF(N1146="sníž. přenesená",J1146,0)</f>
        <v>0</v>
      </c>
      <c r="BI1146" s="220">
        <f>IF(N1146="nulová",J1146,0)</f>
        <v>0</v>
      </c>
      <c r="BJ1146" s="21" t="s">
        <v>80</v>
      </c>
      <c r="BK1146" s="220">
        <f>ROUND(I1146*H1146,2)</f>
        <v>0</v>
      </c>
      <c r="BL1146" s="21" t="s">
        <v>210</v>
      </c>
      <c r="BM1146" s="219" t="s">
        <v>1255</v>
      </c>
    </row>
    <row r="1147" spans="1:47" s="2" customFormat="1" ht="12">
      <c r="A1147" s="42"/>
      <c r="B1147" s="43"/>
      <c r="C1147" s="44"/>
      <c r="D1147" s="221" t="s">
        <v>162</v>
      </c>
      <c r="E1147" s="44"/>
      <c r="F1147" s="222" t="s">
        <v>1254</v>
      </c>
      <c r="G1147" s="44"/>
      <c r="H1147" s="44"/>
      <c r="I1147" s="223"/>
      <c r="J1147" s="44"/>
      <c r="K1147" s="44"/>
      <c r="L1147" s="48"/>
      <c r="M1147" s="224"/>
      <c r="N1147" s="225"/>
      <c r="O1147" s="88"/>
      <c r="P1147" s="88"/>
      <c r="Q1147" s="88"/>
      <c r="R1147" s="88"/>
      <c r="S1147" s="88"/>
      <c r="T1147" s="89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T1147" s="21" t="s">
        <v>162</v>
      </c>
      <c r="AU1147" s="21" t="s">
        <v>82</v>
      </c>
    </row>
    <row r="1148" spans="1:47" s="2" customFormat="1" ht="12">
      <c r="A1148" s="42"/>
      <c r="B1148" s="43"/>
      <c r="C1148" s="44"/>
      <c r="D1148" s="221" t="s">
        <v>225</v>
      </c>
      <c r="E1148" s="44"/>
      <c r="F1148" s="271" t="s">
        <v>1256</v>
      </c>
      <c r="G1148" s="44"/>
      <c r="H1148" s="44"/>
      <c r="I1148" s="223"/>
      <c r="J1148" s="44"/>
      <c r="K1148" s="44"/>
      <c r="L1148" s="48"/>
      <c r="M1148" s="224"/>
      <c r="N1148" s="225"/>
      <c r="O1148" s="88"/>
      <c r="P1148" s="88"/>
      <c r="Q1148" s="88"/>
      <c r="R1148" s="88"/>
      <c r="S1148" s="88"/>
      <c r="T1148" s="89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T1148" s="21" t="s">
        <v>225</v>
      </c>
      <c r="AU1148" s="21" t="s">
        <v>82</v>
      </c>
    </row>
    <row r="1149" spans="1:51" s="13" customFormat="1" ht="12">
      <c r="A1149" s="13"/>
      <c r="B1149" s="228"/>
      <c r="C1149" s="229"/>
      <c r="D1149" s="221" t="s">
        <v>166</v>
      </c>
      <c r="E1149" s="230" t="s">
        <v>19</v>
      </c>
      <c r="F1149" s="231" t="s">
        <v>1257</v>
      </c>
      <c r="G1149" s="229"/>
      <c r="H1149" s="232">
        <v>221.12</v>
      </c>
      <c r="I1149" s="233"/>
      <c r="J1149" s="229"/>
      <c r="K1149" s="229"/>
      <c r="L1149" s="234"/>
      <c r="M1149" s="235"/>
      <c r="N1149" s="236"/>
      <c r="O1149" s="236"/>
      <c r="P1149" s="236"/>
      <c r="Q1149" s="236"/>
      <c r="R1149" s="236"/>
      <c r="S1149" s="236"/>
      <c r="T1149" s="237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8" t="s">
        <v>166</v>
      </c>
      <c r="AU1149" s="238" t="s">
        <v>82</v>
      </c>
      <c r="AV1149" s="13" t="s">
        <v>82</v>
      </c>
      <c r="AW1149" s="13" t="s">
        <v>33</v>
      </c>
      <c r="AX1149" s="13" t="s">
        <v>72</v>
      </c>
      <c r="AY1149" s="238" t="s">
        <v>153</v>
      </c>
    </row>
    <row r="1150" spans="1:51" s="13" customFormat="1" ht="12">
      <c r="A1150" s="13"/>
      <c r="B1150" s="228"/>
      <c r="C1150" s="229"/>
      <c r="D1150" s="221" t="s">
        <v>166</v>
      </c>
      <c r="E1150" s="230" t="s">
        <v>19</v>
      </c>
      <c r="F1150" s="231" t="s">
        <v>1258</v>
      </c>
      <c r="G1150" s="229"/>
      <c r="H1150" s="232">
        <v>3.84</v>
      </c>
      <c r="I1150" s="233"/>
      <c r="J1150" s="229"/>
      <c r="K1150" s="229"/>
      <c r="L1150" s="234"/>
      <c r="M1150" s="235"/>
      <c r="N1150" s="236"/>
      <c r="O1150" s="236"/>
      <c r="P1150" s="236"/>
      <c r="Q1150" s="236"/>
      <c r="R1150" s="236"/>
      <c r="S1150" s="236"/>
      <c r="T1150" s="237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8" t="s">
        <v>166</v>
      </c>
      <c r="AU1150" s="238" t="s">
        <v>82</v>
      </c>
      <c r="AV1150" s="13" t="s">
        <v>82</v>
      </c>
      <c r="AW1150" s="13" t="s">
        <v>33</v>
      </c>
      <c r="AX1150" s="13" t="s">
        <v>72</v>
      </c>
      <c r="AY1150" s="238" t="s">
        <v>153</v>
      </c>
    </row>
    <row r="1151" spans="1:51" s="14" customFormat="1" ht="12">
      <c r="A1151" s="14"/>
      <c r="B1151" s="239"/>
      <c r="C1151" s="240"/>
      <c r="D1151" s="221" t="s">
        <v>166</v>
      </c>
      <c r="E1151" s="241" t="s">
        <v>19</v>
      </c>
      <c r="F1151" s="242" t="s">
        <v>168</v>
      </c>
      <c r="G1151" s="240"/>
      <c r="H1151" s="243">
        <v>224.96</v>
      </c>
      <c r="I1151" s="244"/>
      <c r="J1151" s="240"/>
      <c r="K1151" s="240"/>
      <c r="L1151" s="245"/>
      <c r="M1151" s="246"/>
      <c r="N1151" s="247"/>
      <c r="O1151" s="247"/>
      <c r="P1151" s="247"/>
      <c r="Q1151" s="247"/>
      <c r="R1151" s="247"/>
      <c r="S1151" s="247"/>
      <c r="T1151" s="248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9" t="s">
        <v>166</v>
      </c>
      <c r="AU1151" s="249" t="s">
        <v>82</v>
      </c>
      <c r="AV1151" s="14" t="s">
        <v>161</v>
      </c>
      <c r="AW1151" s="14" t="s">
        <v>33</v>
      </c>
      <c r="AX1151" s="14" t="s">
        <v>80</v>
      </c>
      <c r="AY1151" s="249" t="s">
        <v>153</v>
      </c>
    </row>
    <row r="1152" spans="1:65" s="2" customFormat="1" ht="24.15" customHeight="1">
      <c r="A1152" s="42"/>
      <c r="B1152" s="43"/>
      <c r="C1152" s="208" t="s">
        <v>1259</v>
      </c>
      <c r="D1152" s="208" t="s">
        <v>156</v>
      </c>
      <c r="E1152" s="209" t="s">
        <v>1260</v>
      </c>
      <c r="F1152" s="210" t="s">
        <v>1261</v>
      </c>
      <c r="G1152" s="211" t="s">
        <v>366</v>
      </c>
      <c r="H1152" s="212">
        <v>48</v>
      </c>
      <c r="I1152" s="213"/>
      <c r="J1152" s="214">
        <f>ROUND(I1152*H1152,2)</f>
        <v>0</v>
      </c>
      <c r="K1152" s="210" t="s">
        <v>160</v>
      </c>
      <c r="L1152" s="48"/>
      <c r="M1152" s="215" t="s">
        <v>19</v>
      </c>
      <c r="N1152" s="216" t="s">
        <v>43</v>
      </c>
      <c r="O1152" s="88"/>
      <c r="P1152" s="217">
        <f>O1152*H1152</f>
        <v>0</v>
      </c>
      <c r="Q1152" s="217">
        <v>0</v>
      </c>
      <c r="R1152" s="217">
        <f>Q1152*H1152</f>
        <v>0</v>
      </c>
      <c r="S1152" s="217">
        <v>0</v>
      </c>
      <c r="T1152" s="218">
        <f>S1152*H1152</f>
        <v>0</v>
      </c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R1152" s="219" t="s">
        <v>210</v>
      </c>
      <c r="AT1152" s="219" t="s">
        <v>156</v>
      </c>
      <c r="AU1152" s="219" t="s">
        <v>82</v>
      </c>
      <c r="AY1152" s="21" t="s">
        <v>153</v>
      </c>
      <c r="BE1152" s="220">
        <f>IF(N1152="základní",J1152,0)</f>
        <v>0</v>
      </c>
      <c r="BF1152" s="220">
        <f>IF(N1152="snížená",J1152,0)</f>
        <v>0</v>
      </c>
      <c r="BG1152" s="220">
        <f>IF(N1152="zákl. přenesená",J1152,0)</f>
        <v>0</v>
      </c>
      <c r="BH1152" s="220">
        <f>IF(N1152="sníž. přenesená",J1152,0)</f>
        <v>0</v>
      </c>
      <c r="BI1152" s="220">
        <f>IF(N1152="nulová",J1152,0)</f>
        <v>0</v>
      </c>
      <c r="BJ1152" s="21" t="s">
        <v>80</v>
      </c>
      <c r="BK1152" s="220">
        <f>ROUND(I1152*H1152,2)</f>
        <v>0</v>
      </c>
      <c r="BL1152" s="21" t="s">
        <v>210</v>
      </c>
      <c r="BM1152" s="219" t="s">
        <v>1262</v>
      </c>
    </row>
    <row r="1153" spans="1:47" s="2" customFormat="1" ht="12">
      <c r="A1153" s="42"/>
      <c r="B1153" s="43"/>
      <c r="C1153" s="44"/>
      <c r="D1153" s="221" t="s">
        <v>162</v>
      </c>
      <c r="E1153" s="44"/>
      <c r="F1153" s="222" t="s">
        <v>1263</v>
      </c>
      <c r="G1153" s="44"/>
      <c r="H1153" s="44"/>
      <c r="I1153" s="223"/>
      <c r="J1153" s="44"/>
      <c r="K1153" s="44"/>
      <c r="L1153" s="48"/>
      <c r="M1153" s="224"/>
      <c r="N1153" s="225"/>
      <c r="O1153" s="88"/>
      <c r="P1153" s="88"/>
      <c r="Q1153" s="88"/>
      <c r="R1153" s="88"/>
      <c r="S1153" s="88"/>
      <c r="T1153" s="89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T1153" s="21" t="s">
        <v>162</v>
      </c>
      <c r="AU1153" s="21" t="s">
        <v>82</v>
      </c>
    </row>
    <row r="1154" spans="1:47" s="2" customFormat="1" ht="12">
      <c r="A1154" s="42"/>
      <c r="B1154" s="43"/>
      <c r="C1154" s="44"/>
      <c r="D1154" s="226" t="s">
        <v>164</v>
      </c>
      <c r="E1154" s="44"/>
      <c r="F1154" s="227" t="s">
        <v>1264</v>
      </c>
      <c r="G1154" s="44"/>
      <c r="H1154" s="44"/>
      <c r="I1154" s="223"/>
      <c r="J1154" s="44"/>
      <c r="K1154" s="44"/>
      <c r="L1154" s="48"/>
      <c r="M1154" s="224"/>
      <c r="N1154" s="225"/>
      <c r="O1154" s="88"/>
      <c r="P1154" s="88"/>
      <c r="Q1154" s="88"/>
      <c r="R1154" s="88"/>
      <c r="S1154" s="88"/>
      <c r="T1154" s="89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T1154" s="21" t="s">
        <v>164</v>
      </c>
      <c r="AU1154" s="21" t="s">
        <v>82</v>
      </c>
    </row>
    <row r="1155" spans="1:51" s="13" customFormat="1" ht="12">
      <c r="A1155" s="13"/>
      <c r="B1155" s="228"/>
      <c r="C1155" s="229"/>
      <c r="D1155" s="221" t="s">
        <v>166</v>
      </c>
      <c r="E1155" s="230" t="s">
        <v>19</v>
      </c>
      <c r="F1155" s="231" t="s">
        <v>1265</v>
      </c>
      <c r="G1155" s="229"/>
      <c r="H1155" s="232">
        <v>48</v>
      </c>
      <c r="I1155" s="233"/>
      <c r="J1155" s="229"/>
      <c r="K1155" s="229"/>
      <c r="L1155" s="234"/>
      <c r="M1155" s="235"/>
      <c r="N1155" s="236"/>
      <c r="O1155" s="236"/>
      <c r="P1155" s="236"/>
      <c r="Q1155" s="236"/>
      <c r="R1155" s="236"/>
      <c r="S1155" s="236"/>
      <c r="T1155" s="237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8" t="s">
        <v>166</v>
      </c>
      <c r="AU1155" s="238" t="s">
        <v>82</v>
      </c>
      <c r="AV1155" s="13" t="s">
        <v>82</v>
      </c>
      <c r="AW1155" s="13" t="s">
        <v>33</v>
      </c>
      <c r="AX1155" s="13" t="s">
        <v>72</v>
      </c>
      <c r="AY1155" s="238" t="s">
        <v>153</v>
      </c>
    </row>
    <row r="1156" spans="1:51" s="14" customFormat="1" ht="12">
      <c r="A1156" s="14"/>
      <c r="B1156" s="239"/>
      <c r="C1156" s="240"/>
      <c r="D1156" s="221" t="s">
        <v>166</v>
      </c>
      <c r="E1156" s="241" t="s">
        <v>19</v>
      </c>
      <c r="F1156" s="242" t="s">
        <v>168</v>
      </c>
      <c r="G1156" s="240"/>
      <c r="H1156" s="243">
        <v>48</v>
      </c>
      <c r="I1156" s="244"/>
      <c r="J1156" s="240"/>
      <c r="K1156" s="240"/>
      <c r="L1156" s="245"/>
      <c r="M1156" s="246"/>
      <c r="N1156" s="247"/>
      <c r="O1156" s="247"/>
      <c r="P1156" s="247"/>
      <c r="Q1156" s="247"/>
      <c r="R1156" s="247"/>
      <c r="S1156" s="247"/>
      <c r="T1156" s="248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9" t="s">
        <v>166</v>
      </c>
      <c r="AU1156" s="249" t="s">
        <v>82</v>
      </c>
      <c r="AV1156" s="14" t="s">
        <v>161</v>
      </c>
      <c r="AW1156" s="14" t="s">
        <v>33</v>
      </c>
      <c r="AX1156" s="14" t="s">
        <v>80</v>
      </c>
      <c r="AY1156" s="249" t="s">
        <v>153</v>
      </c>
    </row>
    <row r="1157" spans="1:65" s="2" customFormat="1" ht="21.75" customHeight="1">
      <c r="A1157" s="42"/>
      <c r="B1157" s="43"/>
      <c r="C1157" s="208" t="s">
        <v>710</v>
      </c>
      <c r="D1157" s="208" t="s">
        <v>156</v>
      </c>
      <c r="E1157" s="209" t="s">
        <v>1266</v>
      </c>
      <c r="F1157" s="210" t="s">
        <v>1267</v>
      </c>
      <c r="G1157" s="211" t="s">
        <v>366</v>
      </c>
      <c r="H1157" s="212">
        <v>48</v>
      </c>
      <c r="I1157" s="213"/>
      <c r="J1157" s="214">
        <f>ROUND(I1157*H1157,2)</f>
        <v>0</v>
      </c>
      <c r="K1157" s="210" t="s">
        <v>160</v>
      </c>
      <c r="L1157" s="48"/>
      <c r="M1157" s="215" t="s">
        <v>19</v>
      </c>
      <c r="N1157" s="216" t="s">
        <v>43</v>
      </c>
      <c r="O1157" s="88"/>
      <c r="P1157" s="217">
        <f>O1157*H1157</f>
        <v>0</v>
      </c>
      <c r="Q1157" s="217">
        <v>0</v>
      </c>
      <c r="R1157" s="217">
        <f>Q1157*H1157</f>
        <v>0</v>
      </c>
      <c r="S1157" s="217">
        <v>0</v>
      </c>
      <c r="T1157" s="218">
        <f>S1157*H1157</f>
        <v>0</v>
      </c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R1157" s="219" t="s">
        <v>210</v>
      </c>
      <c r="AT1157" s="219" t="s">
        <v>156</v>
      </c>
      <c r="AU1157" s="219" t="s">
        <v>82</v>
      </c>
      <c r="AY1157" s="21" t="s">
        <v>153</v>
      </c>
      <c r="BE1157" s="220">
        <f>IF(N1157="základní",J1157,0)</f>
        <v>0</v>
      </c>
      <c r="BF1157" s="220">
        <f>IF(N1157="snížená",J1157,0)</f>
        <v>0</v>
      </c>
      <c r="BG1157" s="220">
        <f>IF(N1157="zákl. přenesená",J1157,0)</f>
        <v>0</v>
      </c>
      <c r="BH1157" s="220">
        <f>IF(N1157="sníž. přenesená",J1157,0)</f>
        <v>0</v>
      </c>
      <c r="BI1157" s="220">
        <f>IF(N1157="nulová",J1157,0)</f>
        <v>0</v>
      </c>
      <c r="BJ1157" s="21" t="s">
        <v>80</v>
      </c>
      <c r="BK1157" s="220">
        <f>ROUND(I1157*H1157,2)</f>
        <v>0</v>
      </c>
      <c r="BL1157" s="21" t="s">
        <v>210</v>
      </c>
      <c r="BM1157" s="219" t="s">
        <v>1268</v>
      </c>
    </row>
    <row r="1158" spans="1:47" s="2" customFormat="1" ht="12">
      <c r="A1158" s="42"/>
      <c r="B1158" s="43"/>
      <c r="C1158" s="44"/>
      <c r="D1158" s="221" t="s">
        <v>162</v>
      </c>
      <c r="E1158" s="44"/>
      <c r="F1158" s="222" t="s">
        <v>1269</v>
      </c>
      <c r="G1158" s="44"/>
      <c r="H1158" s="44"/>
      <c r="I1158" s="223"/>
      <c r="J1158" s="44"/>
      <c r="K1158" s="44"/>
      <c r="L1158" s="48"/>
      <c r="M1158" s="224"/>
      <c r="N1158" s="225"/>
      <c r="O1158" s="88"/>
      <c r="P1158" s="88"/>
      <c r="Q1158" s="88"/>
      <c r="R1158" s="88"/>
      <c r="S1158" s="88"/>
      <c r="T1158" s="89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T1158" s="21" t="s">
        <v>162</v>
      </c>
      <c r="AU1158" s="21" t="s">
        <v>82</v>
      </c>
    </row>
    <row r="1159" spans="1:47" s="2" customFormat="1" ht="12">
      <c r="A1159" s="42"/>
      <c r="B1159" s="43"/>
      <c r="C1159" s="44"/>
      <c r="D1159" s="226" t="s">
        <v>164</v>
      </c>
      <c r="E1159" s="44"/>
      <c r="F1159" s="227" t="s">
        <v>1270</v>
      </c>
      <c r="G1159" s="44"/>
      <c r="H1159" s="44"/>
      <c r="I1159" s="223"/>
      <c r="J1159" s="44"/>
      <c r="K1159" s="44"/>
      <c r="L1159" s="48"/>
      <c r="M1159" s="224"/>
      <c r="N1159" s="225"/>
      <c r="O1159" s="88"/>
      <c r="P1159" s="88"/>
      <c r="Q1159" s="88"/>
      <c r="R1159" s="88"/>
      <c r="S1159" s="88"/>
      <c r="T1159" s="89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T1159" s="21" t="s">
        <v>164</v>
      </c>
      <c r="AU1159" s="21" t="s">
        <v>82</v>
      </c>
    </row>
    <row r="1160" spans="1:65" s="2" customFormat="1" ht="21.75" customHeight="1">
      <c r="A1160" s="42"/>
      <c r="B1160" s="43"/>
      <c r="C1160" s="208" t="s">
        <v>1271</v>
      </c>
      <c r="D1160" s="208" t="s">
        <v>156</v>
      </c>
      <c r="E1160" s="209" t="s">
        <v>1272</v>
      </c>
      <c r="F1160" s="210" t="s">
        <v>1273</v>
      </c>
      <c r="G1160" s="211" t="s">
        <v>366</v>
      </c>
      <c r="H1160" s="212">
        <v>3</v>
      </c>
      <c r="I1160" s="213"/>
      <c r="J1160" s="214">
        <f>ROUND(I1160*H1160,2)</f>
        <v>0</v>
      </c>
      <c r="K1160" s="210" t="s">
        <v>160</v>
      </c>
      <c r="L1160" s="48"/>
      <c r="M1160" s="215" t="s">
        <v>19</v>
      </c>
      <c r="N1160" s="216" t="s">
        <v>43</v>
      </c>
      <c r="O1160" s="88"/>
      <c r="P1160" s="217">
        <f>O1160*H1160</f>
        <v>0</v>
      </c>
      <c r="Q1160" s="217">
        <v>0</v>
      </c>
      <c r="R1160" s="217">
        <f>Q1160*H1160</f>
        <v>0</v>
      </c>
      <c r="S1160" s="217">
        <v>0</v>
      </c>
      <c r="T1160" s="218">
        <f>S1160*H1160</f>
        <v>0</v>
      </c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R1160" s="219" t="s">
        <v>210</v>
      </c>
      <c r="AT1160" s="219" t="s">
        <v>156</v>
      </c>
      <c r="AU1160" s="219" t="s">
        <v>82</v>
      </c>
      <c r="AY1160" s="21" t="s">
        <v>153</v>
      </c>
      <c r="BE1160" s="220">
        <f>IF(N1160="základní",J1160,0)</f>
        <v>0</v>
      </c>
      <c r="BF1160" s="220">
        <f>IF(N1160="snížená",J1160,0)</f>
        <v>0</v>
      </c>
      <c r="BG1160" s="220">
        <f>IF(N1160="zákl. přenesená",J1160,0)</f>
        <v>0</v>
      </c>
      <c r="BH1160" s="220">
        <f>IF(N1160="sníž. přenesená",J1160,0)</f>
        <v>0</v>
      </c>
      <c r="BI1160" s="220">
        <f>IF(N1160="nulová",J1160,0)</f>
        <v>0</v>
      </c>
      <c r="BJ1160" s="21" t="s">
        <v>80</v>
      </c>
      <c r="BK1160" s="220">
        <f>ROUND(I1160*H1160,2)</f>
        <v>0</v>
      </c>
      <c r="BL1160" s="21" t="s">
        <v>210</v>
      </c>
      <c r="BM1160" s="219" t="s">
        <v>1274</v>
      </c>
    </row>
    <row r="1161" spans="1:47" s="2" customFormat="1" ht="12">
      <c r="A1161" s="42"/>
      <c r="B1161" s="43"/>
      <c r="C1161" s="44"/>
      <c r="D1161" s="221" t="s">
        <v>162</v>
      </c>
      <c r="E1161" s="44"/>
      <c r="F1161" s="222" t="s">
        <v>1275</v>
      </c>
      <c r="G1161" s="44"/>
      <c r="H1161" s="44"/>
      <c r="I1161" s="223"/>
      <c r="J1161" s="44"/>
      <c r="K1161" s="44"/>
      <c r="L1161" s="48"/>
      <c r="M1161" s="224"/>
      <c r="N1161" s="225"/>
      <c r="O1161" s="88"/>
      <c r="P1161" s="88"/>
      <c r="Q1161" s="88"/>
      <c r="R1161" s="88"/>
      <c r="S1161" s="88"/>
      <c r="T1161" s="89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T1161" s="21" t="s">
        <v>162</v>
      </c>
      <c r="AU1161" s="21" t="s">
        <v>82</v>
      </c>
    </row>
    <row r="1162" spans="1:47" s="2" customFormat="1" ht="12">
      <c r="A1162" s="42"/>
      <c r="B1162" s="43"/>
      <c r="C1162" s="44"/>
      <c r="D1162" s="226" t="s">
        <v>164</v>
      </c>
      <c r="E1162" s="44"/>
      <c r="F1162" s="227" t="s">
        <v>1276</v>
      </c>
      <c r="G1162" s="44"/>
      <c r="H1162" s="44"/>
      <c r="I1162" s="223"/>
      <c r="J1162" s="44"/>
      <c r="K1162" s="44"/>
      <c r="L1162" s="48"/>
      <c r="M1162" s="224"/>
      <c r="N1162" s="225"/>
      <c r="O1162" s="88"/>
      <c r="P1162" s="88"/>
      <c r="Q1162" s="88"/>
      <c r="R1162" s="88"/>
      <c r="S1162" s="88"/>
      <c r="T1162" s="89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T1162" s="21" t="s">
        <v>164</v>
      </c>
      <c r="AU1162" s="21" t="s">
        <v>82</v>
      </c>
    </row>
    <row r="1163" spans="1:51" s="13" customFormat="1" ht="12">
      <c r="A1163" s="13"/>
      <c r="B1163" s="228"/>
      <c r="C1163" s="229"/>
      <c r="D1163" s="221" t="s">
        <v>166</v>
      </c>
      <c r="E1163" s="230" t="s">
        <v>19</v>
      </c>
      <c r="F1163" s="231" t="s">
        <v>1277</v>
      </c>
      <c r="G1163" s="229"/>
      <c r="H1163" s="232">
        <v>3</v>
      </c>
      <c r="I1163" s="233"/>
      <c r="J1163" s="229"/>
      <c r="K1163" s="229"/>
      <c r="L1163" s="234"/>
      <c r="M1163" s="235"/>
      <c r="N1163" s="236"/>
      <c r="O1163" s="236"/>
      <c r="P1163" s="236"/>
      <c r="Q1163" s="236"/>
      <c r="R1163" s="236"/>
      <c r="S1163" s="236"/>
      <c r="T1163" s="237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8" t="s">
        <v>166</v>
      </c>
      <c r="AU1163" s="238" t="s">
        <v>82</v>
      </c>
      <c r="AV1163" s="13" t="s">
        <v>82</v>
      </c>
      <c r="AW1163" s="13" t="s">
        <v>33</v>
      </c>
      <c r="AX1163" s="13" t="s">
        <v>72</v>
      </c>
      <c r="AY1163" s="238" t="s">
        <v>153</v>
      </c>
    </row>
    <row r="1164" spans="1:51" s="14" customFormat="1" ht="12">
      <c r="A1164" s="14"/>
      <c r="B1164" s="239"/>
      <c r="C1164" s="240"/>
      <c r="D1164" s="221" t="s">
        <v>166</v>
      </c>
      <c r="E1164" s="241" t="s">
        <v>19</v>
      </c>
      <c r="F1164" s="242" t="s">
        <v>168</v>
      </c>
      <c r="G1164" s="240"/>
      <c r="H1164" s="243">
        <v>3</v>
      </c>
      <c r="I1164" s="244"/>
      <c r="J1164" s="240"/>
      <c r="K1164" s="240"/>
      <c r="L1164" s="245"/>
      <c r="M1164" s="246"/>
      <c r="N1164" s="247"/>
      <c r="O1164" s="247"/>
      <c r="P1164" s="247"/>
      <c r="Q1164" s="247"/>
      <c r="R1164" s="247"/>
      <c r="S1164" s="247"/>
      <c r="T1164" s="248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49" t="s">
        <v>166</v>
      </c>
      <c r="AU1164" s="249" t="s">
        <v>82</v>
      </c>
      <c r="AV1164" s="14" t="s">
        <v>161</v>
      </c>
      <c r="AW1164" s="14" t="s">
        <v>33</v>
      </c>
      <c r="AX1164" s="14" t="s">
        <v>80</v>
      </c>
      <c r="AY1164" s="249" t="s">
        <v>153</v>
      </c>
    </row>
    <row r="1165" spans="1:65" s="2" customFormat="1" ht="16.5" customHeight="1">
      <c r="A1165" s="42"/>
      <c r="B1165" s="43"/>
      <c r="C1165" s="261" t="s">
        <v>717</v>
      </c>
      <c r="D1165" s="261" t="s">
        <v>214</v>
      </c>
      <c r="E1165" s="262" t="s">
        <v>1278</v>
      </c>
      <c r="F1165" s="263" t="s">
        <v>1279</v>
      </c>
      <c r="G1165" s="264" t="s">
        <v>366</v>
      </c>
      <c r="H1165" s="265">
        <v>3</v>
      </c>
      <c r="I1165" s="266"/>
      <c r="J1165" s="267">
        <f>ROUND(I1165*H1165,2)</f>
        <v>0</v>
      </c>
      <c r="K1165" s="263" t="s">
        <v>19</v>
      </c>
      <c r="L1165" s="268"/>
      <c r="M1165" s="269" t="s">
        <v>19</v>
      </c>
      <c r="N1165" s="270" t="s">
        <v>43</v>
      </c>
      <c r="O1165" s="88"/>
      <c r="P1165" s="217">
        <f>O1165*H1165</f>
        <v>0</v>
      </c>
      <c r="Q1165" s="217">
        <v>0</v>
      </c>
      <c r="R1165" s="217">
        <f>Q1165*H1165</f>
        <v>0</v>
      </c>
      <c r="S1165" s="217">
        <v>0</v>
      </c>
      <c r="T1165" s="218">
        <f>S1165*H1165</f>
        <v>0</v>
      </c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R1165" s="219" t="s">
        <v>260</v>
      </c>
      <c r="AT1165" s="219" t="s">
        <v>214</v>
      </c>
      <c r="AU1165" s="219" t="s">
        <v>82</v>
      </c>
      <c r="AY1165" s="21" t="s">
        <v>153</v>
      </c>
      <c r="BE1165" s="220">
        <f>IF(N1165="základní",J1165,0)</f>
        <v>0</v>
      </c>
      <c r="BF1165" s="220">
        <f>IF(N1165="snížená",J1165,0)</f>
        <v>0</v>
      </c>
      <c r="BG1165" s="220">
        <f>IF(N1165="zákl. přenesená",J1165,0)</f>
        <v>0</v>
      </c>
      <c r="BH1165" s="220">
        <f>IF(N1165="sníž. přenesená",J1165,0)</f>
        <v>0</v>
      </c>
      <c r="BI1165" s="220">
        <f>IF(N1165="nulová",J1165,0)</f>
        <v>0</v>
      </c>
      <c r="BJ1165" s="21" t="s">
        <v>80</v>
      </c>
      <c r="BK1165" s="220">
        <f>ROUND(I1165*H1165,2)</f>
        <v>0</v>
      </c>
      <c r="BL1165" s="21" t="s">
        <v>210</v>
      </c>
      <c r="BM1165" s="219" t="s">
        <v>1280</v>
      </c>
    </row>
    <row r="1166" spans="1:47" s="2" customFormat="1" ht="12">
      <c r="A1166" s="42"/>
      <c r="B1166" s="43"/>
      <c r="C1166" s="44"/>
      <c r="D1166" s="221" t="s">
        <v>162</v>
      </c>
      <c r="E1166" s="44"/>
      <c r="F1166" s="222" t="s">
        <v>1279</v>
      </c>
      <c r="G1166" s="44"/>
      <c r="H1166" s="44"/>
      <c r="I1166" s="223"/>
      <c r="J1166" s="44"/>
      <c r="K1166" s="44"/>
      <c r="L1166" s="48"/>
      <c r="M1166" s="224"/>
      <c r="N1166" s="225"/>
      <c r="O1166" s="88"/>
      <c r="P1166" s="88"/>
      <c r="Q1166" s="88"/>
      <c r="R1166" s="88"/>
      <c r="S1166" s="88"/>
      <c r="T1166" s="89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T1166" s="21" t="s">
        <v>162</v>
      </c>
      <c r="AU1166" s="21" t="s">
        <v>82</v>
      </c>
    </row>
    <row r="1167" spans="1:47" s="2" customFormat="1" ht="12">
      <c r="A1167" s="42"/>
      <c r="B1167" s="43"/>
      <c r="C1167" s="44"/>
      <c r="D1167" s="221" t="s">
        <v>225</v>
      </c>
      <c r="E1167" s="44"/>
      <c r="F1167" s="271" t="s">
        <v>1281</v>
      </c>
      <c r="G1167" s="44"/>
      <c r="H1167" s="44"/>
      <c r="I1167" s="223"/>
      <c r="J1167" s="44"/>
      <c r="K1167" s="44"/>
      <c r="L1167" s="48"/>
      <c r="M1167" s="224"/>
      <c r="N1167" s="225"/>
      <c r="O1167" s="88"/>
      <c r="P1167" s="88"/>
      <c r="Q1167" s="88"/>
      <c r="R1167" s="88"/>
      <c r="S1167" s="88"/>
      <c r="T1167" s="89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T1167" s="21" t="s">
        <v>225</v>
      </c>
      <c r="AU1167" s="21" t="s">
        <v>82</v>
      </c>
    </row>
    <row r="1168" spans="1:65" s="2" customFormat="1" ht="16.5" customHeight="1">
      <c r="A1168" s="42"/>
      <c r="B1168" s="43"/>
      <c r="C1168" s="261" t="s">
        <v>1282</v>
      </c>
      <c r="D1168" s="261" t="s">
        <v>214</v>
      </c>
      <c r="E1168" s="262" t="s">
        <v>1283</v>
      </c>
      <c r="F1168" s="263" t="s">
        <v>1284</v>
      </c>
      <c r="G1168" s="264" t="s">
        <v>366</v>
      </c>
      <c r="H1168" s="265">
        <v>3</v>
      </c>
      <c r="I1168" s="266"/>
      <c r="J1168" s="267">
        <f>ROUND(I1168*H1168,2)</f>
        <v>0</v>
      </c>
      <c r="K1168" s="263" t="s">
        <v>19</v>
      </c>
      <c r="L1168" s="268"/>
      <c r="M1168" s="269" t="s">
        <v>19</v>
      </c>
      <c r="N1168" s="270" t="s">
        <v>43</v>
      </c>
      <c r="O1168" s="88"/>
      <c r="P1168" s="217">
        <f>O1168*H1168</f>
        <v>0</v>
      </c>
      <c r="Q1168" s="217">
        <v>0</v>
      </c>
      <c r="R1168" s="217">
        <f>Q1168*H1168</f>
        <v>0</v>
      </c>
      <c r="S1168" s="217">
        <v>0</v>
      </c>
      <c r="T1168" s="218">
        <f>S1168*H1168</f>
        <v>0</v>
      </c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R1168" s="219" t="s">
        <v>260</v>
      </c>
      <c r="AT1168" s="219" t="s">
        <v>214</v>
      </c>
      <c r="AU1168" s="219" t="s">
        <v>82</v>
      </c>
      <c r="AY1168" s="21" t="s">
        <v>153</v>
      </c>
      <c r="BE1168" s="220">
        <f>IF(N1168="základní",J1168,0)</f>
        <v>0</v>
      </c>
      <c r="BF1168" s="220">
        <f>IF(N1168="snížená",J1168,0)</f>
        <v>0</v>
      </c>
      <c r="BG1168" s="220">
        <f>IF(N1168="zákl. přenesená",J1168,0)</f>
        <v>0</v>
      </c>
      <c r="BH1168" s="220">
        <f>IF(N1168="sníž. přenesená",J1168,0)</f>
        <v>0</v>
      </c>
      <c r="BI1168" s="220">
        <f>IF(N1168="nulová",J1168,0)</f>
        <v>0</v>
      </c>
      <c r="BJ1168" s="21" t="s">
        <v>80</v>
      </c>
      <c r="BK1168" s="220">
        <f>ROUND(I1168*H1168,2)</f>
        <v>0</v>
      </c>
      <c r="BL1168" s="21" t="s">
        <v>210</v>
      </c>
      <c r="BM1168" s="219" t="s">
        <v>1285</v>
      </c>
    </row>
    <row r="1169" spans="1:47" s="2" customFormat="1" ht="12">
      <c r="A1169" s="42"/>
      <c r="B1169" s="43"/>
      <c r="C1169" s="44"/>
      <c r="D1169" s="221" t="s">
        <v>162</v>
      </c>
      <c r="E1169" s="44"/>
      <c r="F1169" s="222" t="s">
        <v>1284</v>
      </c>
      <c r="G1169" s="44"/>
      <c r="H1169" s="44"/>
      <c r="I1169" s="223"/>
      <c r="J1169" s="44"/>
      <c r="K1169" s="44"/>
      <c r="L1169" s="48"/>
      <c r="M1169" s="224"/>
      <c r="N1169" s="225"/>
      <c r="O1169" s="88"/>
      <c r="P1169" s="88"/>
      <c r="Q1169" s="88"/>
      <c r="R1169" s="88"/>
      <c r="S1169" s="88"/>
      <c r="T1169" s="89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T1169" s="21" t="s">
        <v>162</v>
      </c>
      <c r="AU1169" s="21" t="s">
        <v>82</v>
      </c>
    </row>
    <row r="1170" spans="1:47" s="2" customFormat="1" ht="12">
      <c r="A1170" s="42"/>
      <c r="B1170" s="43"/>
      <c r="C1170" s="44"/>
      <c r="D1170" s="221" t="s">
        <v>225</v>
      </c>
      <c r="E1170" s="44"/>
      <c r="F1170" s="271" t="s">
        <v>1281</v>
      </c>
      <c r="G1170" s="44"/>
      <c r="H1170" s="44"/>
      <c r="I1170" s="223"/>
      <c r="J1170" s="44"/>
      <c r="K1170" s="44"/>
      <c r="L1170" s="48"/>
      <c r="M1170" s="224"/>
      <c r="N1170" s="225"/>
      <c r="O1170" s="88"/>
      <c r="P1170" s="88"/>
      <c r="Q1170" s="88"/>
      <c r="R1170" s="88"/>
      <c r="S1170" s="88"/>
      <c r="T1170" s="89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T1170" s="21" t="s">
        <v>225</v>
      </c>
      <c r="AU1170" s="21" t="s">
        <v>82</v>
      </c>
    </row>
    <row r="1171" spans="1:65" s="2" customFormat="1" ht="24.15" customHeight="1">
      <c r="A1171" s="42"/>
      <c r="B1171" s="43"/>
      <c r="C1171" s="208" t="s">
        <v>723</v>
      </c>
      <c r="D1171" s="208" t="s">
        <v>156</v>
      </c>
      <c r="E1171" s="209" t="s">
        <v>1286</v>
      </c>
      <c r="F1171" s="210" t="s">
        <v>1287</v>
      </c>
      <c r="G1171" s="211" t="s">
        <v>217</v>
      </c>
      <c r="H1171" s="212">
        <v>2250</v>
      </c>
      <c r="I1171" s="213"/>
      <c r="J1171" s="214">
        <f>ROUND(I1171*H1171,2)</f>
        <v>0</v>
      </c>
      <c r="K1171" s="210" t="s">
        <v>160</v>
      </c>
      <c r="L1171" s="48"/>
      <c r="M1171" s="215" t="s">
        <v>19</v>
      </c>
      <c r="N1171" s="216" t="s">
        <v>43</v>
      </c>
      <c r="O1171" s="88"/>
      <c r="P1171" s="217">
        <f>O1171*H1171</f>
        <v>0</v>
      </c>
      <c r="Q1171" s="217">
        <v>0</v>
      </c>
      <c r="R1171" s="217">
        <f>Q1171*H1171</f>
        <v>0</v>
      </c>
      <c r="S1171" s="217">
        <v>0</v>
      </c>
      <c r="T1171" s="218">
        <f>S1171*H1171</f>
        <v>0</v>
      </c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R1171" s="219" t="s">
        <v>210</v>
      </c>
      <c r="AT1171" s="219" t="s">
        <v>156</v>
      </c>
      <c r="AU1171" s="219" t="s">
        <v>82</v>
      </c>
      <c r="AY1171" s="21" t="s">
        <v>153</v>
      </c>
      <c r="BE1171" s="220">
        <f>IF(N1171="základní",J1171,0)</f>
        <v>0</v>
      </c>
      <c r="BF1171" s="220">
        <f>IF(N1171="snížená",J1171,0)</f>
        <v>0</v>
      </c>
      <c r="BG1171" s="220">
        <f>IF(N1171="zákl. přenesená",J1171,0)</f>
        <v>0</v>
      </c>
      <c r="BH1171" s="220">
        <f>IF(N1171="sníž. přenesená",J1171,0)</f>
        <v>0</v>
      </c>
      <c r="BI1171" s="220">
        <f>IF(N1171="nulová",J1171,0)</f>
        <v>0</v>
      </c>
      <c r="BJ1171" s="21" t="s">
        <v>80</v>
      </c>
      <c r="BK1171" s="220">
        <f>ROUND(I1171*H1171,2)</f>
        <v>0</v>
      </c>
      <c r="BL1171" s="21" t="s">
        <v>210</v>
      </c>
      <c r="BM1171" s="219" t="s">
        <v>1288</v>
      </c>
    </row>
    <row r="1172" spans="1:47" s="2" customFormat="1" ht="12">
      <c r="A1172" s="42"/>
      <c r="B1172" s="43"/>
      <c r="C1172" s="44"/>
      <c r="D1172" s="221" t="s">
        <v>162</v>
      </c>
      <c r="E1172" s="44"/>
      <c r="F1172" s="222" t="s">
        <v>1289</v>
      </c>
      <c r="G1172" s="44"/>
      <c r="H1172" s="44"/>
      <c r="I1172" s="223"/>
      <c r="J1172" s="44"/>
      <c r="K1172" s="44"/>
      <c r="L1172" s="48"/>
      <c r="M1172" s="224"/>
      <c r="N1172" s="225"/>
      <c r="O1172" s="88"/>
      <c r="P1172" s="88"/>
      <c r="Q1172" s="88"/>
      <c r="R1172" s="88"/>
      <c r="S1172" s="88"/>
      <c r="T1172" s="89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T1172" s="21" t="s">
        <v>162</v>
      </c>
      <c r="AU1172" s="21" t="s">
        <v>82</v>
      </c>
    </row>
    <row r="1173" spans="1:47" s="2" customFormat="1" ht="12">
      <c r="A1173" s="42"/>
      <c r="B1173" s="43"/>
      <c r="C1173" s="44"/>
      <c r="D1173" s="226" t="s">
        <v>164</v>
      </c>
      <c r="E1173" s="44"/>
      <c r="F1173" s="227" t="s">
        <v>1290</v>
      </c>
      <c r="G1173" s="44"/>
      <c r="H1173" s="44"/>
      <c r="I1173" s="223"/>
      <c r="J1173" s="44"/>
      <c r="K1173" s="44"/>
      <c r="L1173" s="48"/>
      <c r="M1173" s="224"/>
      <c r="N1173" s="225"/>
      <c r="O1173" s="88"/>
      <c r="P1173" s="88"/>
      <c r="Q1173" s="88"/>
      <c r="R1173" s="88"/>
      <c r="S1173" s="88"/>
      <c r="T1173" s="89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T1173" s="21" t="s">
        <v>164</v>
      </c>
      <c r="AU1173" s="21" t="s">
        <v>82</v>
      </c>
    </row>
    <row r="1174" spans="1:47" s="2" customFormat="1" ht="12">
      <c r="A1174" s="42"/>
      <c r="B1174" s="43"/>
      <c r="C1174" s="44"/>
      <c r="D1174" s="221" t="s">
        <v>225</v>
      </c>
      <c r="E1174" s="44"/>
      <c r="F1174" s="271" t="s">
        <v>1291</v>
      </c>
      <c r="G1174" s="44"/>
      <c r="H1174" s="44"/>
      <c r="I1174" s="223"/>
      <c r="J1174" s="44"/>
      <c r="K1174" s="44"/>
      <c r="L1174" s="48"/>
      <c r="M1174" s="224"/>
      <c r="N1174" s="225"/>
      <c r="O1174" s="88"/>
      <c r="P1174" s="88"/>
      <c r="Q1174" s="88"/>
      <c r="R1174" s="88"/>
      <c r="S1174" s="88"/>
      <c r="T1174" s="89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T1174" s="21" t="s">
        <v>225</v>
      </c>
      <c r="AU1174" s="21" t="s">
        <v>82</v>
      </c>
    </row>
    <row r="1175" spans="1:51" s="16" customFormat="1" ht="12">
      <c r="A1175" s="16"/>
      <c r="B1175" s="272"/>
      <c r="C1175" s="273"/>
      <c r="D1175" s="221" t="s">
        <v>166</v>
      </c>
      <c r="E1175" s="274" t="s">
        <v>19</v>
      </c>
      <c r="F1175" s="275" t="s">
        <v>1292</v>
      </c>
      <c r="G1175" s="273"/>
      <c r="H1175" s="274" t="s">
        <v>19</v>
      </c>
      <c r="I1175" s="276"/>
      <c r="J1175" s="273"/>
      <c r="K1175" s="273"/>
      <c r="L1175" s="277"/>
      <c r="M1175" s="278"/>
      <c r="N1175" s="279"/>
      <c r="O1175" s="279"/>
      <c r="P1175" s="279"/>
      <c r="Q1175" s="279"/>
      <c r="R1175" s="279"/>
      <c r="S1175" s="279"/>
      <c r="T1175" s="280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T1175" s="281" t="s">
        <v>166</v>
      </c>
      <c r="AU1175" s="281" t="s">
        <v>82</v>
      </c>
      <c r="AV1175" s="16" t="s">
        <v>80</v>
      </c>
      <c r="AW1175" s="16" t="s">
        <v>33</v>
      </c>
      <c r="AX1175" s="16" t="s">
        <v>72</v>
      </c>
      <c r="AY1175" s="281" t="s">
        <v>153</v>
      </c>
    </row>
    <row r="1176" spans="1:51" s="13" customFormat="1" ht="12">
      <c r="A1176" s="13"/>
      <c r="B1176" s="228"/>
      <c r="C1176" s="229"/>
      <c r="D1176" s="221" t="s">
        <v>166</v>
      </c>
      <c r="E1176" s="230" t="s">
        <v>19</v>
      </c>
      <c r="F1176" s="231" t="s">
        <v>1293</v>
      </c>
      <c r="G1176" s="229"/>
      <c r="H1176" s="232">
        <v>2250</v>
      </c>
      <c r="I1176" s="233"/>
      <c r="J1176" s="229"/>
      <c r="K1176" s="229"/>
      <c r="L1176" s="234"/>
      <c r="M1176" s="235"/>
      <c r="N1176" s="236"/>
      <c r="O1176" s="236"/>
      <c r="P1176" s="236"/>
      <c r="Q1176" s="236"/>
      <c r="R1176" s="236"/>
      <c r="S1176" s="236"/>
      <c r="T1176" s="237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38" t="s">
        <v>166</v>
      </c>
      <c r="AU1176" s="238" t="s">
        <v>82</v>
      </c>
      <c r="AV1176" s="13" t="s">
        <v>82</v>
      </c>
      <c r="AW1176" s="13" t="s">
        <v>33</v>
      </c>
      <c r="AX1176" s="13" t="s">
        <v>72</v>
      </c>
      <c r="AY1176" s="238" t="s">
        <v>153</v>
      </c>
    </row>
    <row r="1177" spans="1:51" s="14" customFormat="1" ht="12">
      <c r="A1177" s="14"/>
      <c r="B1177" s="239"/>
      <c r="C1177" s="240"/>
      <c r="D1177" s="221" t="s">
        <v>166</v>
      </c>
      <c r="E1177" s="241" t="s">
        <v>19</v>
      </c>
      <c r="F1177" s="242" t="s">
        <v>168</v>
      </c>
      <c r="G1177" s="240"/>
      <c r="H1177" s="243">
        <v>2250</v>
      </c>
      <c r="I1177" s="244"/>
      <c r="J1177" s="240"/>
      <c r="K1177" s="240"/>
      <c r="L1177" s="245"/>
      <c r="M1177" s="246"/>
      <c r="N1177" s="247"/>
      <c r="O1177" s="247"/>
      <c r="P1177" s="247"/>
      <c r="Q1177" s="247"/>
      <c r="R1177" s="247"/>
      <c r="S1177" s="247"/>
      <c r="T1177" s="248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9" t="s">
        <v>166</v>
      </c>
      <c r="AU1177" s="249" t="s">
        <v>82</v>
      </c>
      <c r="AV1177" s="14" t="s">
        <v>161</v>
      </c>
      <c r="AW1177" s="14" t="s">
        <v>33</v>
      </c>
      <c r="AX1177" s="14" t="s">
        <v>80</v>
      </c>
      <c r="AY1177" s="249" t="s">
        <v>153</v>
      </c>
    </row>
    <row r="1178" spans="1:65" s="2" customFormat="1" ht="16.5" customHeight="1">
      <c r="A1178" s="42"/>
      <c r="B1178" s="43"/>
      <c r="C1178" s="261" t="s">
        <v>1294</v>
      </c>
      <c r="D1178" s="261" t="s">
        <v>214</v>
      </c>
      <c r="E1178" s="262" t="s">
        <v>1253</v>
      </c>
      <c r="F1178" s="263" t="s">
        <v>1254</v>
      </c>
      <c r="G1178" s="264" t="s">
        <v>217</v>
      </c>
      <c r="H1178" s="265">
        <v>2250</v>
      </c>
      <c r="I1178" s="266"/>
      <c r="J1178" s="267">
        <f>ROUND(I1178*H1178,2)</f>
        <v>0</v>
      </c>
      <c r="K1178" s="263" t="s">
        <v>19</v>
      </c>
      <c r="L1178" s="268"/>
      <c r="M1178" s="269" t="s">
        <v>19</v>
      </c>
      <c r="N1178" s="270" t="s">
        <v>43</v>
      </c>
      <c r="O1178" s="88"/>
      <c r="P1178" s="217">
        <f>O1178*H1178</f>
        <v>0</v>
      </c>
      <c r="Q1178" s="217">
        <v>0</v>
      </c>
      <c r="R1178" s="217">
        <f>Q1178*H1178</f>
        <v>0</v>
      </c>
      <c r="S1178" s="217">
        <v>0</v>
      </c>
      <c r="T1178" s="218">
        <f>S1178*H1178</f>
        <v>0</v>
      </c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R1178" s="219" t="s">
        <v>260</v>
      </c>
      <c r="AT1178" s="219" t="s">
        <v>214</v>
      </c>
      <c r="AU1178" s="219" t="s">
        <v>82</v>
      </c>
      <c r="AY1178" s="21" t="s">
        <v>153</v>
      </c>
      <c r="BE1178" s="220">
        <f>IF(N1178="základní",J1178,0)</f>
        <v>0</v>
      </c>
      <c r="BF1178" s="220">
        <f>IF(N1178="snížená",J1178,0)</f>
        <v>0</v>
      </c>
      <c r="BG1178" s="220">
        <f>IF(N1178="zákl. přenesená",J1178,0)</f>
        <v>0</v>
      </c>
      <c r="BH1178" s="220">
        <f>IF(N1178="sníž. přenesená",J1178,0)</f>
        <v>0</v>
      </c>
      <c r="BI1178" s="220">
        <f>IF(N1178="nulová",J1178,0)</f>
        <v>0</v>
      </c>
      <c r="BJ1178" s="21" t="s">
        <v>80</v>
      </c>
      <c r="BK1178" s="220">
        <f>ROUND(I1178*H1178,2)</f>
        <v>0</v>
      </c>
      <c r="BL1178" s="21" t="s">
        <v>210</v>
      </c>
      <c r="BM1178" s="219" t="s">
        <v>1295</v>
      </c>
    </row>
    <row r="1179" spans="1:47" s="2" customFormat="1" ht="12">
      <c r="A1179" s="42"/>
      <c r="B1179" s="43"/>
      <c r="C1179" s="44"/>
      <c r="D1179" s="221" t="s">
        <v>162</v>
      </c>
      <c r="E1179" s="44"/>
      <c r="F1179" s="222" t="s">
        <v>1254</v>
      </c>
      <c r="G1179" s="44"/>
      <c r="H1179" s="44"/>
      <c r="I1179" s="223"/>
      <c r="J1179" s="44"/>
      <c r="K1179" s="44"/>
      <c r="L1179" s="48"/>
      <c r="M1179" s="224"/>
      <c r="N1179" s="225"/>
      <c r="O1179" s="88"/>
      <c r="P1179" s="88"/>
      <c r="Q1179" s="88"/>
      <c r="R1179" s="88"/>
      <c r="S1179" s="88"/>
      <c r="T1179" s="89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T1179" s="21" t="s">
        <v>162</v>
      </c>
      <c r="AU1179" s="21" t="s">
        <v>82</v>
      </c>
    </row>
    <row r="1180" spans="1:47" s="2" customFormat="1" ht="12">
      <c r="A1180" s="42"/>
      <c r="B1180" s="43"/>
      <c r="C1180" s="44"/>
      <c r="D1180" s="221" t="s">
        <v>225</v>
      </c>
      <c r="E1180" s="44"/>
      <c r="F1180" s="271" t="s">
        <v>1291</v>
      </c>
      <c r="G1180" s="44"/>
      <c r="H1180" s="44"/>
      <c r="I1180" s="223"/>
      <c r="J1180" s="44"/>
      <c r="K1180" s="44"/>
      <c r="L1180" s="48"/>
      <c r="M1180" s="224"/>
      <c r="N1180" s="225"/>
      <c r="O1180" s="88"/>
      <c r="P1180" s="88"/>
      <c r="Q1180" s="88"/>
      <c r="R1180" s="88"/>
      <c r="S1180" s="88"/>
      <c r="T1180" s="89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T1180" s="21" t="s">
        <v>225</v>
      </c>
      <c r="AU1180" s="21" t="s">
        <v>82</v>
      </c>
    </row>
    <row r="1181" spans="1:65" s="2" customFormat="1" ht="24.15" customHeight="1">
      <c r="A1181" s="42"/>
      <c r="B1181" s="43"/>
      <c r="C1181" s="208" t="s">
        <v>730</v>
      </c>
      <c r="D1181" s="208" t="s">
        <v>156</v>
      </c>
      <c r="E1181" s="209" t="s">
        <v>1296</v>
      </c>
      <c r="F1181" s="210" t="s">
        <v>1297</v>
      </c>
      <c r="G1181" s="211" t="s">
        <v>183</v>
      </c>
      <c r="H1181" s="212">
        <v>2.67</v>
      </c>
      <c r="I1181" s="213"/>
      <c r="J1181" s="214">
        <f>ROUND(I1181*H1181,2)</f>
        <v>0</v>
      </c>
      <c r="K1181" s="210" t="s">
        <v>160</v>
      </c>
      <c r="L1181" s="48"/>
      <c r="M1181" s="215" t="s">
        <v>19</v>
      </c>
      <c r="N1181" s="216" t="s">
        <v>43</v>
      </c>
      <c r="O1181" s="88"/>
      <c r="P1181" s="217">
        <f>O1181*H1181</f>
        <v>0</v>
      </c>
      <c r="Q1181" s="217">
        <v>0</v>
      </c>
      <c r="R1181" s="217">
        <f>Q1181*H1181</f>
        <v>0</v>
      </c>
      <c r="S1181" s="217">
        <v>0</v>
      </c>
      <c r="T1181" s="218">
        <f>S1181*H1181</f>
        <v>0</v>
      </c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R1181" s="219" t="s">
        <v>210</v>
      </c>
      <c r="AT1181" s="219" t="s">
        <v>156</v>
      </c>
      <c r="AU1181" s="219" t="s">
        <v>82</v>
      </c>
      <c r="AY1181" s="21" t="s">
        <v>153</v>
      </c>
      <c r="BE1181" s="220">
        <f>IF(N1181="základní",J1181,0)</f>
        <v>0</v>
      </c>
      <c r="BF1181" s="220">
        <f>IF(N1181="snížená",J1181,0)</f>
        <v>0</v>
      </c>
      <c r="BG1181" s="220">
        <f>IF(N1181="zákl. přenesená",J1181,0)</f>
        <v>0</v>
      </c>
      <c r="BH1181" s="220">
        <f>IF(N1181="sníž. přenesená",J1181,0)</f>
        <v>0</v>
      </c>
      <c r="BI1181" s="220">
        <f>IF(N1181="nulová",J1181,0)</f>
        <v>0</v>
      </c>
      <c r="BJ1181" s="21" t="s">
        <v>80</v>
      </c>
      <c r="BK1181" s="220">
        <f>ROUND(I1181*H1181,2)</f>
        <v>0</v>
      </c>
      <c r="BL1181" s="21" t="s">
        <v>210</v>
      </c>
      <c r="BM1181" s="219" t="s">
        <v>1298</v>
      </c>
    </row>
    <row r="1182" spans="1:47" s="2" customFormat="1" ht="12">
      <c r="A1182" s="42"/>
      <c r="B1182" s="43"/>
      <c r="C1182" s="44"/>
      <c r="D1182" s="221" t="s">
        <v>162</v>
      </c>
      <c r="E1182" s="44"/>
      <c r="F1182" s="222" t="s">
        <v>1299</v>
      </c>
      <c r="G1182" s="44"/>
      <c r="H1182" s="44"/>
      <c r="I1182" s="223"/>
      <c r="J1182" s="44"/>
      <c r="K1182" s="44"/>
      <c r="L1182" s="48"/>
      <c r="M1182" s="224"/>
      <c r="N1182" s="225"/>
      <c r="O1182" s="88"/>
      <c r="P1182" s="88"/>
      <c r="Q1182" s="88"/>
      <c r="R1182" s="88"/>
      <c r="S1182" s="88"/>
      <c r="T1182" s="89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T1182" s="21" t="s">
        <v>162</v>
      </c>
      <c r="AU1182" s="21" t="s">
        <v>82</v>
      </c>
    </row>
    <row r="1183" spans="1:47" s="2" customFormat="1" ht="12">
      <c r="A1183" s="42"/>
      <c r="B1183" s="43"/>
      <c r="C1183" s="44"/>
      <c r="D1183" s="226" t="s">
        <v>164</v>
      </c>
      <c r="E1183" s="44"/>
      <c r="F1183" s="227" t="s">
        <v>1300</v>
      </c>
      <c r="G1183" s="44"/>
      <c r="H1183" s="44"/>
      <c r="I1183" s="223"/>
      <c r="J1183" s="44"/>
      <c r="K1183" s="44"/>
      <c r="L1183" s="48"/>
      <c r="M1183" s="224"/>
      <c r="N1183" s="225"/>
      <c r="O1183" s="88"/>
      <c r="P1183" s="88"/>
      <c r="Q1183" s="88"/>
      <c r="R1183" s="88"/>
      <c r="S1183" s="88"/>
      <c r="T1183" s="89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T1183" s="21" t="s">
        <v>164</v>
      </c>
      <c r="AU1183" s="21" t="s">
        <v>82</v>
      </c>
    </row>
    <row r="1184" spans="1:63" s="12" customFormat="1" ht="22.8" customHeight="1">
      <c r="A1184" s="12"/>
      <c r="B1184" s="192"/>
      <c r="C1184" s="193"/>
      <c r="D1184" s="194" t="s">
        <v>71</v>
      </c>
      <c r="E1184" s="206" t="s">
        <v>1301</v>
      </c>
      <c r="F1184" s="206" t="s">
        <v>1302</v>
      </c>
      <c r="G1184" s="193"/>
      <c r="H1184" s="193"/>
      <c r="I1184" s="196"/>
      <c r="J1184" s="207">
        <f>BK1184</f>
        <v>0</v>
      </c>
      <c r="K1184" s="193"/>
      <c r="L1184" s="198"/>
      <c r="M1184" s="199"/>
      <c r="N1184" s="200"/>
      <c r="O1184" s="200"/>
      <c r="P1184" s="201">
        <f>SUM(P1185:P1284)</f>
        <v>0</v>
      </c>
      <c r="Q1184" s="200"/>
      <c r="R1184" s="201">
        <f>SUM(R1185:R1284)</f>
        <v>0</v>
      </c>
      <c r="S1184" s="200"/>
      <c r="T1184" s="202">
        <f>SUM(T1185:T1284)</f>
        <v>0</v>
      </c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R1184" s="203" t="s">
        <v>82</v>
      </c>
      <c r="AT1184" s="204" t="s">
        <v>71</v>
      </c>
      <c r="AU1184" s="204" t="s">
        <v>80</v>
      </c>
      <c r="AY1184" s="203" t="s">
        <v>153</v>
      </c>
      <c r="BK1184" s="205">
        <f>SUM(BK1185:BK1284)</f>
        <v>0</v>
      </c>
    </row>
    <row r="1185" spans="1:65" s="2" customFormat="1" ht="16.5" customHeight="1">
      <c r="A1185" s="42"/>
      <c r="B1185" s="43"/>
      <c r="C1185" s="208" t="s">
        <v>1303</v>
      </c>
      <c r="D1185" s="208" t="s">
        <v>156</v>
      </c>
      <c r="E1185" s="209" t="s">
        <v>593</v>
      </c>
      <c r="F1185" s="210" t="s">
        <v>594</v>
      </c>
      <c r="G1185" s="211" t="s">
        <v>197</v>
      </c>
      <c r="H1185" s="212">
        <v>160.155</v>
      </c>
      <c r="I1185" s="213"/>
      <c r="J1185" s="214">
        <f>ROUND(I1185*H1185,2)</f>
        <v>0</v>
      </c>
      <c r="K1185" s="210" t="s">
        <v>160</v>
      </c>
      <c r="L1185" s="48"/>
      <c r="M1185" s="215" t="s">
        <v>19</v>
      </c>
      <c r="N1185" s="216" t="s">
        <v>43</v>
      </c>
      <c r="O1185" s="88"/>
      <c r="P1185" s="217">
        <f>O1185*H1185</f>
        <v>0</v>
      </c>
      <c r="Q1185" s="217">
        <v>0</v>
      </c>
      <c r="R1185" s="217">
        <f>Q1185*H1185</f>
        <v>0</v>
      </c>
      <c r="S1185" s="217">
        <v>0</v>
      </c>
      <c r="T1185" s="218">
        <f>S1185*H1185</f>
        <v>0</v>
      </c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R1185" s="219" t="s">
        <v>210</v>
      </c>
      <c r="AT1185" s="219" t="s">
        <v>156</v>
      </c>
      <c r="AU1185" s="219" t="s">
        <v>82</v>
      </c>
      <c r="AY1185" s="21" t="s">
        <v>153</v>
      </c>
      <c r="BE1185" s="220">
        <f>IF(N1185="základní",J1185,0)</f>
        <v>0</v>
      </c>
      <c r="BF1185" s="220">
        <f>IF(N1185="snížená",J1185,0)</f>
        <v>0</v>
      </c>
      <c r="BG1185" s="220">
        <f>IF(N1185="zákl. přenesená",J1185,0)</f>
        <v>0</v>
      </c>
      <c r="BH1185" s="220">
        <f>IF(N1185="sníž. přenesená",J1185,0)</f>
        <v>0</v>
      </c>
      <c r="BI1185" s="220">
        <f>IF(N1185="nulová",J1185,0)</f>
        <v>0</v>
      </c>
      <c r="BJ1185" s="21" t="s">
        <v>80</v>
      </c>
      <c r="BK1185" s="220">
        <f>ROUND(I1185*H1185,2)</f>
        <v>0</v>
      </c>
      <c r="BL1185" s="21" t="s">
        <v>210</v>
      </c>
      <c r="BM1185" s="219" t="s">
        <v>1304</v>
      </c>
    </row>
    <row r="1186" spans="1:47" s="2" customFormat="1" ht="12">
      <c r="A1186" s="42"/>
      <c r="B1186" s="43"/>
      <c r="C1186" s="44"/>
      <c r="D1186" s="221" t="s">
        <v>162</v>
      </c>
      <c r="E1186" s="44"/>
      <c r="F1186" s="222" t="s">
        <v>596</v>
      </c>
      <c r="G1186" s="44"/>
      <c r="H1186" s="44"/>
      <c r="I1186" s="223"/>
      <c r="J1186" s="44"/>
      <c r="K1186" s="44"/>
      <c r="L1186" s="48"/>
      <c r="M1186" s="224"/>
      <c r="N1186" s="225"/>
      <c r="O1186" s="88"/>
      <c r="P1186" s="88"/>
      <c r="Q1186" s="88"/>
      <c r="R1186" s="88"/>
      <c r="S1186" s="88"/>
      <c r="T1186" s="89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T1186" s="21" t="s">
        <v>162</v>
      </c>
      <c r="AU1186" s="21" t="s">
        <v>82</v>
      </c>
    </row>
    <row r="1187" spans="1:47" s="2" customFormat="1" ht="12">
      <c r="A1187" s="42"/>
      <c r="B1187" s="43"/>
      <c r="C1187" s="44"/>
      <c r="D1187" s="226" t="s">
        <v>164</v>
      </c>
      <c r="E1187" s="44"/>
      <c r="F1187" s="227" t="s">
        <v>597</v>
      </c>
      <c r="G1187" s="44"/>
      <c r="H1187" s="44"/>
      <c r="I1187" s="223"/>
      <c r="J1187" s="44"/>
      <c r="K1187" s="44"/>
      <c r="L1187" s="48"/>
      <c r="M1187" s="224"/>
      <c r="N1187" s="225"/>
      <c r="O1187" s="88"/>
      <c r="P1187" s="88"/>
      <c r="Q1187" s="88"/>
      <c r="R1187" s="88"/>
      <c r="S1187" s="88"/>
      <c r="T1187" s="89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T1187" s="21" t="s">
        <v>164</v>
      </c>
      <c r="AU1187" s="21" t="s">
        <v>82</v>
      </c>
    </row>
    <row r="1188" spans="1:51" s="13" customFormat="1" ht="12">
      <c r="A1188" s="13"/>
      <c r="B1188" s="228"/>
      <c r="C1188" s="229"/>
      <c r="D1188" s="221" t="s">
        <v>166</v>
      </c>
      <c r="E1188" s="230" t="s">
        <v>19</v>
      </c>
      <c r="F1188" s="231" t="s">
        <v>1305</v>
      </c>
      <c r="G1188" s="229"/>
      <c r="H1188" s="232">
        <v>72.54</v>
      </c>
      <c r="I1188" s="233"/>
      <c r="J1188" s="229"/>
      <c r="K1188" s="229"/>
      <c r="L1188" s="234"/>
      <c r="M1188" s="235"/>
      <c r="N1188" s="236"/>
      <c r="O1188" s="236"/>
      <c r="P1188" s="236"/>
      <c r="Q1188" s="236"/>
      <c r="R1188" s="236"/>
      <c r="S1188" s="236"/>
      <c r="T1188" s="237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8" t="s">
        <v>166</v>
      </c>
      <c r="AU1188" s="238" t="s">
        <v>82</v>
      </c>
      <c r="AV1188" s="13" t="s">
        <v>82</v>
      </c>
      <c r="AW1188" s="13" t="s">
        <v>33</v>
      </c>
      <c r="AX1188" s="13" t="s">
        <v>72</v>
      </c>
      <c r="AY1188" s="238" t="s">
        <v>153</v>
      </c>
    </row>
    <row r="1189" spans="1:51" s="13" customFormat="1" ht="12">
      <c r="A1189" s="13"/>
      <c r="B1189" s="228"/>
      <c r="C1189" s="229"/>
      <c r="D1189" s="221" t="s">
        <v>166</v>
      </c>
      <c r="E1189" s="230" t="s">
        <v>19</v>
      </c>
      <c r="F1189" s="231" t="s">
        <v>599</v>
      </c>
      <c r="G1189" s="229"/>
      <c r="H1189" s="232">
        <v>56.22</v>
      </c>
      <c r="I1189" s="233"/>
      <c r="J1189" s="229"/>
      <c r="K1189" s="229"/>
      <c r="L1189" s="234"/>
      <c r="M1189" s="235"/>
      <c r="N1189" s="236"/>
      <c r="O1189" s="236"/>
      <c r="P1189" s="236"/>
      <c r="Q1189" s="236"/>
      <c r="R1189" s="236"/>
      <c r="S1189" s="236"/>
      <c r="T1189" s="237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8" t="s">
        <v>166</v>
      </c>
      <c r="AU1189" s="238" t="s">
        <v>82</v>
      </c>
      <c r="AV1189" s="13" t="s">
        <v>82</v>
      </c>
      <c r="AW1189" s="13" t="s">
        <v>33</v>
      </c>
      <c r="AX1189" s="13" t="s">
        <v>72</v>
      </c>
      <c r="AY1189" s="238" t="s">
        <v>153</v>
      </c>
    </row>
    <row r="1190" spans="1:51" s="13" customFormat="1" ht="12">
      <c r="A1190" s="13"/>
      <c r="B1190" s="228"/>
      <c r="C1190" s="229"/>
      <c r="D1190" s="221" t="s">
        <v>166</v>
      </c>
      <c r="E1190" s="230" t="s">
        <v>19</v>
      </c>
      <c r="F1190" s="231" t="s">
        <v>601</v>
      </c>
      <c r="G1190" s="229"/>
      <c r="H1190" s="232">
        <v>7.425</v>
      </c>
      <c r="I1190" s="233"/>
      <c r="J1190" s="229"/>
      <c r="K1190" s="229"/>
      <c r="L1190" s="234"/>
      <c r="M1190" s="235"/>
      <c r="N1190" s="236"/>
      <c r="O1190" s="236"/>
      <c r="P1190" s="236"/>
      <c r="Q1190" s="236"/>
      <c r="R1190" s="236"/>
      <c r="S1190" s="236"/>
      <c r="T1190" s="237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8" t="s">
        <v>166</v>
      </c>
      <c r="AU1190" s="238" t="s">
        <v>82</v>
      </c>
      <c r="AV1190" s="13" t="s">
        <v>82</v>
      </c>
      <c r="AW1190" s="13" t="s">
        <v>33</v>
      </c>
      <c r="AX1190" s="13" t="s">
        <v>72</v>
      </c>
      <c r="AY1190" s="238" t="s">
        <v>153</v>
      </c>
    </row>
    <row r="1191" spans="1:51" s="15" customFormat="1" ht="12">
      <c r="A1191" s="15"/>
      <c r="B1191" s="250"/>
      <c r="C1191" s="251"/>
      <c r="D1191" s="221" t="s">
        <v>166</v>
      </c>
      <c r="E1191" s="252" t="s">
        <v>19</v>
      </c>
      <c r="F1191" s="253" t="s">
        <v>174</v>
      </c>
      <c r="G1191" s="251"/>
      <c r="H1191" s="254">
        <v>136.185</v>
      </c>
      <c r="I1191" s="255"/>
      <c r="J1191" s="251"/>
      <c r="K1191" s="251"/>
      <c r="L1191" s="256"/>
      <c r="M1191" s="257"/>
      <c r="N1191" s="258"/>
      <c r="O1191" s="258"/>
      <c r="P1191" s="258"/>
      <c r="Q1191" s="258"/>
      <c r="R1191" s="258"/>
      <c r="S1191" s="258"/>
      <c r="T1191" s="259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T1191" s="260" t="s">
        <v>166</v>
      </c>
      <c r="AU1191" s="260" t="s">
        <v>82</v>
      </c>
      <c r="AV1191" s="15" t="s">
        <v>175</v>
      </c>
      <c r="AW1191" s="15" t="s">
        <v>33</v>
      </c>
      <c r="AX1191" s="15" t="s">
        <v>72</v>
      </c>
      <c r="AY1191" s="260" t="s">
        <v>153</v>
      </c>
    </row>
    <row r="1192" spans="1:51" s="13" customFormat="1" ht="12">
      <c r="A1192" s="13"/>
      <c r="B1192" s="228"/>
      <c r="C1192" s="229"/>
      <c r="D1192" s="221" t="s">
        <v>166</v>
      </c>
      <c r="E1192" s="230" t="s">
        <v>19</v>
      </c>
      <c r="F1192" s="231" t="s">
        <v>1306</v>
      </c>
      <c r="G1192" s="229"/>
      <c r="H1192" s="232">
        <v>23.97</v>
      </c>
      <c r="I1192" s="233"/>
      <c r="J1192" s="229"/>
      <c r="K1192" s="229"/>
      <c r="L1192" s="234"/>
      <c r="M1192" s="235"/>
      <c r="N1192" s="236"/>
      <c r="O1192" s="236"/>
      <c r="P1192" s="236"/>
      <c r="Q1192" s="236"/>
      <c r="R1192" s="236"/>
      <c r="S1192" s="236"/>
      <c r="T1192" s="237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8" t="s">
        <v>166</v>
      </c>
      <c r="AU1192" s="238" t="s">
        <v>82</v>
      </c>
      <c r="AV1192" s="13" t="s">
        <v>82</v>
      </c>
      <c r="AW1192" s="13" t="s">
        <v>33</v>
      </c>
      <c r="AX1192" s="13" t="s">
        <v>72</v>
      </c>
      <c r="AY1192" s="238" t="s">
        <v>153</v>
      </c>
    </row>
    <row r="1193" spans="1:51" s="15" customFormat="1" ht="12">
      <c r="A1193" s="15"/>
      <c r="B1193" s="250"/>
      <c r="C1193" s="251"/>
      <c r="D1193" s="221" t="s">
        <v>166</v>
      </c>
      <c r="E1193" s="252" t="s">
        <v>19</v>
      </c>
      <c r="F1193" s="253" t="s">
        <v>174</v>
      </c>
      <c r="G1193" s="251"/>
      <c r="H1193" s="254">
        <v>23.97</v>
      </c>
      <c r="I1193" s="255"/>
      <c r="J1193" s="251"/>
      <c r="K1193" s="251"/>
      <c r="L1193" s="256"/>
      <c r="M1193" s="257"/>
      <c r="N1193" s="258"/>
      <c r="O1193" s="258"/>
      <c r="P1193" s="258"/>
      <c r="Q1193" s="258"/>
      <c r="R1193" s="258"/>
      <c r="S1193" s="258"/>
      <c r="T1193" s="259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T1193" s="260" t="s">
        <v>166</v>
      </c>
      <c r="AU1193" s="260" t="s">
        <v>82</v>
      </c>
      <c r="AV1193" s="15" t="s">
        <v>175</v>
      </c>
      <c r="AW1193" s="15" t="s">
        <v>33</v>
      </c>
      <c r="AX1193" s="15" t="s">
        <v>72</v>
      </c>
      <c r="AY1193" s="260" t="s">
        <v>153</v>
      </c>
    </row>
    <row r="1194" spans="1:51" s="14" customFormat="1" ht="12">
      <c r="A1194" s="14"/>
      <c r="B1194" s="239"/>
      <c r="C1194" s="240"/>
      <c r="D1194" s="221" t="s">
        <v>166</v>
      </c>
      <c r="E1194" s="241" t="s">
        <v>19</v>
      </c>
      <c r="F1194" s="242" t="s">
        <v>168</v>
      </c>
      <c r="G1194" s="240"/>
      <c r="H1194" s="243">
        <v>160.155</v>
      </c>
      <c r="I1194" s="244"/>
      <c r="J1194" s="240"/>
      <c r="K1194" s="240"/>
      <c r="L1194" s="245"/>
      <c r="M1194" s="246"/>
      <c r="N1194" s="247"/>
      <c r="O1194" s="247"/>
      <c r="P1194" s="247"/>
      <c r="Q1194" s="247"/>
      <c r="R1194" s="247"/>
      <c r="S1194" s="247"/>
      <c r="T1194" s="248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49" t="s">
        <v>166</v>
      </c>
      <c r="AU1194" s="249" t="s">
        <v>82</v>
      </c>
      <c r="AV1194" s="14" t="s">
        <v>161</v>
      </c>
      <c r="AW1194" s="14" t="s">
        <v>33</v>
      </c>
      <c r="AX1194" s="14" t="s">
        <v>80</v>
      </c>
      <c r="AY1194" s="249" t="s">
        <v>153</v>
      </c>
    </row>
    <row r="1195" spans="1:65" s="2" customFormat="1" ht="21.75" customHeight="1">
      <c r="A1195" s="42"/>
      <c r="B1195" s="43"/>
      <c r="C1195" s="208" t="s">
        <v>738</v>
      </c>
      <c r="D1195" s="208" t="s">
        <v>156</v>
      </c>
      <c r="E1195" s="209" t="s">
        <v>1307</v>
      </c>
      <c r="F1195" s="210" t="s">
        <v>1308</v>
      </c>
      <c r="G1195" s="211" t="s">
        <v>197</v>
      </c>
      <c r="H1195" s="212">
        <v>160.155</v>
      </c>
      <c r="I1195" s="213"/>
      <c r="J1195" s="214">
        <f>ROUND(I1195*H1195,2)</f>
        <v>0</v>
      </c>
      <c r="K1195" s="210" t="s">
        <v>160</v>
      </c>
      <c r="L1195" s="48"/>
      <c r="M1195" s="215" t="s">
        <v>19</v>
      </c>
      <c r="N1195" s="216" t="s">
        <v>43</v>
      </c>
      <c r="O1195" s="88"/>
      <c r="P1195" s="217">
        <f>O1195*H1195</f>
        <v>0</v>
      </c>
      <c r="Q1195" s="217">
        <v>0</v>
      </c>
      <c r="R1195" s="217">
        <f>Q1195*H1195</f>
        <v>0</v>
      </c>
      <c r="S1195" s="217">
        <v>0</v>
      </c>
      <c r="T1195" s="218">
        <f>S1195*H1195</f>
        <v>0</v>
      </c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R1195" s="219" t="s">
        <v>210</v>
      </c>
      <c r="AT1195" s="219" t="s">
        <v>156</v>
      </c>
      <c r="AU1195" s="219" t="s">
        <v>82</v>
      </c>
      <c r="AY1195" s="21" t="s">
        <v>153</v>
      </c>
      <c r="BE1195" s="220">
        <f>IF(N1195="základní",J1195,0)</f>
        <v>0</v>
      </c>
      <c r="BF1195" s="220">
        <f>IF(N1195="snížená",J1195,0)</f>
        <v>0</v>
      </c>
      <c r="BG1195" s="220">
        <f>IF(N1195="zákl. přenesená",J1195,0)</f>
        <v>0</v>
      </c>
      <c r="BH1195" s="220">
        <f>IF(N1195="sníž. přenesená",J1195,0)</f>
        <v>0</v>
      </c>
      <c r="BI1195" s="220">
        <f>IF(N1195="nulová",J1195,0)</f>
        <v>0</v>
      </c>
      <c r="BJ1195" s="21" t="s">
        <v>80</v>
      </c>
      <c r="BK1195" s="220">
        <f>ROUND(I1195*H1195,2)</f>
        <v>0</v>
      </c>
      <c r="BL1195" s="21" t="s">
        <v>210</v>
      </c>
      <c r="BM1195" s="219" t="s">
        <v>1309</v>
      </c>
    </row>
    <row r="1196" spans="1:47" s="2" customFormat="1" ht="12">
      <c r="A1196" s="42"/>
      <c r="B1196" s="43"/>
      <c r="C1196" s="44"/>
      <c r="D1196" s="221" t="s">
        <v>162</v>
      </c>
      <c r="E1196" s="44"/>
      <c r="F1196" s="222" t="s">
        <v>1310</v>
      </c>
      <c r="G1196" s="44"/>
      <c r="H1196" s="44"/>
      <c r="I1196" s="223"/>
      <c r="J1196" s="44"/>
      <c r="K1196" s="44"/>
      <c r="L1196" s="48"/>
      <c r="M1196" s="224"/>
      <c r="N1196" s="225"/>
      <c r="O1196" s="88"/>
      <c r="P1196" s="88"/>
      <c r="Q1196" s="88"/>
      <c r="R1196" s="88"/>
      <c r="S1196" s="88"/>
      <c r="T1196" s="89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T1196" s="21" t="s">
        <v>162</v>
      </c>
      <c r="AU1196" s="21" t="s">
        <v>82</v>
      </c>
    </row>
    <row r="1197" spans="1:47" s="2" customFormat="1" ht="12">
      <c r="A1197" s="42"/>
      <c r="B1197" s="43"/>
      <c r="C1197" s="44"/>
      <c r="D1197" s="226" t="s">
        <v>164</v>
      </c>
      <c r="E1197" s="44"/>
      <c r="F1197" s="227" t="s">
        <v>1311</v>
      </c>
      <c r="G1197" s="44"/>
      <c r="H1197" s="44"/>
      <c r="I1197" s="223"/>
      <c r="J1197" s="44"/>
      <c r="K1197" s="44"/>
      <c r="L1197" s="48"/>
      <c r="M1197" s="224"/>
      <c r="N1197" s="225"/>
      <c r="O1197" s="88"/>
      <c r="P1197" s="88"/>
      <c r="Q1197" s="88"/>
      <c r="R1197" s="88"/>
      <c r="S1197" s="88"/>
      <c r="T1197" s="89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T1197" s="21" t="s">
        <v>164</v>
      </c>
      <c r="AU1197" s="21" t="s">
        <v>82</v>
      </c>
    </row>
    <row r="1198" spans="1:51" s="13" customFormat="1" ht="12">
      <c r="A1198" s="13"/>
      <c r="B1198" s="228"/>
      <c r="C1198" s="229"/>
      <c r="D1198" s="221" t="s">
        <v>166</v>
      </c>
      <c r="E1198" s="230" t="s">
        <v>19</v>
      </c>
      <c r="F1198" s="231" t="s">
        <v>1305</v>
      </c>
      <c r="G1198" s="229"/>
      <c r="H1198" s="232">
        <v>72.54</v>
      </c>
      <c r="I1198" s="233"/>
      <c r="J1198" s="229"/>
      <c r="K1198" s="229"/>
      <c r="L1198" s="234"/>
      <c r="M1198" s="235"/>
      <c r="N1198" s="236"/>
      <c r="O1198" s="236"/>
      <c r="P1198" s="236"/>
      <c r="Q1198" s="236"/>
      <c r="R1198" s="236"/>
      <c r="S1198" s="236"/>
      <c r="T1198" s="237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8" t="s">
        <v>166</v>
      </c>
      <c r="AU1198" s="238" t="s">
        <v>82</v>
      </c>
      <c r="AV1198" s="13" t="s">
        <v>82</v>
      </c>
      <c r="AW1198" s="13" t="s">
        <v>33</v>
      </c>
      <c r="AX1198" s="13" t="s">
        <v>72</v>
      </c>
      <c r="AY1198" s="238" t="s">
        <v>153</v>
      </c>
    </row>
    <row r="1199" spans="1:51" s="13" customFormat="1" ht="12">
      <c r="A1199" s="13"/>
      <c r="B1199" s="228"/>
      <c r="C1199" s="229"/>
      <c r="D1199" s="221" t="s">
        <v>166</v>
      </c>
      <c r="E1199" s="230" t="s">
        <v>19</v>
      </c>
      <c r="F1199" s="231" t="s">
        <v>599</v>
      </c>
      <c r="G1199" s="229"/>
      <c r="H1199" s="232">
        <v>56.22</v>
      </c>
      <c r="I1199" s="233"/>
      <c r="J1199" s="229"/>
      <c r="K1199" s="229"/>
      <c r="L1199" s="234"/>
      <c r="M1199" s="235"/>
      <c r="N1199" s="236"/>
      <c r="O1199" s="236"/>
      <c r="P1199" s="236"/>
      <c r="Q1199" s="236"/>
      <c r="R1199" s="236"/>
      <c r="S1199" s="236"/>
      <c r="T1199" s="237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38" t="s">
        <v>166</v>
      </c>
      <c r="AU1199" s="238" t="s">
        <v>82</v>
      </c>
      <c r="AV1199" s="13" t="s">
        <v>82</v>
      </c>
      <c r="AW1199" s="13" t="s">
        <v>33</v>
      </c>
      <c r="AX1199" s="13" t="s">
        <v>72</v>
      </c>
      <c r="AY1199" s="238" t="s">
        <v>153</v>
      </c>
    </row>
    <row r="1200" spans="1:51" s="13" customFormat="1" ht="12">
      <c r="A1200" s="13"/>
      <c r="B1200" s="228"/>
      <c r="C1200" s="229"/>
      <c r="D1200" s="221" t="s">
        <v>166</v>
      </c>
      <c r="E1200" s="230" t="s">
        <v>19</v>
      </c>
      <c r="F1200" s="231" t="s">
        <v>601</v>
      </c>
      <c r="G1200" s="229"/>
      <c r="H1200" s="232">
        <v>7.425</v>
      </c>
      <c r="I1200" s="233"/>
      <c r="J1200" s="229"/>
      <c r="K1200" s="229"/>
      <c r="L1200" s="234"/>
      <c r="M1200" s="235"/>
      <c r="N1200" s="236"/>
      <c r="O1200" s="236"/>
      <c r="P1200" s="236"/>
      <c r="Q1200" s="236"/>
      <c r="R1200" s="236"/>
      <c r="S1200" s="236"/>
      <c r="T1200" s="237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8" t="s">
        <v>166</v>
      </c>
      <c r="AU1200" s="238" t="s">
        <v>82</v>
      </c>
      <c r="AV1200" s="13" t="s">
        <v>82</v>
      </c>
      <c r="AW1200" s="13" t="s">
        <v>33</v>
      </c>
      <c r="AX1200" s="13" t="s">
        <v>72</v>
      </c>
      <c r="AY1200" s="238" t="s">
        <v>153</v>
      </c>
    </row>
    <row r="1201" spans="1:51" s="15" customFormat="1" ht="12">
      <c r="A1201" s="15"/>
      <c r="B1201" s="250"/>
      <c r="C1201" s="251"/>
      <c r="D1201" s="221" t="s">
        <v>166</v>
      </c>
      <c r="E1201" s="252" t="s">
        <v>19</v>
      </c>
      <c r="F1201" s="253" t="s">
        <v>174</v>
      </c>
      <c r="G1201" s="251"/>
      <c r="H1201" s="254">
        <v>136.185</v>
      </c>
      <c r="I1201" s="255"/>
      <c r="J1201" s="251"/>
      <c r="K1201" s="251"/>
      <c r="L1201" s="256"/>
      <c r="M1201" s="257"/>
      <c r="N1201" s="258"/>
      <c r="O1201" s="258"/>
      <c r="P1201" s="258"/>
      <c r="Q1201" s="258"/>
      <c r="R1201" s="258"/>
      <c r="S1201" s="258"/>
      <c r="T1201" s="259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60" t="s">
        <v>166</v>
      </c>
      <c r="AU1201" s="260" t="s">
        <v>82</v>
      </c>
      <c r="AV1201" s="15" t="s">
        <v>175</v>
      </c>
      <c r="AW1201" s="15" t="s">
        <v>33</v>
      </c>
      <c r="AX1201" s="15" t="s">
        <v>72</v>
      </c>
      <c r="AY1201" s="260" t="s">
        <v>153</v>
      </c>
    </row>
    <row r="1202" spans="1:51" s="13" customFormat="1" ht="12">
      <c r="A1202" s="13"/>
      <c r="B1202" s="228"/>
      <c r="C1202" s="229"/>
      <c r="D1202" s="221" t="s">
        <v>166</v>
      </c>
      <c r="E1202" s="230" t="s">
        <v>19</v>
      </c>
      <c r="F1202" s="231" t="s">
        <v>1306</v>
      </c>
      <c r="G1202" s="229"/>
      <c r="H1202" s="232">
        <v>23.97</v>
      </c>
      <c r="I1202" s="233"/>
      <c r="J1202" s="229"/>
      <c r="K1202" s="229"/>
      <c r="L1202" s="234"/>
      <c r="M1202" s="235"/>
      <c r="N1202" s="236"/>
      <c r="O1202" s="236"/>
      <c r="P1202" s="236"/>
      <c r="Q1202" s="236"/>
      <c r="R1202" s="236"/>
      <c r="S1202" s="236"/>
      <c r="T1202" s="237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8" t="s">
        <v>166</v>
      </c>
      <c r="AU1202" s="238" t="s">
        <v>82</v>
      </c>
      <c r="AV1202" s="13" t="s">
        <v>82</v>
      </c>
      <c r="AW1202" s="13" t="s">
        <v>33</v>
      </c>
      <c r="AX1202" s="13" t="s">
        <v>72</v>
      </c>
      <c r="AY1202" s="238" t="s">
        <v>153</v>
      </c>
    </row>
    <row r="1203" spans="1:51" s="15" customFormat="1" ht="12">
      <c r="A1203" s="15"/>
      <c r="B1203" s="250"/>
      <c r="C1203" s="251"/>
      <c r="D1203" s="221" t="s">
        <v>166</v>
      </c>
      <c r="E1203" s="252" t="s">
        <v>19</v>
      </c>
      <c r="F1203" s="253" t="s">
        <v>174</v>
      </c>
      <c r="G1203" s="251"/>
      <c r="H1203" s="254">
        <v>23.97</v>
      </c>
      <c r="I1203" s="255"/>
      <c r="J1203" s="251"/>
      <c r="K1203" s="251"/>
      <c r="L1203" s="256"/>
      <c r="M1203" s="257"/>
      <c r="N1203" s="258"/>
      <c r="O1203" s="258"/>
      <c r="P1203" s="258"/>
      <c r="Q1203" s="258"/>
      <c r="R1203" s="258"/>
      <c r="S1203" s="258"/>
      <c r="T1203" s="259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60" t="s">
        <v>166</v>
      </c>
      <c r="AU1203" s="260" t="s">
        <v>82</v>
      </c>
      <c r="AV1203" s="15" t="s">
        <v>175</v>
      </c>
      <c r="AW1203" s="15" t="s">
        <v>33</v>
      </c>
      <c r="AX1203" s="15" t="s">
        <v>72</v>
      </c>
      <c r="AY1203" s="260" t="s">
        <v>153</v>
      </c>
    </row>
    <row r="1204" spans="1:51" s="14" customFormat="1" ht="12">
      <c r="A1204" s="14"/>
      <c r="B1204" s="239"/>
      <c r="C1204" s="240"/>
      <c r="D1204" s="221" t="s">
        <v>166</v>
      </c>
      <c r="E1204" s="241" t="s">
        <v>19</v>
      </c>
      <c r="F1204" s="242" t="s">
        <v>168</v>
      </c>
      <c r="G1204" s="240"/>
      <c r="H1204" s="243">
        <v>160.155</v>
      </c>
      <c r="I1204" s="244"/>
      <c r="J1204" s="240"/>
      <c r="K1204" s="240"/>
      <c r="L1204" s="245"/>
      <c r="M1204" s="246"/>
      <c r="N1204" s="247"/>
      <c r="O1204" s="247"/>
      <c r="P1204" s="247"/>
      <c r="Q1204" s="247"/>
      <c r="R1204" s="247"/>
      <c r="S1204" s="247"/>
      <c r="T1204" s="248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9" t="s">
        <v>166</v>
      </c>
      <c r="AU1204" s="249" t="s">
        <v>82</v>
      </c>
      <c r="AV1204" s="14" t="s">
        <v>161</v>
      </c>
      <c r="AW1204" s="14" t="s">
        <v>33</v>
      </c>
      <c r="AX1204" s="14" t="s">
        <v>80</v>
      </c>
      <c r="AY1204" s="249" t="s">
        <v>153</v>
      </c>
    </row>
    <row r="1205" spans="1:65" s="2" customFormat="1" ht="24.15" customHeight="1">
      <c r="A1205" s="42"/>
      <c r="B1205" s="43"/>
      <c r="C1205" s="208" t="s">
        <v>1312</v>
      </c>
      <c r="D1205" s="208" t="s">
        <v>156</v>
      </c>
      <c r="E1205" s="209" t="s">
        <v>1313</v>
      </c>
      <c r="F1205" s="210" t="s">
        <v>1314</v>
      </c>
      <c r="G1205" s="211" t="s">
        <v>197</v>
      </c>
      <c r="H1205" s="212">
        <v>33.38</v>
      </c>
      <c r="I1205" s="213"/>
      <c r="J1205" s="214">
        <f>ROUND(I1205*H1205,2)</f>
        <v>0</v>
      </c>
      <c r="K1205" s="210" t="s">
        <v>160</v>
      </c>
      <c r="L1205" s="48"/>
      <c r="M1205" s="215" t="s">
        <v>19</v>
      </c>
      <c r="N1205" s="216" t="s">
        <v>43</v>
      </c>
      <c r="O1205" s="88"/>
      <c r="P1205" s="217">
        <f>O1205*H1205</f>
        <v>0</v>
      </c>
      <c r="Q1205" s="217">
        <v>0</v>
      </c>
      <c r="R1205" s="217">
        <f>Q1205*H1205</f>
        <v>0</v>
      </c>
      <c r="S1205" s="217">
        <v>0</v>
      </c>
      <c r="T1205" s="218">
        <f>S1205*H1205</f>
        <v>0</v>
      </c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R1205" s="219" t="s">
        <v>210</v>
      </c>
      <c r="AT1205" s="219" t="s">
        <v>156</v>
      </c>
      <c r="AU1205" s="219" t="s">
        <v>82</v>
      </c>
      <c r="AY1205" s="21" t="s">
        <v>153</v>
      </c>
      <c r="BE1205" s="220">
        <f>IF(N1205="základní",J1205,0)</f>
        <v>0</v>
      </c>
      <c r="BF1205" s="220">
        <f>IF(N1205="snížená",J1205,0)</f>
        <v>0</v>
      </c>
      <c r="BG1205" s="220">
        <f>IF(N1205="zákl. přenesená",J1205,0)</f>
        <v>0</v>
      </c>
      <c r="BH1205" s="220">
        <f>IF(N1205="sníž. přenesená",J1205,0)</f>
        <v>0</v>
      </c>
      <c r="BI1205" s="220">
        <f>IF(N1205="nulová",J1205,0)</f>
        <v>0</v>
      </c>
      <c r="BJ1205" s="21" t="s">
        <v>80</v>
      </c>
      <c r="BK1205" s="220">
        <f>ROUND(I1205*H1205,2)</f>
        <v>0</v>
      </c>
      <c r="BL1205" s="21" t="s">
        <v>210</v>
      </c>
      <c r="BM1205" s="219" t="s">
        <v>1315</v>
      </c>
    </row>
    <row r="1206" spans="1:47" s="2" customFormat="1" ht="12">
      <c r="A1206" s="42"/>
      <c r="B1206" s="43"/>
      <c r="C1206" s="44"/>
      <c r="D1206" s="221" t="s">
        <v>162</v>
      </c>
      <c r="E1206" s="44"/>
      <c r="F1206" s="222" t="s">
        <v>1316</v>
      </c>
      <c r="G1206" s="44"/>
      <c r="H1206" s="44"/>
      <c r="I1206" s="223"/>
      <c r="J1206" s="44"/>
      <c r="K1206" s="44"/>
      <c r="L1206" s="48"/>
      <c r="M1206" s="224"/>
      <c r="N1206" s="225"/>
      <c r="O1206" s="88"/>
      <c r="P1206" s="88"/>
      <c r="Q1206" s="88"/>
      <c r="R1206" s="88"/>
      <c r="S1206" s="88"/>
      <c r="T1206" s="89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T1206" s="21" t="s">
        <v>162</v>
      </c>
      <c r="AU1206" s="21" t="s">
        <v>82</v>
      </c>
    </row>
    <row r="1207" spans="1:47" s="2" customFormat="1" ht="12">
      <c r="A1207" s="42"/>
      <c r="B1207" s="43"/>
      <c r="C1207" s="44"/>
      <c r="D1207" s="226" t="s">
        <v>164</v>
      </c>
      <c r="E1207" s="44"/>
      <c r="F1207" s="227" t="s">
        <v>1317</v>
      </c>
      <c r="G1207" s="44"/>
      <c r="H1207" s="44"/>
      <c r="I1207" s="223"/>
      <c r="J1207" s="44"/>
      <c r="K1207" s="44"/>
      <c r="L1207" s="48"/>
      <c r="M1207" s="224"/>
      <c r="N1207" s="225"/>
      <c r="O1207" s="88"/>
      <c r="P1207" s="88"/>
      <c r="Q1207" s="88"/>
      <c r="R1207" s="88"/>
      <c r="S1207" s="88"/>
      <c r="T1207" s="89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T1207" s="21" t="s">
        <v>164</v>
      </c>
      <c r="AU1207" s="21" t="s">
        <v>82</v>
      </c>
    </row>
    <row r="1208" spans="1:51" s="13" customFormat="1" ht="12">
      <c r="A1208" s="13"/>
      <c r="B1208" s="228"/>
      <c r="C1208" s="229"/>
      <c r="D1208" s="221" t="s">
        <v>166</v>
      </c>
      <c r="E1208" s="230" t="s">
        <v>19</v>
      </c>
      <c r="F1208" s="231" t="s">
        <v>1318</v>
      </c>
      <c r="G1208" s="229"/>
      <c r="H1208" s="232">
        <v>23.13</v>
      </c>
      <c r="I1208" s="233"/>
      <c r="J1208" s="229"/>
      <c r="K1208" s="229"/>
      <c r="L1208" s="234"/>
      <c r="M1208" s="235"/>
      <c r="N1208" s="236"/>
      <c r="O1208" s="236"/>
      <c r="P1208" s="236"/>
      <c r="Q1208" s="236"/>
      <c r="R1208" s="236"/>
      <c r="S1208" s="236"/>
      <c r="T1208" s="237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8" t="s">
        <v>166</v>
      </c>
      <c r="AU1208" s="238" t="s">
        <v>82</v>
      </c>
      <c r="AV1208" s="13" t="s">
        <v>82</v>
      </c>
      <c r="AW1208" s="13" t="s">
        <v>33</v>
      </c>
      <c r="AX1208" s="13" t="s">
        <v>72</v>
      </c>
      <c r="AY1208" s="238" t="s">
        <v>153</v>
      </c>
    </row>
    <row r="1209" spans="1:51" s="13" customFormat="1" ht="12">
      <c r="A1209" s="13"/>
      <c r="B1209" s="228"/>
      <c r="C1209" s="229"/>
      <c r="D1209" s="221" t="s">
        <v>166</v>
      </c>
      <c r="E1209" s="230" t="s">
        <v>19</v>
      </c>
      <c r="F1209" s="231" t="s">
        <v>1319</v>
      </c>
      <c r="G1209" s="229"/>
      <c r="H1209" s="232">
        <v>10.25</v>
      </c>
      <c r="I1209" s="233"/>
      <c r="J1209" s="229"/>
      <c r="K1209" s="229"/>
      <c r="L1209" s="234"/>
      <c r="M1209" s="235"/>
      <c r="N1209" s="236"/>
      <c r="O1209" s="236"/>
      <c r="P1209" s="236"/>
      <c r="Q1209" s="236"/>
      <c r="R1209" s="236"/>
      <c r="S1209" s="236"/>
      <c r="T1209" s="237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8" t="s">
        <v>166</v>
      </c>
      <c r="AU1209" s="238" t="s">
        <v>82</v>
      </c>
      <c r="AV1209" s="13" t="s">
        <v>82</v>
      </c>
      <c r="AW1209" s="13" t="s">
        <v>33</v>
      </c>
      <c r="AX1209" s="13" t="s">
        <v>72</v>
      </c>
      <c r="AY1209" s="238" t="s">
        <v>153</v>
      </c>
    </row>
    <row r="1210" spans="1:51" s="15" customFormat="1" ht="12">
      <c r="A1210" s="15"/>
      <c r="B1210" s="250"/>
      <c r="C1210" s="251"/>
      <c r="D1210" s="221" t="s">
        <v>166</v>
      </c>
      <c r="E1210" s="252" t="s">
        <v>19</v>
      </c>
      <c r="F1210" s="253" t="s">
        <v>174</v>
      </c>
      <c r="G1210" s="251"/>
      <c r="H1210" s="254">
        <v>33.379999999999995</v>
      </c>
      <c r="I1210" s="255"/>
      <c r="J1210" s="251"/>
      <c r="K1210" s="251"/>
      <c r="L1210" s="256"/>
      <c r="M1210" s="257"/>
      <c r="N1210" s="258"/>
      <c r="O1210" s="258"/>
      <c r="P1210" s="258"/>
      <c r="Q1210" s="258"/>
      <c r="R1210" s="258"/>
      <c r="S1210" s="258"/>
      <c r="T1210" s="259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T1210" s="260" t="s">
        <v>166</v>
      </c>
      <c r="AU1210" s="260" t="s">
        <v>82</v>
      </c>
      <c r="AV1210" s="15" t="s">
        <v>175</v>
      </c>
      <c r="AW1210" s="15" t="s">
        <v>33</v>
      </c>
      <c r="AX1210" s="15" t="s">
        <v>72</v>
      </c>
      <c r="AY1210" s="260" t="s">
        <v>153</v>
      </c>
    </row>
    <row r="1211" spans="1:51" s="14" customFormat="1" ht="12">
      <c r="A1211" s="14"/>
      <c r="B1211" s="239"/>
      <c r="C1211" s="240"/>
      <c r="D1211" s="221" t="s">
        <v>166</v>
      </c>
      <c r="E1211" s="241" t="s">
        <v>19</v>
      </c>
      <c r="F1211" s="242" t="s">
        <v>168</v>
      </c>
      <c r="G1211" s="240"/>
      <c r="H1211" s="243">
        <v>33.379999999999995</v>
      </c>
      <c r="I1211" s="244"/>
      <c r="J1211" s="240"/>
      <c r="K1211" s="240"/>
      <c r="L1211" s="245"/>
      <c r="M1211" s="246"/>
      <c r="N1211" s="247"/>
      <c r="O1211" s="247"/>
      <c r="P1211" s="247"/>
      <c r="Q1211" s="247"/>
      <c r="R1211" s="247"/>
      <c r="S1211" s="247"/>
      <c r="T1211" s="248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49" t="s">
        <v>166</v>
      </c>
      <c r="AU1211" s="249" t="s">
        <v>82</v>
      </c>
      <c r="AV1211" s="14" t="s">
        <v>161</v>
      </c>
      <c r="AW1211" s="14" t="s">
        <v>33</v>
      </c>
      <c r="AX1211" s="14" t="s">
        <v>80</v>
      </c>
      <c r="AY1211" s="249" t="s">
        <v>153</v>
      </c>
    </row>
    <row r="1212" spans="1:65" s="2" customFormat="1" ht="16.5" customHeight="1">
      <c r="A1212" s="42"/>
      <c r="B1212" s="43"/>
      <c r="C1212" s="208" t="s">
        <v>745</v>
      </c>
      <c r="D1212" s="208" t="s">
        <v>156</v>
      </c>
      <c r="E1212" s="209" t="s">
        <v>1320</v>
      </c>
      <c r="F1212" s="210" t="s">
        <v>1321</v>
      </c>
      <c r="G1212" s="211" t="s">
        <v>346</v>
      </c>
      <c r="H1212" s="212">
        <v>69.04</v>
      </c>
      <c r="I1212" s="213"/>
      <c r="J1212" s="214">
        <f>ROUND(I1212*H1212,2)</f>
        <v>0</v>
      </c>
      <c r="K1212" s="210" t="s">
        <v>160</v>
      </c>
      <c r="L1212" s="48"/>
      <c r="M1212" s="215" t="s">
        <v>19</v>
      </c>
      <c r="N1212" s="216" t="s">
        <v>43</v>
      </c>
      <c r="O1212" s="88"/>
      <c r="P1212" s="217">
        <f>O1212*H1212</f>
        <v>0</v>
      </c>
      <c r="Q1212" s="217">
        <v>0</v>
      </c>
      <c r="R1212" s="217">
        <f>Q1212*H1212</f>
        <v>0</v>
      </c>
      <c r="S1212" s="217">
        <v>0</v>
      </c>
      <c r="T1212" s="218">
        <f>S1212*H1212</f>
        <v>0</v>
      </c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R1212" s="219" t="s">
        <v>210</v>
      </c>
      <c r="AT1212" s="219" t="s">
        <v>156</v>
      </c>
      <c r="AU1212" s="219" t="s">
        <v>82</v>
      </c>
      <c r="AY1212" s="21" t="s">
        <v>153</v>
      </c>
      <c r="BE1212" s="220">
        <f>IF(N1212="základní",J1212,0)</f>
        <v>0</v>
      </c>
      <c r="BF1212" s="220">
        <f>IF(N1212="snížená",J1212,0)</f>
        <v>0</v>
      </c>
      <c r="BG1212" s="220">
        <f>IF(N1212="zákl. přenesená",J1212,0)</f>
        <v>0</v>
      </c>
      <c r="BH1212" s="220">
        <f>IF(N1212="sníž. přenesená",J1212,0)</f>
        <v>0</v>
      </c>
      <c r="BI1212" s="220">
        <f>IF(N1212="nulová",J1212,0)</f>
        <v>0</v>
      </c>
      <c r="BJ1212" s="21" t="s">
        <v>80</v>
      </c>
      <c r="BK1212" s="220">
        <f>ROUND(I1212*H1212,2)</f>
        <v>0</v>
      </c>
      <c r="BL1212" s="21" t="s">
        <v>210</v>
      </c>
      <c r="BM1212" s="219" t="s">
        <v>1322</v>
      </c>
    </row>
    <row r="1213" spans="1:47" s="2" customFormat="1" ht="12">
      <c r="A1213" s="42"/>
      <c r="B1213" s="43"/>
      <c r="C1213" s="44"/>
      <c r="D1213" s="221" t="s">
        <v>162</v>
      </c>
      <c r="E1213" s="44"/>
      <c r="F1213" s="222" t="s">
        <v>1323</v>
      </c>
      <c r="G1213" s="44"/>
      <c r="H1213" s="44"/>
      <c r="I1213" s="223"/>
      <c r="J1213" s="44"/>
      <c r="K1213" s="44"/>
      <c r="L1213" s="48"/>
      <c r="M1213" s="224"/>
      <c r="N1213" s="225"/>
      <c r="O1213" s="88"/>
      <c r="P1213" s="88"/>
      <c r="Q1213" s="88"/>
      <c r="R1213" s="88"/>
      <c r="S1213" s="88"/>
      <c r="T1213" s="89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T1213" s="21" t="s">
        <v>162</v>
      </c>
      <c r="AU1213" s="21" t="s">
        <v>82</v>
      </c>
    </row>
    <row r="1214" spans="1:47" s="2" customFormat="1" ht="12">
      <c r="A1214" s="42"/>
      <c r="B1214" s="43"/>
      <c r="C1214" s="44"/>
      <c r="D1214" s="226" t="s">
        <v>164</v>
      </c>
      <c r="E1214" s="44"/>
      <c r="F1214" s="227" t="s">
        <v>1324</v>
      </c>
      <c r="G1214" s="44"/>
      <c r="H1214" s="44"/>
      <c r="I1214" s="223"/>
      <c r="J1214" s="44"/>
      <c r="K1214" s="44"/>
      <c r="L1214" s="48"/>
      <c r="M1214" s="224"/>
      <c r="N1214" s="225"/>
      <c r="O1214" s="88"/>
      <c r="P1214" s="88"/>
      <c r="Q1214" s="88"/>
      <c r="R1214" s="88"/>
      <c r="S1214" s="88"/>
      <c r="T1214" s="89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T1214" s="21" t="s">
        <v>164</v>
      </c>
      <c r="AU1214" s="21" t="s">
        <v>82</v>
      </c>
    </row>
    <row r="1215" spans="1:51" s="13" customFormat="1" ht="12">
      <c r="A1215" s="13"/>
      <c r="B1215" s="228"/>
      <c r="C1215" s="229"/>
      <c r="D1215" s="221" t="s">
        <v>166</v>
      </c>
      <c r="E1215" s="230" t="s">
        <v>19</v>
      </c>
      <c r="F1215" s="231" t="s">
        <v>1325</v>
      </c>
      <c r="G1215" s="229"/>
      <c r="H1215" s="232">
        <v>24.76</v>
      </c>
      <c r="I1215" s="233"/>
      <c r="J1215" s="229"/>
      <c r="K1215" s="229"/>
      <c r="L1215" s="234"/>
      <c r="M1215" s="235"/>
      <c r="N1215" s="236"/>
      <c r="O1215" s="236"/>
      <c r="P1215" s="236"/>
      <c r="Q1215" s="236"/>
      <c r="R1215" s="236"/>
      <c r="S1215" s="236"/>
      <c r="T1215" s="237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8" t="s">
        <v>166</v>
      </c>
      <c r="AU1215" s="238" t="s">
        <v>82</v>
      </c>
      <c r="AV1215" s="13" t="s">
        <v>82</v>
      </c>
      <c r="AW1215" s="13" t="s">
        <v>33</v>
      </c>
      <c r="AX1215" s="13" t="s">
        <v>72</v>
      </c>
      <c r="AY1215" s="238" t="s">
        <v>153</v>
      </c>
    </row>
    <row r="1216" spans="1:51" s="13" customFormat="1" ht="12">
      <c r="A1216" s="13"/>
      <c r="B1216" s="228"/>
      <c r="C1216" s="229"/>
      <c r="D1216" s="221" t="s">
        <v>166</v>
      </c>
      <c r="E1216" s="230" t="s">
        <v>19</v>
      </c>
      <c r="F1216" s="231" t="s">
        <v>1326</v>
      </c>
      <c r="G1216" s="229"/>
      <c r="H1216" s="232">
        <v>5.48</v>
      </c>
      <c r="I1216" s="233"/>
      <c r="J1216" s="229"/>
      <c r="K1216" s="229"/>
      <c r="L1216" s="234"/>
      <c r="M1216" s="235"/>
      <c r="N1216" s="236"/>
      <c r="O1216" s="236"/>
      <c r="P1216" s="236"/>
      <c r="Q1216" s="236"/>
      <c r="R1216" s="236"/>
      <c r="S1216" s="236"/>
      <c r="T1216" s="237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8" t="s">
        <v>166</v>
      </c>
      <c r="AU1216" s="238" t="s">
        <v>82</v>
      </c>
      <c r="AV1216" s="13" t="s">
        <v>82</v>
      </c>
      <c r="AW1216" s="13" t="s">
        <v>33</v>
      </c>
      <c r="AX1216" s="13" t="s">
        <v>72</v>
      </c>
      <c r="AY1216" s="238" t="s">
        <v>153</v>
      </c>
    </row>
    <row r="1217" spans="1:51" s="13" customFormat="1" ht="12">
      <c r="A1217" s="13"/>
      <c r="B1217" s="228"/>
      <c r="C1217" s="229"/>
      <c r="D1217" s="221" t="s">
        <v>166</v>
      </c>
      <c r="E1217" s="230" t="s">
        <v>19</v>
      </c>
      <c r="F1217" s="231" t="s">
        <v>1327</v>
      </c>
      <c r="G1217" s="229"/>
      <c r="H1217" s="232">
        <v>17.2</v>
      </c>
      <c r="I1217" s="233"/>
      <c r="J1217" s="229"/>
      <c r="K1217" s="229"/>
      <c r="L1217" s="234"/>
      <c r="M1217" s="235"/>
      <c r="N1217" s="236"/>
      <c r="O1217" s="236"/>
      <c r="P1217" s="236"/>
      <c r="Q1217" s="236"/>
      <c r="R1217" s="236"/>
      <c r="S1217" s="236"/>
      <c r="T1217" s="237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8" t="s">
        <v>166</v>
      </c>
      <c r="AU1217" s="238" t="s">
        <v>82</v>
      </c>
      <c r="AV1217" s="13" t="s">
        <v>82</v>
      </c>
      <c r="AW1217" s="13" t="s">
        <v>33</v>
      </c>
      <c r="AX1217" s="13" t="s">
        <v>72</v>
      </c>
      <c r="AY1217" s="238" t="s">
        <v>153</v>
      </c>
    </row>
    <row r="1218" spans="1:51" s="15" customFormat="1" ht="12">
      <c r="A1218" s="15"/>
      <c r="B1218" s="250"/>
      <c r="C1218" s="251"/>
      <c r="D1218" s="221" t="s">
        <v>166</v>
      </c>
      <c r="E1218" s="252" t="s">
        <v>19</v>
      </c>
      <c r="F1218" s="253" t="s">
        <v>174</v>
      </c>
      <c r="G1218" s="251"/>
      <c r="H1218" s="254">
        <v>47.44</v>
      </c>
      <c r="I1218" s="255"/>
      <c r="J1218" s="251"/>
      <c r="K1218" s="251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60" t="s">
        <v>166</v>
      </c>
      <c r="AU1218" s="260" t="s">
        <v>82</v>
      </c>
      <c r="AV1218" s="15" t="s">
        <v>175</v>
      </c>
      <c r="AW1218" s="15" t="s">
        <v>33</v>
      </c>
      <c r="AX1218" s="15" t="s">
        <v>72</v>
      </c>
      <c r="AY1218" s="260" t="s">
        <v>153</v>
      </c>
    </row>
    <row r="1219" spans="1:51" s="13" customFormat="1" ht="12">
      <c r="A1219" s="13"/>
      <c r="B1219" s="228"/>
      <c r="C1219" s="229"/>
      <c r="D1219" s="221" t="s">
        <v>166</v>
      </c>
      <c r="E1219" s="230" t="s">
        <v>19</v>
      </c>
      <c r="F1219" s="231" t="s">
        <v>1328</v>
      </c>
      <c r="G1219" s="229"/>
      <c r="H1219" s="232">
        <v>8</v>
      </c>
      <c r="I1219" s="233"/>
      <c r="J1219" s="229"/>
      <c r="K1219" s="229"/>
      <c r="L1219" s="234"/>
      <c r="M1219" s="235"/>
      <c r="N1219" s="236"/>
      <c r="O1219" s="236"/>
      <c r="P1219" s="236"/>
      <c r="Q1219" s="236"/>
      <c r="R1219" s="236"/>
      <c r="S1219" s="236"/>
      <c r="T1219" s="237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8" t="s">
        <v>166</v>
      </c>
      <c r="AU1219" s="238" t="s">
        <v>82</v>
      </c>
      <c r="AV1219" s="13" t="s">
        <v>82</v>
      </c>
      <c r="AW1219" s="13" t="s">
        <v>33</v>
      </c>
      <c r="AX1219" s="13" t="s">
        <v>72</v>
      </c>
      <c r="AY1219" s="238" t="s">
        <v>153</v>
      </c>
    </row>
    <row r="1220" spans="1:51" s="13" customFormat="1" ht="12">
      <c r="A1220" s="13"/>
      <c r="B1220" s="228"/>
      <c r="C1220" s="229"/>
      <c r="D1220" s="221" t="s">
        <v>166</v>
      </c>
      <c r="E1220" s="230" t="s">
        <v>19</v>
      </c>
      <c r="F1220" s="231" t="s">
        <v>1329</v>
      </c>
      <c r="G1220" s="229"/>
      <c r="H1220" s="232">
        <v>13.6</v>
      </c>
      <c r="I1220" s="233"/>
      <c r="J1220" s="229"/>
      <c r="K1220" s="229"/>
      <c r="L1220" s="234"/>
      <c r="M1220" s="235"/>
      <c r="N1220" s="236"/>
      <c r="O1220" s="236"/>
      <c r="P1220" s="236"/>
      <c r="Q1220" s="236"/>
      <c r="R1220" s="236"/>
      <c r="S1220" s="236"/>
      <c r="T1220" s="237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8" t="s">
        <v>166</v>
      </c>
      <c r="AU1220" s="238" t="s">
        <v>82</v>
      </c>
      <c r="AV1220" s="13" t="s">
        <v>82</v>
      </c>
      <c r="AW1220" s="13" t="s">
        <v>33</v>
      </c>
      <c r="AX1220" s="13" t="s">
        <v>72</v>
      </c>
      <c r="AY1220" s="238" t="s">
        <v>153</v>
      </c>
    </row>
    <row r="1221" spans="1:51" s="15" customFormat="1" ht="12">
      <c r="A1221" s="15"/>
      <c r="B1221" s="250"/>
      <c r="C1221" s="251"/>
      <c r="D1221" s="221" t="s">
        <v>166</v>
      </c>
      <c r="E1221" s="252" t="s">
        <v>19</v>
      </c>
      <c r="F1221" s="253" t="s">
        <v>174</v>
      </c>
      <c r="G1221" s="251"/>
      <c r="H1221" s="254">
        <v>21.6</v>
      </c>
      <c r="I1221" s="255"/>
      <c r="J1221" s="251"/>
      <c r="K1221" s="251"/>
      <c r="L1221" s="256"/>
      <c r="M1221" s="257"/>
      <c r="N1221" s="258"/>
      <c r="O1221" s="258"/>
      <c r="P1221" s="258"/>
      <c r="Q1221" s="258"/>
      <c r="R1221" s="258"/>
      <c r="S1221" s="258"/>
      <c r="T1221" s="259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60" t="s">
        <v>166</v>
      </c>
      <c r="AU1221" s="260" t="s">
        <v>82</v>
      </c>
      <c r="AV1221" s="15" t="s">
        <v>175</v>
      </c>
      <c r="AW1221" s="15" t="s">
        <v>33</v>
      </c>
      <c r="AX1221" s="15" t="s">
        <v>72</v>
      </c>
      <c r="AY1221" s="260" t="s">
        <v>153</v>
      </c>
    </row>
    <row r="1222" spans="1:51" s="14" customFormat="1" ht="12">
      <c r="A1222" s="14"/>
      <c r="B1222" s="239"/>
      <c r="C1222" s="240"/>
      <c r="D1222" s="221" t="s">
        <v>166</v>
      </c>
      <c r="E1222" s="241" t="s">
        <v>19</v>
      </c>
      <c r="F1222" s="242" t="s">
        <v>168</v>
      </c>
      <c r="G1222" s="240"/>
      <c r="H1222" s="243">
        <v>69.03999999999999</v>
      </c>
      <c r="I1222" s="244"/>
      <c r="J1222" s="240"/>
      <c r="K1222" s="240"/>
      <c r="L1222" s="245"/>
      <c r="M1222" s="246"/>
      <c r="N1222" s="247"/>
      <c r="O1222" s="247"/>
      <c r="P1222" s="247"/>
      <c r="Q1222" s="247"/>
      <c r="R1222" s="247"/>
      <c r="S1222" s="247"/>
      <c r="T1222" s="248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9" t="s">
        <v>166</v>
      </c>
      <c r="AU1222" s="249" t="s">
        <v>82</v>
      </c>
      <c r="AV1222" s="14" t="s">
        <v>161</v>
      </c>
      <c r="AW1222" s="14" t="s">
        <v>33</v>
      </c>
      <c r="AX1222" s="14" t="s">
        <v>80</v>
      </c>
      <c r="AY1222" s="249" t="s">
        <v>153</v>
      </c>
    </row>
    <row r="1223" spans="1:65" s="2" customFormat="1" ht="24.15" customHeight="1">
      <c r="A1223" s="42"/>
      <c r="B1223" s="43"/>
      <c r="C1223" s="208" t="s">
        <v>1330</v>
      </c>
      <c r="D1223" s="208" t="s">
        <v>156</v>
      </c>
      <c r="E1223" s="209" t="s">
        <v>1331</v>
      </c>
      <c r="F1223" s="210" t="s">
        <v>1332</v>
      </c>
      <c r="G1223" s="211" t="s">
        <v>346</v>
      </c>
      <c r="H1223" s="212">
        <v>49.91</v>
      </c>
      <c r="I1223" s="213"/>
      <c r="J1223" s="214">
        <f>ROUND(I1223*H1223,2)</f>
        <v>0</v>
      </c>
      <c r="K1223" s="210" t="s">
        <v>160</v>
      </c>
      <c r="L1223" s="48"/>
      <c r="M1223" s="215" t="s">
        <v>19</v>
      </c>
      <c r="N1223" s="216" t="s">
        <v>43</v>
      </c>
      <c r="O1223" s="88"/>
      <c r="P1223" s="217">
        <f>O1223*H1223</f>
        <v>0</v>
      </c>
      <c r="Q1223" s="217">
        <v>0</v>
      </c>
      <c r="R1223" s="217">
        <f>Q1223*H1223</f>
        <v>0</v>
      </c>
      <c r="S1223" s="217">
        <v>0</v>
      </c>
      <c r="T1223" s="218">
        <f>S1223*H1223</f>
        <v>0</v>
      </c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R1223" s="219" t="s">
        <v>210</v>
      </c>
      <c r="AT1223" s="219" t="s">
        <v>156</v>
      </c>
      <c r="AU1223" s="219" t="s">
        <v>82</v>
      </c>
      <c r="AY1223" s="21" t="s">
        <v>153</v>
      </c>
      <c r="BE1223" s="220">
        <f>IF(N1223="základní",J1223,0)</f>
        <v>0</v>
      </c>
      <c r="BF1223" s="220">
        <f>IF(N1223="snížená",J1223,0)</f>
        <v>0</v>
      </c>
      <c r="BG1223" s="220">
        <f>IF(N1223="zákl. přenesená",J1223,0)</f>
        <v>0</v>
      </c>
      <c r="BH1223" s="220">
        <f>IF(N1223="sníž. přenesená",J1223,0)</f>
        <v>0</v>
      </c>
      <c r="BI1223" s="220">
        <f>IF(N1223="nulová",J1223,0)</f>
        <v>0</v>
      </c>
      <c r="BJ1223" s="21" t="s">
        <v>80</v>
      </c>
      <c r="BK1223" s="220">
        <f>ROUND(I1223*H1223,2)</f>
        <v>0</v>
      </c>
      <c r="BL1223" s="21" t="s">
        <v>210</v>
      </c>
      <c r="BM1223" s="219" t="s">
        <v>1333</v>
      </c>
    </row>
    <row r="1224" spans="1:47" s="2" customFormat="1" ht="12">
      <c r="A1224" s="42"/>
      <c r="B1224" s="43"/>
      <c r="C1224" s="44"/>
      <c r="D1224" s="221" t="s">
        <v>162</v>
      </c>
      <c r="E1224" s="44"/>
      <c r="F1224" s="222" t="s">
        <v>1334</v>
      </c>
      <c r="G1224" s="44"/>
      <c r="H1224" s="44"/>
      <c r="I1224" s="223"/>
      <c r="J1224" s="44"/>
      <c r="K1224" s="44"/>
      <c r="L1224" s="48"/>
      <c r="M1224" s="224"/>
      <c r="N1224" s="225"/>
      <c r="O1224" s="88"/>
      <c r="P1224" s="88"/>
      <c r="Q1224" s="88"/>
      <c r="R1224" s="88"/>
      <c r="S1224" s="88"/>
      <c r="T1224" s="89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T1224" s="21" t="s">
        <v>162</v>
      </c>
      <c r="AU1224" s="21" t="s">
        <v>82</v>
      </c>
    </row>
    <row r="1225" spans="1:47" s="2" customFormat="1" ht="12">
      <c r="A1225" s="42"/>
      <c r="B1225" s="43"/>
      <c r="C1225" s="44"/>
      <c r="D1225" s="226" t="s">
        <v>164</v>
      </c>
      <c r="E1225" s="44"/>
      <c r="F1225" s="227" t="s">
        <v>1335</v>
      </c>
      <c r="G1225" s="44"/>
      <c r="H1225" s="44"/>
      <c r="I1225" s="223"/>
      <c r="J1225" s="44"/>
      <c r="K1225" s="44"/>
      <c r="L1225" s="48"/>
      <c r="M1225" s="224"/>
      <c r="N1225" s="225"/>
      <c r="O1225" s="88"/>
      <c r="P1225" s="88"/>
      <c r="Q1225" s="88"/>
      <c r="R1225" s="88"/>
      <c r="S1225" s="88"/>
      <c r="T1225" s="89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T1225" s="21" t="s">
        <v>164</v>
      </c>
      <c r="AU1225" s="21" t="s">
        <v>82</v>
      </c>
    </row>
    <row r="1226" spans="1:51" s="13" customFormat="1" ht="12">
      <c r="A1226" s="13"/>
      <c r="B1226" s="228"/>
      <c r="C1226" s="229"/>
      <c r="D1226" s="221" t="s">
        <v>166</v>
      </c>
      <c r="E1226" s="230" t="s">
        <v>19</v>
      </c>
      <c r="F1226" s="231" t="s">
        <v>1336</v>
      </c>
      <c r="G1226" s="229"/>
      <c r="H1226" s="232">
        <v>13.51</v>
      </c>
      <c r="I1226" s="233"/>
      <c r="J1226" s="229"/>
      <c r="K1226" s="229"/>
      <c r="L1226" s="234"/>
      <c r="M1226" s="235"/>
      <c r="N1226" s="236"/>
      <c r="O1226" s="236"/>
      <c r="P1226" s="236"/>
      <c r="Q1226" s="236"/>
      <c r="R1226" s="236"/>
      <c r="S1226" s="236"/>
      <c r="T1226" s="237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38" t="s">
        <v>166</v>
      </c>
      <c r="AU1226" s="238" t="s">
        <v>82</v>
      </c>
      <c r="AV1226" s="13" t="s">
        <v>82</v>
      </c>
      <c r="AW1226" s="13" t="s">
        <v>33</v>
      </c>
      <c r="AX1226" s="13" t="s">
        <v>72</v>
      </c>
      <c r="AY1226" s="238" t="s">
        <v>153</v>
      </c>
    </row>
    <row r="1227" spans="1:51" s="13" customFormat="1" ht="12">
      <c r="A1227" s="13"/>
      <c r="B1227" s="228"/>
      <c r="C1227" s="229"/>
      <c r="D1227" s="221" t="s">
        <v>166</v>
      </c>
      <c r="E1227" s="230" t="s">
        <v>19</v>
      </c>
      <c r="F1227" s="231" t="s">
        <v>1337</v>
      </c>
      <c r="G1227" s="229"/>
      <c r="H1227" s="232">
        <v>16.7</v>
      </c>
      <c r="I1227" s="233"/>
      <c r="J1227" s="229"/>
      <c r="K1227" s="229"/>
      <c r="L1227" s="234"/>
      <c r="M1227" s="235"/>
      <c r="N1227" s="236"/>
      <c r="O1227" s="236"/>
      <c r="P1227" s="236"/>
      <c r="Q1227" s="236"/>
      <c r="R1227" s="236"/>
      <c r="S1227" s="236"/>
      <c r="T1227" s="237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8" t="s">
        <v>166</v>
      </c>
      <c r="AU1227" s="238" t="s">
        <v>82</v>
      </c>
      <c r="AV1227" s="13" t="s">
        <v>82</v>
      </c>
      <c r="AW1227" s="13" t="s">
        <v>33</v>
      </c>
      <c r="AX1227" s="13" t="s">
        <v>72</v>
      </c>
      <c r="AY1227" s="238" t="s">
        <v>153</v>
      </c>
    </row>
    <row r="1228" spans="1:51" s="13" customFormat="1" ht="12">
      <c r="A1228" s="13"/>
      <c r="B1228" s="228"/>
      <c r="C1228" s="229"/>
      <c r="D1228" s="221" t="s">
        <v>166</v>
      </c>
      <c r="E1228" s="230" t="s">
        <v>19</v>
      </c>
      <c r="F1228" s="231" t="s">
        <v>1338</v>
      </c>
      <c r="G1228" s="229"/>
      <c r="H1228" s="232">
        <v>11.9</v>
      </c>
      <c r="I1228" s="233"/>
      <c r="J1228" s="229"/>
      <c r="K1228" s="229"/>
      <c r="L1228" s="234"/>
      <c r="M1228" s="235"/>
      <c r="N1228" s="236"/>
      <c r="O1228" s="236"/>
      <c r="P1228" s="236"/>
      <c r="Q1228" s="236"/>
      <c r="R1228" s="236"/>
      <c r="S1228" s="236"/>
      <c r="T1228" s="237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8" t="s">
        <v>166</v>
      </c>
      <c r="AU1228" s="238" t="s">
        <v>82</v>
      </c>
      <c r="AV1228" s="13" t="s">
        <v>82</v>
      </c>
      <c r="AW1228" s="13" t="s">
        <v>33</v>
      </c>
      <c r="AX1228" s="13" t="s">
        <v>72</v>
      </c>
      <c r="AY1228" s="238" t="s">
        <v>153</v>
      </c>
    </row>
    <row r="1229" spans="1:51" s="13" customFormat="1" ht="12">
      <c r="A1229" s="13"/>
      <c r="B1229" s="228"/>
      <c r="C1229" s="229"/>
      <c r="D1229" s="221" t="s">
        <v>166</v>
      </c>
      <c r="E1229" s="230" t="s">
        <v>19</v>
      </c>
      <c r="F1229" s="231" t="s">
        <v>1339</v>
      </c>
      <c r="G1229" s="229"/>
      <c r="H1229" s="232">
        <v>7.8</v>
      </c>
      <c r="I1229" s="233"/>
      <c r="J1229" s="229"/>
      <c r="K1229" s="229"/>
      <c r="L1229" s="234"/>
      <c r="M1229" s="235"/>
      <c r="N1229" s="236"/>
      <c r="O1229" s="236"/>
      <c r="P1229" s="236"/>
      <c r="Q1229" s="236"/>
      <c r="R1229" s="236"/>
      <c r="S1229" s="236"/>
      <c r="T1229" s="237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8" t="s">
        <v>166</v>
      </c>
      <c r="AU1229" s="238" t="s">
        <v>82</v>
      </c>
      <c r="AV1229" s="13" t="s">
        <v>82</v>
      </c>
      <c r="AW1229" s="13" t="s">
        <v>33</v>
      </c>
      <c r="AX1229" s="13" t="s">
        <v>72</v>
      </c>
      <c r="AY1229" s="238" t="s">
        <v>153</v>
      </c>
    </row>
    <row r="1230" spans="1:51" s="15" customFormat="1" ht="12">
      <c r="A1230" s="15"/>
      <c r="B1230" s="250"/>
      <c r="C1230" s="251"/>
      <c r="D1230" s="221" t="s">
        <v>166</v>
      </c>
      <c r="E1230" s="252" t="s">
        <v>19</v>
      </c>
      <c r="F1230" s="253" t="s">
        <v>339</v>
      </c>
      <c r="G1230" s="251"/>
      <c r="H1230" s="254">
        <v>49.91</v>
      </c>
      <c r="I1230" s="255"/>
      <c r="J1230" s="251"/>
      <c r="K1230" s="251"/>
      <c r="L1230" s="256"/>
      <c r="M1230" s="257"/>
      <c r="N1230" s="258"/>
      <c r="O1230" s="258"/>
      <c r="P1230" s="258"/>
      <c r="Q1230" s="258"/>
      <c r="R1230" s="258"/>
      <c r="S1230" s="258"/>
      <c r="T1230" s="259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T1230" s="260" t="s">
        <v>166</v>
      </c>
      <c r="AU1230" s="260" t="s">
        <v>82</v>
      </c>
      <c r="AV1230" s="15" t="s">
        <v>175</v>
      </c>
      <c r="AW1230" s="15" t="s">
        <v>33</v>
      </c>
      <c r="AX1230" s="15" t="s">
        <v>72</v>
      </c>
      <c r="AY1230" s="260" t="s">
        <v>153</v>
      </c>
    </row>
    <row r="1231" spans="1:51" s="14" customFormat="1" ht="12">
      <c r="A1231" s="14"/>
      <c r="B1231" s="239"/>
      <c r="C1231" s="240"/>
      <c r="D1231" s="221" t="s">
        <v>166</v>
      </c>
      <c r="E1231" s="241" t="s">
        <v>19</v>
      </c>
      <c r="F1231" s="242" t="s">
        <v>168</v>
      </c>
      <c r="G1231" s="240"/>
      <c r="H1231" s="243">
        <v>49.91</v>
      </c>
      <c r="I1231" s="244"/>
      <c r="J1231" s="240"/>
      <c r="K1231" s="240"/>
      <c r="L1231" s="245"/>
      <c r="M1231" s="246"/>
      <c r="N1231" s="247"/>
      <c r="O1231" s="247"/>
      <c r="P1231" s="247"/>
      <c r="Q1231" s="247"/>
      <c r="R1231" s="247"/>
      <c r="S1231" s="247"/>
      <c r="T1231" s="248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49" t="s">
        <v>166</v>
      </c>
      <c r="AU1231" s="249" t="s">
        <v>82</v>
      </c>
      <c r="AV1231" s="14" t="s">
        <v>161</v>
      </c>
      <c r="AW1231" s="14" t="s">
        <v>33</v>
      </c>
      <c r="AX1231" s="14" t="s">
        <v>80</v>
      </c>
      <c r="AY1231" s="249" t="s">
        <v>153</v>
      </c>
    </row>
    <row r="1232" spans="1:65" s="2" customFormat="1" ht="37.8" customHeight="1">
      <c r="A1232" s="42"/>
      <c r="B1232" s="43"/>
      <c r="C1232" s="208" t="s">
        <v>753</v>
      </c>
      <c r="D1232" s="208" t="s">
        <v>156</v>
      </c>
      <c r="E1232" s="209" t="s">
        <v>1340</v>
      </c>
      <c r="F1232" s="210" t="s">
        <v>1341</v>
      </c>
      <c r="G1232" s="211" t="s">
        <v>197</v>
      </c>
      <c r="H1232" s="212">
        <v>160.155</v>
      </c>
      <c r="I1232" s="213"/>
      <c r="J1232" s="214">
        <f>ROUND(I1232*H1232,2)</f>
        <v>0</v>
      </c>
      <c r="K1232" s="210" t="s">
        <v>160</v>
      </c>
      <c r="L1232" s="48"/>
      <c r="M1232" s="215" t="s">
        <v>19</v>
      </c>
      <c r="N1232" s="216" t="s">
        <v>43</v>
      </c>
      <c r="O1232" s="88"/>
      <c r="P1232" s="217">
        <f>O1232*H1232</f>
        <v>0</v>
      </c>
      <c r="Q1232" s="217">
        <v>0</v>
      </c>
      <c r="R1232" s="217">
        <f>Q1232*H1232</f>
        <v>0</v>
      </c>
      <c r="S1232" s="217">
        <v>0</v>
      </c>
      <c r="T1232" s="218">
        <f>S1232*H1232</f>
        <v>0</v>
      </c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R1232" s="219" t="s">
        <v>210</v>
      </c>
      <c r="AT1232" s="219" t="s">
        <v>156</v>
      </c>
      <c r="AU1232" s="219" t="s">
        <v>82</v>
      </c>
      <c r="AY1232" s="21" t="s">
        <v>153</v>
      </c>
      <c r="BE1232" s="220">
        <f>IF(N1232="základní",J1232,0)</f>
        <v>0</v>
      </c>
      <c r="BF1232" s="220">
        <f>IF(N1232="snížená",J1232,0)</f>
        <v>0</v>
      </c>
      <c r="BG1232" s="220">
        <f>IF(N1232="zákl. přenesená",J1232,0)</f>
        <v>0</v>
      </c>
      <c r="BH1232" s="220">
        <f>IF(N1232="sníž. přenesená",J1232,0)</f>
        <v>0</v>
      </c>
      <c r="BI1232" s="220">
        <f>IF(N1232="nulová",J1232,0)</f>
        <v>0</v>
      </c>
      <c r="BJ1232" s="21" t="s">
        <v>80</v>
      </c>
      <c r="BK1232" s="220">
        <f>ROUND(I1232*H1232,2)</f>
        <v>0</v>
      </c>
      <c r="BL1232" s="21" t="s">
        <v>210</v>
      </c>
      <c r="BM1232" s="219" t="s">
        <v>1342</v>
      </c>
    </row>
    <row r="1233" spans="1:47" s="2" customFormat="1" ht="12">
      <c r="A1233" s="42"/>
      <c r="B1233" s="43"/>
      <c r="C1233" s="44"/>
      <c r="D1233" s="221" t="s">
        <v>162</v>
      </c>
      <c r="E1233" s="44"/>
      <c r="F1233" s="222" t="s">
        <v>1343</v>
      </c>
      <c r="G1233" s="44"/>
      <c r="H1233" s="44"/>
      <c r="I1233" s="223"/>
      <c r="J1233" s="44"/>
      <c r="K1233" s="44"/>
      <c r="L1233" s="48"/>
      <c r="M1233" s="224"/>
      <c r="N1233" s="225"/>
      <c r="O1233" s="88"/>
      <c r="P1233" s="88"/>
      <c r="Q1233" s="88"/>
      <c r="R1233" s="88"/>
      <c r="S1233" s="88"/>
      <c r="T1233" s="89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T1233" s="21" t="s">
        <v>162</v>
      </c>
      <c r="AU1233" s="21" t="s">
        <v>82</v>
      </c>
    </row>
    <row r="1234" spans="1:47" s="2" customFormat="1" ht="12">
      <c r="A1234" s="42"/>
      <c r="B1234" s="43"/>
      <c r="C1234" s="44"/>
      <c r="D1234" s="226" t="s">
        <v>164</v>
      </c>
      <c r="E1234" s="44"/>
      <c r="F1234" s="227" t="s">
        <v>1344</v>
      </c>
      <c r="G1234" s="44"/>
      <c r="H1234" s="44"/>
      <c r="I1234" s="223"/>
      <c r="J1234" s="44"/>
      <c r="K1234" s="44"/>
      <c r="L1234" s="48"/>
      <c r="M1234" s="224"/>
      <c r="N1234" s="225"/>
      <c r="O1234" s="88"/>
      <c r="P1234" s="88"/>
      <c r="Q1234" s="88"/>
      <c r="R1234" s="88"/>
      <c r="S1234" s="88"/>
      <c r="T1234" s="89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T1234" s="21" t="s">
        <v>164</v>
      </c>
      <c r="AU1234" s="21" t="s">
        <v>82</v>
      </c>
    </row>
    <row r="1235" spans="1:51" s="13" customFormat="1" ht="12">
      <c r="A1235" s="13"/>
      <c r="B1235" s="228"/>
      <c r="C1235" s="229"/>
      <c r="D1235" s="221" t="s">
        <v>166</v>
      </c>
      <c r="E1235" s="230" t="s">
        <v>19</v>
      </c>
      <c r="F1235" s="231" t="s">
        <v>1305</v>
      </c>
      <c r="G1235" s="229"/>
      <c r="H1235" s="232">
        <v>72.54</v>
      </c>
      <c r="I1235" s="233"/>
      <c r="J1235" s="229"/>
      <c r="K1235" s="229"/>
      <c r="L1235" s="234"/>
      <c r="M1235" s="235"/>
      <c r="N1235" s="236"/>
      <c r="O1235" s="236"/>
      <c r="P1235" s="236"/>
      <c r="Q1235" s="236"/>
      <c r="R1235" s="236"/>
      <c r="S1235" s="236"/>
      <c r="T1235" s="237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8" t="s">
        <v>166</v>
      </c>
      <c r="AU1235" s="238" t="s">
        <v>82</v>
      </c>
      <c r="AV1235" s="13" t="s">
        <v>82</v>
      </c>
      <c r="AW1235" s="13" t="s">
        <v>33</v>
      </c>
      <c r="AX1235" s="13" t="s">
        <v>72</v>
      </c>
      <c r="AY1235" s="238" t="s">
        <v>153</v>
      </c>
    </row>
    <row r="1236" spans="1:51" s="13" customFormat="1" ht="12">
      <c r="A1236" s="13"/>
      <c r="B1236" s="228"/>
      <c r="C1236" s="229"/>
      <c r="D1236" s="221" t="s">
        <v>166</v>
      </c>
      <c r="E1236" s="230" t="s">
        <v>19</v>
      </c>
      <c r="F1236" s="231" t="s">
        <v>1345</v>
      </c>
      <c r="G1236" s="229"/>
      <c r="H1236" s="232">
        <v>56.22</v>
      </c>
      <c r="I1236" s="233"/>
      <c r="J1236" s="229"/>
      <c r="K1236" s="229"/>
      <c r="L1236" s="234"/>
      <c r="M1236" s="235"/>
      <c r="N1236" s="236"/>
      <c r="O1236" s="236"/>
      <c r="P1236" s="236"/>
      <c r="Q1236" s="236"/>
      <c r="R1236" s="236"/>
      <c r="S1236" s="236"/>
      <c r="T1236" s="237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8" t="s">
        <v>166</v>
      </c>
      <c r="AU1236" s="238" t="s">
        <v>82</v>
      </c>
      <c r="AV1236" s="13" t="s">
        <v>82</v>
      </c>
      <c r="AW1236" s="13" t="s">
        <v>33</v>
      </c>
      <c r="AX1236" s="13" t="s">
        <v>72</v>
      </c>
      <c r="AY1236" s="238" t="s">
        <v>153</v>
      </c>
    </row>
    <row r="1237" spans="1:51" s="13" customFormat="1" ht="12">
      <c r="A1237" s="13"/>
      <c r="B1237" s="228"/>
      <c r="C1237" s="229"/>
      <c r="D1237" s="221" t="s">
        <v>166</v>
      </c>
      <c r="E1237" s="230" t="s">
        <v>19</v>
      </c>
      <c r="F1237" s="231" t="s">
        <v>601</v>
      </c>
      <c r="G1237" s="229"/>
      <c r="H1237" s="232">
        <v>7.425</v>
      </c>
      <c r="I1237" s="233"/>
      <c r="J1237" s="229"/>
      <c r="K1237" s="229"/>
      <c r="L1237" s="234"/>
      <c r="M1237" s="235"/>
      <c r="N1237" s="236"/>
      <c r="O1237" s="236"/>
      <c r="P1237" s="236"/>
      <c r="Q1237" s="236"/>
      <c r="R1237" s="236"/>
      <c r="S1237" s="236"/>
      <c r="T1237" s="237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8" t="s">
        <v>166</v>
      </c>
      <c r="AU1237" s="238" t="s">
        <v>82</v>
      </c>
      <c r="AV1237" s="13" t="s">
        <v>82</v>
      </c>
      <c r="AW1237" s="13" t="s">
        <v>33</v>
      </c>
      <c r="AX1237" s="13" t="s">
        <v>72</v>
      </c>
      <c r="AY1237" s="238" t="s">
        <v>153</v>
      </c>
    </row>
    <row r="1238" spans="1:51" s="15" customFormat="1" ht="12">
      <c r="A1238" s="15"/>
      <c r="B1238" s="250"/>
      <c r="C1238" s="251"/>
      <c r="D1238" s="221" t="s">
        <v>166</v>
      </c>
      <c r="E1238" s="252" t="s">
        <v>19</v>
      </c>
      <c r="F1238" s="253" t="s">
        <v>174</v>
      </c>
      <c r="G1238" s="251"/>
      <c r="H1238" s="254">
        <v>136.185</v>
      </c>
      <c r="I1238" s="255"/>
      <c r="J1238" s="251"/>
      <c r="K1238" s="251"/>
      <c r="L1238" s="256"/>
      <c r="M1238" s="257"/>
      <c r="N1238" s="258"/>
      <c r="O1238" s="258"/>
      <c r="P1238" s="258"/>
      <c r="Q1238" s="258"/>
      <c r="R1238" s="258"/>
      <c r="S1238" s="258"/>
      <c r="T1238" s="259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60" t="s">
        <v>166</v>
      </c>
      <c r="AU1238" s="260" t="s">
        <v>82</v>
      </c>
      <c r="AV1238" s="15" t="s">
        <v>175</v>
      </c>
      <c r="AW1238" s="15" t="s">
        <v>33</v>
      </c>
      <c r="AX1238" s="15" t="s">
        <v>72</v>
      </c>
      <c r="AY1238" s="260" t="s">
        <v>153</v>
      </c>
    </row>
    <row r="1239" spans="1:51" s="13" customFormat="1" ht="12">
      <c r="A1239" s="13"/>
      <c r="B1239" s="228"/>
      <c r="C1239" s="229"/>
      <c r="D1239" s="221" t="s">
        <v>166</v>
      </c>
      <c r="E1239" s="230" t="s">
        <v>19</v>
      </c>
      <c r="F1239" s="231" t="s">
        <v>1306</v>
      </c>
      <c r="G1239" s="229"/>
      <c r="H1239" s="232">
        <v>23.97</v>
      </c>
      <c r="I1239" s="233"/>
      <c r="J1239" s="229"/>
      <c r="K1239" s="229"/>
      <c r="L1239" s="234"/>
      <c r="M1239" s="235"/>
      <c r="N1239" s="236"/>
      <c r="O1239" s="236"/>
      <c r="P1239" s="236"/>
      <c r="Q1239" s="236"/>
      <c r="R1239" s="236"/>
      <c r="S1239" s="236"/>
      <c r="T1239" s="237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8" t="s">
        <v>166</v>
      </c>
      <c r="AU1239" s="238" t="s">
        <v>82</v>
      </c>
      <c r="AV1239" s="13" t="s">
        <v>82</v>
      </c>
      <c r="AW1239" s="13" t="s">
        <v>33</v>
      </c>
      <c r="AX1239" s="13" t="s">
        <v>72</v>
      </c>
      <c r="AY1239" s="238" t="s">
        <v>153</v>
      </c>
    </row>
    <row r="1240" spans="1:51" s="15" customFormat="1" ht="12">
      <c r="A1240" s="15"/>
      <c r="B1240" s="250"/>
      <c r="C1240" s="251"/>
      <c r="D1240" s="221" t="s">
        <v>166</v>
      </c>
      <c r="E1240" s="252" t="s">
        <v>19</v>
      </c>
      <c r="F1240" s="253" t="s">
        <v>174</v>
      </c>
      <c r="G1240" s="251"/>
      <c r="H1240" s="254">
        <v>23.97</v>
      </c>
      <c r="I1240" s="255"/>
      <c r="J1240" s="251"/>
      <c r="K1240" s="251"/>
      <c r="L1240" s="256"/>
      <c r="M1240" s="257"/>
      <c r="N1240" s="258"/>
      <c r="O1240" s="258"/>
      <c r="P1240" s="258"/>
      <c r="Q1240" s="258"/>
      <c r="R1240" s="258"/>
      <c r="S1240" s="258"/>
      <c r="T1240" s="259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60" t="s">
        <v>166</v>
      </c>
      <c r="AU1240" s="260" t="s">
        <v>82</v>
      </c>
      <c r="AV1240" s="15" t="s">
        <v>175</v>
      </c>
      <c r="AW1240" s="15" t="s">
        <v>33</v>
      </c>
      <c r="AX1240" s="15" t="s">
        <v>72</v>
      </c>
      <c r="AY1240" s="260" t="s">
        <v>153</v>
      </c>
    </row>
    <row r="1241" spans="1:51" s="14" customFormat="1" ht="12">
      <c r="A1241" s="14"/>
      <c r="B1241" s="239"/>
      <c r="C1241" s="240"/>
      <c r="D1241" s="221" t="s">
        <v>166</v>
      </c>
      <c r="E1241" s="241" t="s">
        <v>19</v>
      </c>
      <c r="F1241" s="242" t="s">
        <v>168</v>
      </c>
      <c r="G1241" s="240"/>
      <c r="H1241" s="243">
        <v>160.155</v>
      </c>
      <c r="I1241" s="244"/>
      <c r="J1241" s="240"/>
      <c r="K1241" s="240"/>
      <c r="L1241" s="245"/>
      <c r="M1241" s="246"/>
      <c r="N1241" s="247"/>
      <c r="O1241" s="247"/>
      <c r="P1241" s="247"/>
      <c r="Q1241" s="247"/>
      <c r="R1241" s="247"/>
      <c r="S1241" s="247"/>
      <c r="T1241" s="248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9" t="s">
        <v>166</v>
      </c>
      <c r="AU1241" s="249" t="s">
        <v>82</v>
      </c>
      <c r="AV1241" s="14" t="s">
        <v>161</v>
      </c>
      <c r="AW1241" s="14" t="s">
        <v>33</v>
      </c>
      <c r="AX1241" s="14" t="s">
        <v>80</v>
      </c>
      <c r="AY1241" s="249" t="s">
        <v>153</v>
      </c>
    </row>
    <row r="1242" spans="1:65" s="2" customFormat="1" ht="37.8" customHeight="1">
      <c r="A1242" s="42"/>
      <c r="B1242" s="43"/>
      <c r="C1242" s="261" t="s">
        <v>1346</v>
      </c>
      <c r="D1242" s="261" t="s">
        <v>214</v>
      </c>
      <c r="E1242" s="262" t="s">
        <v>1347</v>
      </c>
      <c r="F1242" s="263" t="s">
        <v>1348</v>
      </c>
      <c r="G1242" s="264" t="s">
        <v>197</v>
      </c>
      <c r="H1242" s="265">
        <v>106.85</v>
      </c>
      <c r="I1242" s="266"/>
      <c r="J1242" s="267">
        <f>ROUND(I1242*H1242,2)</f>
        <v>0</v>
      </c>
      <c r="K1242" s="263" t="s">
        <v>160</v>
      </c>
      <c r="L1242" s="268"/>
      <c r="M1242" s="269" t="s">
        <v>19</v>
      </c>
      <c r="N1242" s="270" t="s">
        <v>43</v>
      </c>
      <c r="O1242" s="88"/>
      <c r="P1242" s="217">
        <f>O1242*H1242</f>
        <v>0</v>
      </c>
      <c r="Q1242" s="217">
        <v>0</v>
      </c>
      <c r="R1242" s="217">
        <f>Q1242*H1242</f>
        <v>0</v>
      </c>
      <c r="S1242" s="217">
        <v>0</v>
      </c>
      <c r="T1242" s="218">
        <f>S1242*H1242</f>
        <v>0</v>
      </c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R1242" s="219" t="s">
        <v>260</v>
      </c>
      <c r="AT1242" s="219" t="s">
        <v>214</v>
      </c>
      <c r="AU1242" s="219" t="s">
        <v>82</v>
      </c>
      <c r="AY1242" s="21" t="s">
        <v>153</v>
      </c>
      <c r="BE1242" s="220">
        <f>IF(N1242="základní",J1242,0)</f>
        <v>0</v>
      </c>
      <c r="BF1242" s="220">
        <f>IF(N1242="snížená",J1242,0)</f>
        <v>0</v>
      </c>
      <c r="BG1242" s="220">
        <f>IF(N1242="zákl. přenesená",J1242,0)</f>
        <v>0</v>
      </c>
      <c r="BH1242" s="220">
        <f>IF(N1242="sníž. přenesená",J1242,0)</f>
        <v>0</v>
      </c>
      <c r="BI1242" s="220">
        <f>IF(N1242="nulová",J1242,0)</f>
        <v>0</v>
      </c>
      <c r="BJ1242" s="21" t="s">
        <v>80</v>
      </c>
      <c r="BK1242" s="220">
        <f>ROUND(I1242*H1242,2)</f>
        <v>0</v>
      </c>
      <c r="BL1242" s="21" t="s">
        <v>210</v>
      </c>
      <c r="BM1242" s="219" t="s">
        <v>1349</v>
      </c>
    </row>
    <row r="1243" spans="1:47" s="2" customFormat="1" ht="12">
      <c r="A1243" s="42"/>
      <c r="B1243" s="43"/>
      <c r="C1243" s="44"/>
      <c r="D1243" s="221" t="s">
        <v>162</v>
      </c>
      <c r="E1243" s="44"/>
      <c r="F1243" s="222" t="s">
        <v>1348</v>
      </c>
      <c r="G1243" s="44"/>
      <c r="H1243" s="44"/>
      <c r="I1243" s="223"/>
      <c r="J1243" s="44"/>
      <c r="K1243" s="44"/>
      <c r="L1243" s="48"/>
      <c r="M1243" s="224"/>
      <c r="N1243" s="225"/>
      <c r="O1243" s="88"/>
      <c r="P1243" s="88"/>
      <c r="Q1243" s="88"/>
      <c r="R1243" s="88"/>
      <c r="S1243" s="88"/>
      <c r="T1243" s="89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T1243" s="21" t="s">
        <v>162</v>
      </c>
      <c r="AU1243" s="21" t="s">
        <v>82</v>
      </c>
    </row>
    <row r="1244" spans="1:51" s="13" customFormat="1" ht="12">
      <c r="A1244" s="13"/>
      <c r="B1244" s="228"/>
      <c r="C1244" s="229"/>
      <c r="D1244" s="221" t="s">
        <v>166</v>
      </c>
      <c r="E1244" s="230" t="s">
        <v>19</v>
      </c>
      <c r="F1244" s="231" t="s">
        <v>1350</v>
      </c>
      <c r="G1244" s="229"/>
      <c r="H1244" s="232">
        <v>63.84</v>
      </c>
      <c r="I1244" s="233"/>
      <c r="J1244" s="229"/>
      <c r="K1244" s="229"/>
      <c r="L1244" s="234"/>
      <c r="M1244" s="235"/>
      <c r="N1244" s="236"/>
      <c r="O1244" s="236"/>
      <c r="P1244" s="236"/>
      <c r="Q1244" s="236"/>
      <c r="R1244" s="236"/>
      <c r="S1244" s="236"/>
      <c r="T1244" s="237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8" t="s">
        <v>166</v>
      </c>
      <c r="AU1244" s="238" t="s">
        <v>82</v>
      </c>
      <c r="AV1244" s="13" t="s">
        <v>82</v>
      </c>
      <c r="AW1244" s="13" t="s">
        <v>33</v>
      </c>
      <c r="AX1244" s="13" t="s">
        <v>72</v>
      </c>
      <c r="AY1244" s="238" t="s">
        <v>153</v>
      </c>
    </row>
    <row r="1245" spans="1:51" s="13" customFormat="1" ht="12">
      <c r="A1245" s="13"/>
      <c r="B1245" s="228"/>
      <c r="C1245" s="229"/>
      <c r="D1245" s="221" t="s">
        <v>166</v>
      </c>
      <c r="E1245" s="230" t="s">
        <v>19</v>
      </c>
      <c r="F1245" s="231" t="s">
        <v>1351</v>
      </c>
      <c r="G1245" s="229"/>
      <c r="H1245" s="232">
        <v>0.676</v>
      </c>
      <c r="I1245" s="233"/>
      <c r="J1245" s="229"/>
      <c r="K1245" s="229"/>
      <c r="L1245" s="234"/>
      <c r="M1245" s="235"/>
      <c r="N1245" s="236"/>
      <c r="O1245" s="236"/>
      <c r="P1245" s="236"/>
      <c r="Q1245" s="236"/>
      <c r="R1245" s="236"/>
      <c r="S1245" s="236"/>
      <c r="T1245" s="237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8" t="s">
        <v>166</v>
      </c>
      <c r="AU1245" s="238" t="s">
        <v>82</v>
      </c>
      <c r="AV1245" s="13" t="s">
        <v>82</v>
      </c>
      <c r="AW1245" s="13" t="s">
        <v>33</v>
      </c>
      <c r="AX1245" s="13" t="s">
        <v>72</v>
      </c>
      <c r="AY1245" s="238" t="s">
        <v>153</v>
      </c>
    </row>
    <row r="1246" spans="1:51" s="13" customFormat="1" ht="12">
      <c r="A1246" s="13"/>
      <c r="B1246" s="228"/>
      <c r="C1246" s="229"/>
      <c r="D1246" s="221" t="s">
        <v>166</v>
      </c>
      <c r="E1246" s="230" t="s">
        <v>19</v>
      </c>
      <c r="F1246" s="231" t="s">
        <v>1352</v>
      </c>
      <c r="G1246" s="229"/>
      <c r="H1246" s="232">
        <v>0.835</v>
      </c>
      <c r="I1246" s="233"/>
      <c r="J1246" s="229"/>
      <c r="K1246" s="229"/>
      <c r="L1246" s="234"/>
      <c r="M1246" s="235"/>
      <c r="N1246" s="236"/>
      <c r="O1246" s="236"/>
      <c r="P1246" s="236"/>
      <c r="Q1246" s="236"/>
      <c r="R1246" s="236"/>
      <c r="S1246" s="236"/>
      <c r="T1246" s="237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8" t="s">
        <v>166</v>
      </c>
      <c r="AU1246" s="238" t="s">
        <v>82</v>
      </c>
      <c r="AV1246" s="13" t="s">
        <v>82</v>
      </c>
      <c r="AW1246" s="13" t="s">
        <v>33</v>
      </c>
      <c r="AX1246" s="13" t="s">
        <v>72</v>
      </c>
      <c r="AY1246" s="238" t="s">
        <v>153</v>
      </c>
    </row>
    <row r="1247" spans="1:51" s="13" customFormat="1" ht="12">
      <c r="A1247" s="13"/>
      <c r="B1247" s="228"/>
      <c r="C1247" s="229"/>
      <c r="D1247" s="221" t="s">
        <v>166</v>
      </c>
      <c r="E1247" s="230" t="s">
        <v>19</v>
      </c>
      <c r="F1247" s="231" t="s">
        <v>1353</v>
      </c>
      <c r="G1247" s="229"/>
      <c r="H1247" s="232">
        <v>7.815</v>
      </c>
      <c r="I1247" s="233"/>
      <c r="J1247" s="229"/>
      <c r="K1247" s="229"/>
      <c r="L1247" s="234"/>
      <c r="M1247" s="235"/>
      <c r="N1247" s="236"/>
      <c r="O1247" s="236"/>
      <c r="P1247" s="236"/>
      <c r="Q1247" s="236"/>
      <c r="R1247" s="236"/>
      <c r="S1247" s="236"/>
      <c r="T1247" s="237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8" t="s">
        <v>166</v>
      </c>
      <c r="AU1247" s="238" t="s">
        <v>82</v>
      </c>
      <c r="AV1247" s="13" t="s">
        <v>82</v>
      </c>
      <c r="AW1247" s="13" t="s">
        <v>33</v>
      </c>
      <c r="AX1247" s="13" t="s">
        <v>72</v>
      </c>
      <c r="AY1247" s="238" t="s">
        <v>153</v>
      </c>
    </row>
    <row r="1248" spans="1:51" s="15" customFormat="1" ht="12">
      <c r="A1248" s="15"/>
      <c r="B1248" s="250"/>
      <c r="C1248" s="251"/>
      <c r="D1248" s="221" t="s">
        <v>166</v>
      </c>
      <c r="E1248" s="252" t="s">
        <v>19</v>
      </c>
      <c r="F1248" s="253" t="s">
        <v>174</v>
      </c>
      <c r="G1248" s="251"/>
      <c r="H1248" s="254">
        <v>73.166</v>
      </c>
      <c r="I1248" s="255"/>
      <c r="J1248" s="251"/>
      <c r="K1248" s="251"/>
      <c r="L1248" s="256"/>
      <c r="M1248" s="257"/>
      <c r="N1248" s="258"/>
      <c r="O1248" s="258"/>
      <c r="P1248" s="258"/>
      <c r="Q1248" s="258"/>
      <c r="R1248" s="258"/>
      <c r="S1248" s="258"/>
      <c r="T1248" s="259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60" t="s">
        <v>166</v>
      </c>
      <c r="AU1248" s="260" t="s">
        <v>82</v>
      </c>
      <c r="AV1248" s="15" t="s">
        <v>175</v>
      </c>
      <c r="AW1248" s="15" t="s">
        <v>33</v>
      </c>
      <c r="AX1248" s="15" t="s">
        <v>72</v>
      </c>
      <c r="AY1248" s="260" t="s">
        <v>153</v>
      </c>
    </row>
    <row r="1249" spans="1:51" s="13" customFormat="1" ht="12">
      <c r="A1249" s="13"/>
      <c r="B1249" s="228"/>
      <c r="C1249" s="229"/>
      <c r="D1249" s="221" t="s">
        <v>166</v>
      </c>
      <c r="E1249" s="230" t="s">
        <v>19</v>
      </c>
      <c r="F1249" s="231" t="s">
        <v>1306</v>
      </c>
      <c r="G1249" s="229"/>
      <c r="H1249" s="232">
        <v>23.97</v>
      </c>
      <c r="I1249" s="233"/>
      <c r="J1249" s="229"/>
      <c r="K1249" s="229"/>
      <c r="L1249" s="234"/>
      <c r="M1249" s="235"/>
      <c r="N1249" s="236"/>
      <c r="O1249" s="236"/>
      <c r="P1249" s="236"/>
      <c r="Q1249" s="236"/>
      <c r="R1249" s="236"/>
      <c r="S1249" s="236"/>
      <c r="T1249" s="237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8" t="s">
        <v>166</v>
      </c>
      <c r="AU1249" s="238" t="s">
        <v>82</v>
      </c>
      <c r="AV1249" s="13" t="s">
        <v>82</v>
      </c>
      <c r="AW1249" s="13" t="s">
        <v>33</v>
      </c>
      <c r="AX1249" s="13" t="s">
        <v>72</v>
      </c>
      <c r="AY1249" s="238" t="s">
        <v>153</v>
      </c>
    </row>
    <row r="1250" spans="1:51" s="15" customFormat="1" ht="12">
      <c r="A1250" s="15"/>
      <c r="B1250" s="250"/>
      <c r="C1250" s="251"/>
      <c r="D1250" s="221" t="s">
        <v>166</v>
      </c>
      <c r="E1250" s="252" t="s">
        <v>19</v>
      </c>
      <c r="F1250" s="253" t="s">
        <v>174</v>
      </c>
      <c r="G1250" s="251"/>
      <c r="H1250" s="254">
        <v>23.97</v>
      </c>
      <c r="I1250" s="255"/>
      <c r="J1250" s="251"/>
      <c r="K1250" s="251"/>
      <c r="L1250" s="256"/>
      <c r="M1250" s="257"/>
      <c r="N1250" s="258"/>
      <c r="O1250" s="258"/>
      <c r="P1250" s="258"/>
      <c r="Q1250" s="258"/>
      <c r="R1250" s="258"/>
      <c r="S1250" s="258"/>
      <c r="T1250" s="259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T1250" s="260" t="s">
        <v>166</v>
      </c>
      <c r="AU1250" s="260" t="s">
        <v>82</v>
      </c>
      <c r="AV1250" s="15" t="s">
        <v>175</v>
      </c>
      <c r="AW1250" s="15" t="s">
        <v>33</v>
      </c>
      <c r="AX1250" s="15" t="s">
        <v>72</v>
      </c>
      <c r="AY1250" s="260" t="s">
        <v>153</v>
      </c>
    </row>
    <row r="1251" spans="1:51" s="14" customFormat="1" ht="12">
      <c r="A1251" s="14"/>
      <c r="B1251" s="239"/>
      <c r="C1251" s="240"/>
      <c r="D1251" s="221" t="s">
        <v>166</v>
      </c>
      <c r="E1251" s="241" t="s">
        <v>19</v>
      </c>
      <c r="F1251" s="242" t="s">
        <v>168</v>
      </c>
      <c r="G1251" s="240"/>
      <c r="H1251" s="243">
        <v>97.136</v>
      </c>
      <c r="I1251" s="244"/>
      <c r="J1251" s="240"/>
      <c r="K1251" s="240"/>
      <c r="L1251" s="245"/>
      <c r="M1251" s="246"/>
      <c r="N1251" s="247"/>
      <c r="O1251" s="247"/>
      <c r="P1251" s="247"/>
      <c r="Q1251" s="247"/>
      <c r="R1251" s="247"/>
      <c r="S1251" s="247"/>
      <c r="T1251" s="248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49" t="s">
        <v>166</v>
      </c>
      <c r="AU1251" s="249" t="s">
        <v>82</v>
      </c>
      <c r="AV1251" s="14" t="s">
        <v>161</v>
      </c>
      <c r="AW1251" s="14" t="s">
        <v>33</v>
      </c>
      <c r="AX1251" s="14" t="s">
        <v>72</v>
      </c>
      <c r="AY1251" s="249" t="s">
        <v>153</v>
      </c>
    </row>
    <row r="1252" spans="1:51" s="13" customFormat="1" ht="12">
      <c r="A1252" s="13"/>
      <c r="B1252" s="228"/>
      <c r="C1252" s="229"/>
      <c r="D1252" s="221" t="s">
        <v>166</v>
      </c>
      <c r="E1252" s="230" t="s">
        <v>19</v>
      </c>
      <c r="F1252" s="231" t="s">
        <v>1354</v>
      </c>
      <c r="G1252" s="229"/>
      <c r="H1252" s="232">
        <v>106.85</v>
      </c>
      <c r="I1252" s="233"/>
      <c r="J1252" s="229"/>
      <c r="K1252" s="229"/>
      <c r="L1252" s="234"/>
      <c r="M1252" s="235"/>
      <c r="N1252" s="236"/>
      <c r="O1252" s="236"/>
      <c r="P1252" s="236"/>
      <c r="Q1252" s="236"/>
      <c r="R1252" s="236"/>
      <c r="S1252" s="236"/>
      <c r="T1252" s="237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8" t="s">
        <v>166</v>
      </c>
      <c r="AU1252" s="238" t="s">
        <v>82</v>
      </c>
      <c r="AV1252" s="13" t="s">
        <v>82</v>
      </c>
      <c r="AW1252" s="13" t="s">
        <v>33</v>
      </c>
      <c r="AX1252" s="13" t="s">
        <v>72</v>
      </c>
      <c r="AY1252" s="238" t="s">
        <v>153</v>
      </c>
    </row>
    <row r="1253" spans="1:51" s="14" customFormat="1" ht="12">
      <c r="A1253" s="14"/>
      <c r="B1253" s="239"/>
      <c r="C1253" s="240"/>
      <c r="D1253" s="221" t="s">
        <v>166</v>
      </c>
      <c r="E1253" s="241" t="s">
        <v>19</v>
      </c>
      <c r="F1253" s="242" t="s">
        <v>168</v>
      </c>
      <c r="G1253" s="240"/>
      <c r="H1253" s="243">
        <v>106.85</v>
      </c>
      <c r="I1253" s="244"/>
      <c r="J1253" s="240"/>
      <c r="K1253" s="240"/>
      <c r="L1253" s="245"/>
      <c r="M1253" s="246"/>
      <c r="N1253" s="247"/>
      <c r="O1253" s="247"/>
      <c r="P1253" s="247"/>
      <c r="Q1253" s="247"/>
      <c r="R1253" s="247"/>
      <c r="S1253" s="247"/>
      <c r="T1253" s="248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9" t="s">
        <v>166</v>
      </c>
      <c r="AU1253" s="249" t="s">
        <v>82</v>
      </c>
      <c r="AV1253" s="14" t="s">
        <v>161</v>
      </c>
      <c r="AW1253" s="14" t="s">
        <v>33</v>
      </c>
      <c r="AX1253" s="14" t="s">
        <v>80</v>
      </c>
      <c r="AY1253" s="249" t="s">
        <v>153</v>
      </c>
    </row>
    <row r="1254" spans="1:65" s="2" customFormat="1" ht="37.8" customHeight="1">
      <c r="A1254" s="42"/>
      <c r="B1254" s="43"/>
      <c r="C1254" s="261" t="s">
        <v>759</v>
      </c>
      <c r="D1254" s="261" t="s">
        <v>214</v>
      </c>
      <c r="E1254" s="262" t="s">
        <v>1355</v>
      </c>
      <c r="F1254" s="263" t="s">
        <v>1356</v>
      </c>
      <c r="G1254" s="264" t="s">
        <v>197</v>
      </c>
      <c r="H1254" s="265">
        <v>72.067</v>
      </c>
      <c r="I1254" s="266"/>
      <c r="J1254" s="267">
        <f>ROUND(I1254*H1254,2)</f>
        <v>0</v>
      </c>
      <c r="K1254" s="263" t="s">
        <v>160</v>
      </c>
      <c r="L1254" s="268"/>
      <c r="M1254" s="269" t="s">
        <v>19</v>
      </c>
      <c r="N1254" s="270" t="s">
        <v>43</v>
      </c>
      <c r="O1254" s="88"/>
      <c r="P1254" s="217">
        <f>O1254*H1254</f>
        <v>0</v>
      </c>
      <c r="Q1254" s="217">
        <v>0</v>
      </c>
      <c r="R1254" s="217">
        <f>Q1254*H1254</f>
        <v>0</v>
      </c>
      <c r="S1254" s="217">
        <v>0</v>
      </c>
      <c r="T1254" s="218">
        <f>S1254*H1254</f>
        <v>0</v>
      </c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R1254" s="219" t="s">
        <v>260</v>
      </c>
      <c r="AT1254" s="219" t="s">
        <v>214</v>
      </c>
      <c r="AU1254" s="219" t="s">
        <v>82</v>
      </c>
      <c r="AY1254" s="21" t="s">
        <v>153</v>
      </c>
      <c r="BE1254" s="220">
        <f>IF(N1254="základní",J1254,0)</f>
        <v>0</v>
      </c>
      <c r="BF1254" s="220">
        <f>IF(N1254="snížená",J1254,0)</f>
        <v>0</v>
      </c>
      <c r="BG1254" s="220">
        <f>IF(N1254="zákl. přenesená",J1254,0)</f>
        <v>0</v>
      </c>
      <c r="BH1254" s="220">
        <f>IF(N1254="sníž. přenesená",J1254,0)</f>
        <v>0</v>
      </c>
      <c r="BI1254" s="220">
        <f>IF(N1254="nulová",J1254,0)</f>
        <v>0</v>
      </c>
      <c r="BJ1254" s="21" t="s">
        <v>80</v>
      </c>
      <c r="BK1254" s="220">
        <f>ROUND(I1254*H1254,2)</f>
        <v>0</v>
      </c>
      <c r="BL1254" s="21" t="s">
        <v>210</v>
      </c>
      <c r="BM1254" s="219" t="s">
        <v>1357</v>
      </c>
    </row>
    <row r="1255" spans="1:47" s="2" customFormat="1" ht="12">
      <c r="A1255" s="42"/>
      <c r="B1255" s="43"/>
      <c r="C1255" s="44"/>
      <c r="D1255" s="221" t="s">
        <v>162</v>
      </c>
      <c r="E1255" s="44"/>
      <c r="F1255" s="222" t="s">
        <v>1356</v>
      </c>
      <c r="G1255" s="44"/>
      <c r="H1255" s="44"/>
      <c r="I1255" s="223"/>
      <c r="J1255" s="44"/>
      <c r="K1255" s="44"/>
      <c r="L1255" s="48"/>
      <c r="M1255" s="224"/>
      <c r="N1255" s="225"/>
      <c r="O1255" s="88"/>
      <c r="P1255" s="88"/>
      <c r="Q1255" s="88"/>
      <c r="R1255" s="88"/>
      <c r="S1255" s="88"/>
      <c r="T1255" s="89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T1255" s="21" t="s">
        <v>162</v>
      </c>
      <c r="AU1255" s="21" t="s">
        <v>82</v>
      </c>
    </row>
    <row r="1256" spans="1:65" s="2" customFormat="1" ht="37.8" customHeight="1">
      <c r="A1256" s="42"/>
      <c r="B1256" s="43"/>
      <c r="C1256" s="208" t="s">
        <v>1358</v>
      </c>
      <c r="D1256" s="208" t="s">
        <v>156</v>
      </c>
      <c r="E1256" s="209" t="s">
        <v>1359</v>
      </c>
      <c r="F1256" s="210" t="s">
        <v>1360</v>
      </c>
      <c r="G1256" s="211" t="s">
        <v>197</v>
      </c>
      <c r="H1256" s="212">
        <v>162.651</v>
      </c>
      <c r="I1256" s="213"/>
      <c r="J1256" s="214">
        <f>ROUND(I1256*H1256,2)</f>
        <v>0</v>
      </c>
      <c r="K1256" s="210" t="s">
        <v>160</v>
      </c>
      <c r="L1256" s="48"/>
      <c r="M1256" s="215" t="s">
        <v>19</v>
      </c>
      <c r="N1256" s="216" t="s">
        <v>43</v>
      </c>
      <c r="O1256" s="88"/>
      <c r="P1256" s="217">
        <f>O1256*H1256</f>
        <v>0</v>
      </c>
      <c r="Q1256" s="217">
        <v>0</v>
      </c>
      <c r="R1256" s="217">
        <f>Q1256*H1256</f>
        <v>0</v>
      </c>
      <c r="S1256" s="217">
        <v>0</v>
      </c>
      <c r="T1256" s="218">
        <f>S1256*H1256</f>
        <v>0</v>
      </c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R1256" s="219" t="s">
        <v>210</v>
      </c>
      <c r="AT1256" s="219" t="s">
        <v>156</v>
      </c>
      <c r="AU1256" s="219" t="s">
        <v>82</v>
      </c>
      <c r="AY1256" s="21" t="s">
        <v>153</v>
      </c>
      <c r="BE1256" s="220">
        <f>IF(N1256="základní",J1256,0)</f>
        <v>0</v>
      </c>
      <c r="BF1256" s="220">
        <f>IF(N1256="snížená",J1256,0)</f>
        <v>0</v>
      </c>
      <c r="BG1256" s="220">
        <f>IF(N1256="zákl. přenesená",J1256,0)</f>
        <v>0</v>
      </c>
      <c r="BH1256" s="220">
        <f>IF(N1256="sníž. přenesená",J1256,0)</f>
        <v>0</v>
      </c>
      <c r="BI1256" s="220">
        <f>IF(N1256="nulová",J1256,0)</f>
        <v>0</v>
      </c>
      <c r="BJ1256" s="21" t="s">
        <v>80</v>
      </c>
      <c r="BK1256" s="220">
        <f>ROUND(I1256*H1256,2)</f>
        <v>0</v>
      </c>
      <c r="BL1256" s="21" t="s">
        <v>210</v>
      </c>
      <c r="BM1256" s="219" t="s">
        <v>1361</v>
      </c>
    </row>
    <row r="1257" spans="1:47" s="2" customFormat="1" ht="12">
      <c r="A1257" s="42"/>
      <c r="B1257" s="43"/>
      <c r="C1257" s="44"/>
      <c r="D1257" s="221" t="s">
        <v>162</v>
      </c>
      <c r="E1257" s="44"/>
      <c r="F1257" s="222" t="s">
        <v>1362</v>
      </c>
      <c r="G1257" s="44"/>
      <c r="H1257" s="44"/>
      <c r="I1257" s="223"/>
      <c r="J1257" s="44"/>
      <c r="K1257" s="44"/>
      <c r="L1257" s="48"/>
      <c r="M1257" s="224"/>
      <c r="N1257" s="225"/>
      <c r="O1257" s="88"/>
      <c r="P1257" s="88"/>
      <c r="Q1257" s="88"/>
      <c r="R1257" s="88"/>
      <c r="S1257" s="88"/>
      <c r="T1257" s="89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T1257" s="21" t="s">
        <v>162</v>
      </c>
      <c r="AU1257" s="21" t="s">
        <v>82</v>
      </c>
    </row>
    <row r="1258" spans="1:47" s="2" customFormat="1" ht="12">
      <c r="A1258" s="42"/>
      <c r="B1258" s="43"/>
      <c r="C1258" s="44"/>
      <c r="D1258" s="226" t="s">
        <v>164</v>
      </c>
      <c r="E1258" s="44"/>
      <c r="F1258" s="227" t="s">
        <v>1363</v>
      </c>
      <c r="G1258" s="44"/>
      <c r="H1258" s="44"/>
      <c r="I1258" s="223"/>
      <c r="J1258" s="44"/>
      <c r="K1258" s="44"/>
      <c r="L1258" s="48"/>
      <c r="M1258" s="224"/>
      <c r="N1258" s="225"/>
      <c r="O1258" s="88"/>
      <c r="P1258" s="88"/>
      <c r="Q1258" s="88"/>
      <c r="R1258" s="88"/>
      <c r="S1258" s="88"/>
      <c r="T1258" s="89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T1258" s="21" t="s">
        <v>164</v>
      </c>
      <c r="AU1258" s="21" t="s">
        <v>82</v>
      </c>
    </row>
    <row r="1259" spans="1:51" s="13" customFormat="1" ht="12">
      <c r="A1259" s="13"/>
      <c r="B1259" s="228"/>
      <c r="C1259" s="229"/>
      <c r="D1259" s="221" t="s">
        <v>166</v>
      </c>
      <c r="E1259" s="230" t="s">
        <v>19</v>
      </c>
      <c r="F1259" s="231" t="s">
        <v>1305</v>
      </c>
      <c r="G1259" s="229"/>
      <c r="H1259" s="232">
        <v>72.54</v>
      </c>
      <c r="I1259" s="233"/>
      <c r="J1259" s="229"/>
      <c r="K1259" s="229"/>
      <c r="L1259" s="234"/>
      <c r="M1259" s="235"/>
      <c r="N1259" s="236"/>
      <c r="O1259" s="236"/>
      <c r="P1259" s="236"/>
      <c r="Q1259" s="236"/>
      <c r="R1259" s="236"/>
      <c r="S1259" s="236"/>
      <c r="T1259" s="237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8" t="s">
        <v>166</v>
      </c>
      <c r="AU1259" s="238" t="s">
        <v>82</v>
      </c>
      <c r="AV1259" s="13" t="s">
        <v>82</v>
      </c>
      <c r="AW1259" s="13" t="s">
        <v>33</v>
      </c>
      <c r="AX1259" s="13" t="s">
        <v>72</v>
      </c>
      <c r="AY1259" s="238" t="s">
        <v>153</v>
      </c>
    </row>
    <row r="1260" spans="1:51" s="13" customFormat="1" ht="12">
      <c r="A1260" s="13"/>
      <c r="B1260" s="228"/>
      <c r="C1260" s="229"/>
      <c r="D1260" s="221" t="s">
        <v>166</v>
      </c>
      <c r="E1260" s="230" t="s">
        <v>19</v>
      </c>
      <c r="F1260" s="231" t="s">
        <v>1364</v>
      </c>
      <c r="G1260" s="229"/>
      <c r="H1260" s="232">
        <v>56.22</v>
      </c>
      <c r="I1260" s="233"/>
      <c r="J1260" s="229"/>
      <c r="K1260" s="229"/>
      <c r="L1260" s="234"/>
      <c r="M1260" s="235"/>
      <c r="N1260" s="236"/>
      <c r="O1260" s="236"/>
      <c r="P1260" s="236"/>
      <c r="Q1260" s="236"/>
      <c r="R1260" s="236"/>
      <c r="S1260" s="236"/>
      <c r="T1260" s="237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8" t="s">
        <v>166</v>
      </c>
      <c r="AU1260" s="238" t="s">
        <v>82</v>
      </c>
      <c r="AV1260" s="13" t="s">
        <v>82</v>
      </c>
      <c r="AW1260" s="13" t="s">
        <v>33</v>
      </c>
      <c r="AX1260" s="13" t="s">
        <v>72</v>
      </c>
      <c r="AY1260" s="238" t="s">
        <v>153</v>
      </c>
    </row>
    <row r="1261" spans="1:51" s="13" customFormat="1" ht="12">
      <c r="A1261" s="13"/>
      <c r="B1261" s="228"/>
      <c r="C1261" s="229"/>
      <c r="D1261" s="221" t="s">
        <v>166</v>
      </c>
      <c r="E1261" s="230" t="s">
        <v>19</v>
      </c>
      <c r="F1261" s="231" t="s">
        <v>1351</v>
      </c>
      <c r="G1261" s="229"/>
      <c r="H1261" s="232">
        <v>0.676</v>
      </c>
      <c r="I1261" s="233"/>
      <c r="J1261" s="229"/>
      <c r="K1261" s="229"/>
      <c r="L1261" s="234"/>
      <c r="M1261" s="235"/>
      <c r="N1261" s="236"/>
      <c r="O1261" s="236"/>
      <c r="P1261" s="236"/>
      <c r="Q1261" s="236"/>
      <c r="R1261" s="236"/>
      <c r="S1261" s="236"/>
      <c r="T1261" s="237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38" t="s">
        <v>166</v>
      </c>
      <c r="AU1261" s="238" t="s">
        <v>82</v>
      </c>
      <c r="AV1261" s="13" t="s">
        <v>82</v>
      </c>
      <c r="AW1261" s="13" t="s">
        <v>33</v>
      </c>
      <c r="AX1261" s="13" t="s">
        <v>72</v>
      </c>
      <c r="AY1261" s="238" t="s">
        <v>153</v>
      </c>
    </row>
    <row r="1262" spans="1:51" s="13" customFormat="1" ht="12">
      <c r="A1262" s="13"/>
      <c r="B1262" s="228"/>
      <c r="C1262" s="229"/>
      <c r="D1262" s="221" t="s">
        <v>166</v>
      </c>
      <c r="E1262" s="230" t="s">
        <v>19</v>
      </c>
      <c r="F1262" s="231" t="s">
        <v>1352</v>
      </c>
      <c r="G1262" s="229"/>
      <c r="H1262" s="232">
        <v>0.835</v>
      </c>
      <c r="I1262" s="233"/>
      <c r="J1262" s="229"/>
      <c r="K1262" s="229"/>
      <c r="L1262" s="234"/>
      <c r="M1262" s="235"/>
      <c r="N1262" s="236"/>
      <c r="O1262" s="236"/>
      <c r="P1262" s="236"/>
      <c r="Q1262" s="236"/>
      <c r="R1262" s="236"/>
      <c r="S1262" s="236"/>
      <c r="T1262" s="237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8" t="s">
        <v>166</v>
      </c>
      <c r="AU1262" s="238" t="s">
        <v>82</v>
      </c>
      <c r="AV1262" s="13" t="s">
        <v>82</v>
      </c>
      <c r="AW1262" s="13" t="s">
        <v>33</v>
      </c>
      <c r="AX1262" s="13" t="s">
        <v>72</v>
      </c>
      <c r="AY1262" s="238" t="s">
        <v>153</v>
      </c>
    </row>
    <row r="1263" spans="1:51" s="13" customFormat="1" ht="12">
      <c r="A1263" s="13"/>
      <c r="B1263" s="228"/>
      <c r="C1263" s="229"/>
      <c r="D1263" s="221" t="s">
        <v>166</v>
      </c>
      <c r="E1263" s="230" t="s">
        <v>19</v>
      </c>
      <c r="F1263" s="231" t="s">
        <v>1365</v>
      </c>
      <c r="G1263" s="229"/>
      <c r="H1263" s="232">
        <v>0.595</v>
      </c>
      <c r="I1263" s="233"/>
      <c r="J1263" s="229"/>
      <c r="K1263" s="229"/>
      <c r="L1263" s="234"/>
      <c r="M1263" s="235"/>
      <c r="N1263" s="236"/>
      <c r="O1263" s="236"/>
      <c r="P1263" s="236"/>
      <c r="Q1263" s="236"/>
      <c r="R1263" s="236"/>
      <c r="S1263" s="236"/>
      <c r="T1263" s="237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8" t="s">
        <v>166</v>
      </c>
      <c r="AU1263" s="238" t="s">
        <v>82</v>
      </c>
      <c r="AV1263" s="13" t="s">
        <v>82</v>
      </c>
      <c r="AW1263" s="13" t="s">
        <v>33</v>
      </c>
      <c r="AX1263" s="13" t="s">
        <v>72</v>
      </c>
      <c r="AY1263" s="238" t="s">
        <v>153</v>
      </c>
    </row>
    <row r="1264" spans="1:51" s="13" customFormat="1" ht="12">
      <c r="A1264" s="13"/>
      <c r="B1264" s="228"/>
      <c r="C1264" s="229"/>
      <c r="D1264" s="221" t="s">
        <v>166</v>
      </c>
      <c r="E1264" s="230" t="s">
        <v>19</v>
      </c>
      <c r="F1264" s="231" t="s">
        <v>1353</v>
      </c>
      <c r="G1264" s="229"/>
      <c r="H1264" s="232">
        <v>7.815</v>
      </c>
      <c r="I1264" s="233"/>
      <c r="J1264" s="229"/>
      <c r="K1264" s="229"/>
      <c r="L1264" s="234"/>
      <c r="M1264" s="235"/>
      <c r="N1264" s="236"/>
      <c r="O1264" s="236"/>
      <c r="P1264" s="236"/>
      <c r="Q1264" s="236"/>
      <c r="R1264" s="236"/>
      <c r="S1264" s="236"/>
      <c r="T1264" s="237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8" t="s">
        <v>166</v>
      </c>
      <c r="AU1264" s="238" t="s">
        <v>82</v>
      </c>
      <c r="AV1264" s="13" t="s">
        <v>82</v>
      </c>
      <c r="AW1264" s="13" t="s">
        <v>33</v>
      </c>
      <c r="AX1264" s="13" t="s">
        <v>72</v>
      </c>
      <c r="AY1264" s="238" t="s">
        <v>153</v>
      </c>
    </row>
    <row r="1265" spans="1:51" s="15" customFormat="1" ht="12">
      <c r="A1265" s="15"/>
      <c r="B1265" s="250"/>
      <c r="C1265" s="251"/>
      <c r="D1265" s="221" t="s">
        <v>166</v>
      </c>
      <c r="E1265" s="252" t="s">
        <v>19</v>
      </c>
      <c r="F1265" s="253" t="s">
        <v>174</v>
      </c>
      <c r="G1265" s="251"/>
      <c r="H1265" s="254">
        <v>138.68099999999998</v>
      </c>
      <c r="I1265" s="255"/>
      <c r="J1265" s="251"/>
      <c r="K1265" s="251"/>
      <c r="L1265" s="256"/>
      <c r="M1265" s="257"/>
      <c r="N1265" s="258"/>
      <c r="O1265" s="258"/>
      <c r="P1265" s="258"/>
      <c r="Q1265" s="258"/>
      <c r="R1265" s="258"/>
      <c r="S1265" s="258"/>
      <c r="T1265" s="259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T1265" s="260" t="s">
        <v>166</v>
      </c>
      <c r="AU1265" s="260" t="s">
        <v>82</v>
      </c>
      <c r="AV1265" s="15" t="s">
        <v>175</v>
      </c>
      <c r="AW1265" s="15" t="s">
        <v>33</v>
      </c>
      <c r="AX1265" s="15" t="s">
        <v>72</v>
      </c>
      <c r="AY1265" s="260" t="s">
        <v>153</v>
      </c>
    </row>
    <row r="1266" spans="1:51" s="13" customFormat="1" ht="12">
      <c r="A1266" s="13"/>
      <c r="B1266" s="228"/>
      <c r="C1266" s="229"/>
      <c r="D1266" s="221" t="s">
        <v>166</v>
      </c>
      <c r="E1266" s="230" t="s">
        <v>19</v>
      </c>
      <c r="F1266" s="231" t="s">
        <v>1306</v>
      </c>
      <c r="G1266" s="229"/>
      <c r="H1266" s="232">
        <v>23.97</v>
      </c>
      <c r="I1266" s="233"/>
      <c r="J1266" s="229"/>
      <c r="K1266" s="229"/>
      <c r="L1266" s="234"/>
      <c r="M1266" s="235"/>
      <c r="N1266" s="236"/>
      <c r="O1266" s="236"/>
      <c r="P1266" s="236"/>
      <c r="Q1266" s="236"/>
      <c r="R1266" s="236"/>
      <c r="S1266" s="236"/>
      <c r="T1266" s="237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8" t="s">
        <v>166</v>
      </c>
      <c r="AU1266" s="238" t="s">
        <v>82</v>
      </c>
      <c r="AV1266" s="13" t="s">
        <v>82</v>
      </c>
      <c r="AW1266" s="13" t="s">
        <v>33</v>
      </c>
      <c r="AX1266" s="13" t="s">
        <v>72</v>
      </c>
      <c r="AY1266" s="238" t="s">
        <v>153</v>
      </c>
    </row>
    <row r="1267" spans="1:51" s="15" customFormat="1" ht="12">
      <c r="A1267" s="15"/>
      <c r="B1267" s="250"/>
      <c r="C1267" s="251"/>
      <c r="D1267" s="221" t="s">
        <v>166</v>
      </c>
      <c r="E1267" s="252" t="s">
        <v>19</v>
      </c>
      <c r="F1267" s="253" t="s">
        <v>174</v>
      </c>
      <c r="G1267" s="251"/>
      <c r="H1267" s="254">
        <v>23.97</v>
      </c>
      <c r="I1267" s="255"/>
      <c r="J1267" s="251"/>
      <c r="K1267" s="251"/>
      <c r="L1267" s="256"/>
      <c r="M1267" s="257"/>
      <c r="N1267" s="258"/>
      <c r="O1267" s="258"/>
      <c r="P1267" s="258"/>
      <c r="Q1267" s="258"/>
      <c r="R1267" s="258"/>
      <c r="S1267" s="258"/>
      <c r="T1267" s="259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60" t="s">
        <v>166</v>
      </c>
      <c r="AU1267" s="260" t="s">
        <v>82</v>
      </c>
      <c r="AV1267" s="15" t="s">
        <v>175</v>
      </c>
      <c r="AW1267" s="15" t="s">
        <v>33</v>
      </c>
      <c r="AX1267" s="15" t="s">
        <v>72</v>
      </c>
      <c r="AY1267" s="260" t="s">
        <v>153</v>
      </c>
    </row>
    <row r="1268" spans="1:51" s="14" customFormat="1" ht="12">
      <c r="A1268" s="14"/>
      <c r="B1268" s="239"/>
      <c r="C1268" s="240"/>
      <c r="D1268" s="221" t="s">
        <v>166</v>
      </c>
      <c r="E1268" s="241" t="s">
        <v>19</v>
      </c>
      <c r="F1268" s="242" t="s">
        <v>168</v>
      </c>
      <c r="G1268" s="240"/>
      <c r="H1268" s="243">
        <v>162.65099999999998</v>
      </c>
      <c r="I1268" s="244"/>
      <c r="J1268" s="240"/>
      <c r="K1268" s="240"/>
      <c r="L1268" s="245"/>
      <c r="M1268" s="246"/>
      <c r="N1268" s="247"/>
      <c r="O1268" s="247"/>
      <c r="P1268" s="247"/>
      <c r="Q1268" s="247"/>
      <c r="R1268" s="247"/>
      <c r="S1268" s="247"/>
      <c r="T1268" s="248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49" t="s">
        <v>166</v>
      </c>
      <c r="AU1268" s="249" t="s">
        <v>82</v>
      </c>
      <c r="AV1268" s="14" t="s">
        <v>161</v>
      </c>
      <c r="AW1268" s="14" t="s">
        <v>33</v>
      </c>
      <c r="AX1268" s="14" t="s">
        <v>80</v>
      </c>
      <c r="AY1268" s="249" t="s">
        <v>153</v>
      </c>
    </row>
    <row r="1269" spans="1:65" s="2" customFormat="1" ht="16.5" customHeight="1">
      <c r="A1269" s="42"/>
      <c r="B1269" s="43"/>
      <c r="C1269" s="208" t="s">
        <v>767</v>
      </c>
      <c r="D1269" s="208" t="s">
        <v>156</v>
      </c>
      <c r="E1269" s="209" t="s">
        <v>1366</v>
      </c>
      <c r="F1269" s="210" t="s">
        <v>1367</v>
      </c>
      <c r="G1269" s="211" t="s">
        <v>346</v>
      </c>
      <c r="H1269" s="212">
        <v>83</v>
      </c>
      <c r="I1269" s="213"/>
      <c r="J1269" s="214">
        <f>ROUND(I1269*H1269,2)</f>
        <v>0</v>
      </c>
      <c r="K1269" s="210" t="s">
        <v>160</v>
      </c>
      <c r="L1269" s="48"/>
      <c r="M1269" s="215" t="s">
        <v>19</v>
      </c>
      <c r="N1269" s="216" t="s">
        <v>43</v>
      </c>
      <c r="O1269" s="88"/>
      <c r="P1269" s="217">
        <f>O1269*H1269</f>
        <v>0</v>
      </c>
      <c r="Q1269" s="217">
        <v>0</v>
      </c>
      <c r="R1269" s="217">
        <f>Q1269*H1269</f>
        <v>0</v>
      </c>
      <c r="S1269" s="217">
        <v>0</v>
      </c>
      <c r="T1269" s="218">
        <f>S1269*H1269</f>
        <v>0</v>
      </c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R1269" s="219" t="s">
        <v>210</v>
      </c>
      <c r="AT1269" s="219" t="s">
        <v>156</v>
      </c>
      <c r="AU1269" s="219" t="s">
        <v>82</v>
      </c>
      <c r="AY1269" s="21" t="s">
        <v>153</v>
      </c>
      <c r="BE1269" s="220">
        <f>IF(N1269="základní",J1269,0)</f>
        <v>0</v>
      </c>
      <c r="BF1269" s="220">
        <f>IF(N1269="snížená",J1269,0)</f>
        <v>0</v>
      </c>
      <c r="BG1269" s="220">
        <f>IF(N1269="zákl. přenesená",J1269,0)</f>
        <v>0</v>
      </c>
      <c r="BH1269" s="220">
        <f>IF(N1269="sníž. přenesená",J1269,0)</f>
        <v>0</v>
      </c>
      <c r="BI1269" s="220">
        <f>IF(N1269="nulová",J1269,0)</f>
        <v>0</v>
      </c>
      <c r="BJ1269" s="21" t="s">
        <v>80</v>
      </c>
      <c r="BK1269" s="220">
        <f>ROUND(I1269*H1269,2)</f>
        <v>0</v>
      </c>
      <c r="BL1269" s="21" t="s">
        <v>210</v>
      </c>
      <c r="BM1269" s="219" t="s">
        <v>1368</v>
      </c>
    </row>
    <row r="1270" spans="1:47" s="2" customFormat="1" ht="12">
      <c r="A1270" s="42"/>
      <c r="B1270" s="43"/>
      <c r="C1270" s="44"/>
      <c r="D1270" s="221" t="s">
        <v>162</v>
      </c>
      <c r="E1270" s="44"/>
      <c r="F1270" s="222" t="s">
        <v>1369</v>
      </c>
      <c r="G1270" s="44"/>
      <c r="H1270" s="44"/>
      <c r="I1270" s="223"/>
      <c r="J1270" s="44"/>
      <c r="K1270" s="44"/>
      <c r="L1270" s="48"/>
      <c r="M1270" s="224"/>
      <c r="N1270" s="225"/>
      <c r="O1270" s="88"/>
      <c r="P1270" s="88"/>
      <c r="Q1270" s="88"/>
      <c r="R1270" s="88"/>
      <c r="S1270" s="88"/>
      <c r="T1270" s="89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T1270" s="21" t="s">
        <v>162</v>
      </c>
      <c r="AU1270" s="21" t="s">
        <v>82</v>
      </c>
    </row>
    <row r="1271" spans="1:47" s="2" customFormat="1" ht="12">
      <c r="A1271" s="42"/>
      <c r="B1271" s="43"/>
      <c r="C1271" s="44"/>
      <c r="D1271" s="226" t="s">
        <v>164</v>
      </c>
      <c r="E1271" s="44"/>
      <c r="F1271" s="227" t="s">
        <v>1370</v>
      </c>
      <c r="G1271" s="44"/>
      <c r="H1271" s="44"/>
      <c r="I1271" s="223"/>
      <c r="J1271" s="44"/>
      <c r="K1271" s="44"/>
      <c r="L1271" s="48"/>
      <c r="M1271" s="224"/>
      <c r="N1271" s="225"/>
      <c r="O1271" s="88"/>
      <c r="P1271" s="88"/>
      <c r="Q1271" s="88"/>
      <c r="R1271" s="88"/>
      <c r="S1271" s="88"/>
      <c r="T1271" s="89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T1271" s="21" t="s">
        <v>164</v>
      </c>
      <c r="AU1271" s="21" t="s">
        <v>82</v>
      </c>
    </row>
    <row r="1272" spans="1:51" s="13" customFormat="1" ht="12">
      <c r="A1272" s="13"/>
      <c r="B1272" s="228"/>
      <c r="C1272" s="229"/>
      <c r="D1272" s="221" t="s">
        <v>166</v>
      </c>
      <c r="E1272" s="230" t="s">
        <v>19</v>
      </c>
      <c r="F1272" s="231" t="s">
        <v>1371</v>
      </c>
      <c r="G1272" s="229"/>
      <c r="H1272" s="232">
        <v>83</v>
      </c>
      <c r="I1272" s="233"/>
      <c r="J1272" s="229"/>
      <c r="K1272" s="229"/>
      <c r="L1272" s="234"/>
      <c r="M1272" s="235"/>
      <c r="N1272" s="236"/>
      <c r="O1272" s="236"/>
      <c r="P1272" s="236"/>
      <c r="Q1272" s="236"/>
      <c r="R1272" s="236"/>
      <c r="S1272" s="236"/>
      <c r="T1272" s="237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8" t="s">
        <v>166</v>
      </c>
      <c r="AU1272" s="238" t="s">
        <v>82</v>
      </c>
      <c r="AV1272" s="13" t="s">
        <v>82</v>
      </c>
      <c r="AW1272" s="13" t="s">
        <v>33</v>
      </c>
      <c r="AX1272" s="13" t="s">
        <v>72</v>
      </c>
      <c r="AY1272" s="238" t="s">
        <v>153</v>
      </c>
    </row>
    <row r="1273" spans="1:51" s="14" customFormat="1" ht="12">
      <c r="A1273" s="14"/>
      <c r="B1273" s="239"/>
      <c r="C1273" s="240"/>
      <c r="D1273" s="221" t="s">
        <v>166</v>
      </c>
      <c r="E1273" s="241" t="s">
        <v>19</v>
      </c>
      <c r="F1273" s="242" t="s">
        <v>168</v>
      </c>
      <c r="G1273" s="240"/>
      <c r="H1273" s="243">
        <v>83</v>
      </c>
      <c r="I1273" s="244"/>
      <c r="J1273" s="240"/>
      <c r="K1273" s="240"/>
      <c r="L1273" s="245"/>
      <c r="M1273" s="246"/>
      <c r="N1273" s="247"/>
      <c r="O1273" s="247"/>
      <c r="P1273" s="247"/>
      <c r="Q1273" s="247"/>
      <c r="R1273" s="247"/>
      <c r="S1273" s="247"/>
      <c r="T1273" s="248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49" t="s">
        <v>166</v>
      </c>
      <c r="AU1273" s="249" t="s">
        <v>82</v>
      </c>
      <c r="AV1273" s="14" t="s">
        <v>161</v>
      </c>
      <c r="AW1273" s="14" t="s">
        <v>33</v>
      </c>
      <c r="AX1273" s="14" t="s">
        <v>80</v>
      </c>
      <c r="AY1273" s="249" t="s">
        <v>153</v>
      </c>
    </row>
    <row r="1274" spans="1:65" s="2" customFormat="1" ht="16.5" customHeight="1">
      <c r="A1274" s="42"/>
      <c r="B1274" s="43"/>
      <c r="C1274" s="208" t="s">
        <v>1372</v>
      </c>
      <c r="D1274" s="208" t="s">
        <v>156</v>
      </c>
      <c r="E1274" s="209" t="s">
        <v>1373</v>
      </c>
      <c r="F1274" s="210" t="s">
        <v>1374</v>
      </c>
      <c r="G1274" s="211" t="s">
        <v>346</v>
      </c>
      <c r="H1274" s="212">
        <v>48</v>
      </c>
      <c r="I1274" s="213"/>
      <c r="J1274" s="214">
        <f>ROUND(I1274*H1274,2)</f>
        <v>0</v>
      </c>
      <c r="K1274" s="210" t="s">
        <v>160</v>
      </c>
      <c r="L1274" s="48"/>
      <c r="M1274" s="215" t="s">
        <v>19</v>
      </c>
      <c r="N1274" s="216" t="s">
        <v>43</v>
      </c>
      <c r="O1274" s="88"/>
      <c r="P1274" s="217">
        <f>O1274*H1274</f>
        <v>0</v>
      </c>
      <c r="Q1274" s="217">
        <v>0</v>
      </c>
      <c r="R1274" s="217">
        <f>Q1274*H1274</f>
        <v>0</v>
      </c>
      <c r="S1274" s="217">
        <v>0</v>
      </c>
      <c r="T1274" s="218">
        <f>S1274*H1274</f>
        <v>0</v>
      </c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R1274" s="219" t="s">
        <v>210</v>
      </c>
      <c r="AT1274" s="219" t="s">
        <v>156</v>
      </c>
      <c r="AU1274" s="219" t="s">
        <v>82</v>
      </c>
      <c r="AY1274" s="21" t="s">
        <v>153</v>
      </c>
      <c r="BE1274" s="220">
        <f>IF(N1274="základní",J1274,0)</f>
        <v>0</v>
      </c>
      <c r="BF1274" s="220">
        <f>IF(N1274="snížená",J1274,0)</f>
        <v>0</v>
      </c>
      <c r="BG1274" s="220">
        <f>IF(N1274="zákl. přenesená",J1274,0)</f>
        <v>0</v>
      </c>
      <c r="BH1274" s="220">
        <f>IF(N1274="sníž. přenesená",J1274,0)</f>
        <v>0</v>
      </c>
      <c r="BI1274" s="220">
        <f>IF(N1274="nulová",J1274,0)</f>
        <v>0</v>
      </c>
      <c r="BJ1274" s="21" t="s">
        <v>80</v>
      </c>
      <c r="BK1274" s="220">
        <f>ROUND(I1274*H1274,2)</f>
        <v>0</v>
      </c>
      <c r="BL1274" s="21" t="s">
        <v>210</v>
      </c>
      <c r="BM1274" s="219" t="s">
        <v>1375</v>
      </c>
    </row>
    <row r="1275" spans="1:47" s="2" customFormat="1" ht="12">
      <c r="A1275" s="42"/>
      <c r="B1275" s="43"/>
      <c r="C1275" s="44"/>
      <c r="D1275" s="221" t="s">
        <v>162</v>
      </c>
      <c r="E1275" s="44"/>
      <c r="F1275" s="222" t="s">
        <v>1376</v>
      </c>
      <c r="G1275" s="44"/>
      <c r="H1275" s="44"/>
      <c r="I1275" s="223"/>
      <c r="J1275" s="44"/>
      <c r="K1275" s="44"/>
      <c r="L1275" s="48"/>
      <c r="M1275" s="224"/>
      <c r="N1275" s="225"/>
      <c r="O1275" s="88"/>
      <c r="P1275" s="88"/>
      <c r="Q1275" s="88"/>
      <c r="R1275" s="88"/>
      <c r="S1275" s="88"/>
      <c r="T1275" s="89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T1275" s="21" t="s">
        <v>162</v>
      </c>
      <c r="AU1275" s="21" t="s">
        <v>82</v>
      </c>
    </row>
    <row r="1276" spans="1:47" s="2" customFormat="1" ht="12">
      <c r="A1276" s="42"/>
      <c r="B1276" s="43"/>
      <c r="C1276" s="44"/>
      <c r="D1276" s="226" t="s">
        <v>164</v>
      </c>
      <c r="E1276" s="44"/>
      <c r="F1276" s="227" t="s">
        <v>1377</v>
      </c>
      <c r="G1276" s="44"/>
      <c r="H1276" s="44"/>
      <c r="I1276" s="223"/>
      <c r="J1276" s="44"/>
      <c r="K1276" s="44"/>
      <c r="L1276" s="48"/>
      <c r="M1276" s="224"/>
      <c r="N1276" s="225"/>
      <c r="O1276" s="88"/>
      <c r="P1276" s="88"/>
      <c r="Q1276" s="88"/>
      <c r="R1276" s="88"/>
      <c r="S1276" s="88"/>
      <c r="T1276" s="89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T1276" s="21" t="s">
        <v>164</v>
      </c>
      <c r="AU1276" s="21" t="s">
        <v>82</v>
      </c>
    </row>
    <row r="1277" spans="1:65" s="2" customFormat="1" ht="21.75" customHeight="1">
      <c r="A1277" s="42"/>
      <c r="B1277" s="43"/>
      <c r="C1277" s="208" t="s">
        <v>986</v>
      </c>
      <c r="D1277" s="208" t="s">
        <v>156</v>
      </c>
      <c r="E1277" s="209" t="s">
        <v>1378</v>
      </c>
      <c r="F1277" s="210" t="s">
        <v>1379</v>
      </c>
      <c r="G1277" s="211" t="s">
        <v>346</v>
      </c>
      <c r="H1277" s="212">
        <v>49.91</v>
      </c>
      <c r="I1277" s="213"/>
      <c r="J1277" s="214">
        <f>ROUND(I1277*H1277,2)</f>
        <v>0</v>
      </c>
      <c r="K1277" s="210" t="s">
        <v>160</v>
      </c>
      <c r="L1277" s="48"/>
      <c r="M1277" s="215" t="s">
        <v>19</v>
      </c>
      <c r="N1277" s="216" t="s">
        <v>43</v>
      </c>
      <c r="O1277" s="88"/>
      <c r="P1277" s="217">
        <f>O1277*H1277</f>
        <v>0</v>
      </c>
      <c r="Q1277" s="217">
        <v>0</v>
      </c>
      <c r="R1277" s="217">
        <f>Q1277*H1277</f>
        <v>0</v>
      </c>
      <c r="S1277" s="217">
        <v>0</v>
      </c>
      <c r="T1277" s="218">
        <f>S1277*H1277</f>
        <v>0</v>
      </c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R1277" s="219" t="s">
        <v>210</v>
      </c>
      <c r="AT1277" s="219" t="s">
        <v>156</v>
      </c>
      <c r="AU1277" s="219" t="s">
        <v>82</v>
      </c>
      <c r="AY1277" s="21" t="s">
        <v>153</v>
      </c>
      <c r="BE1277" s="220">
        <f>IF(N1277="základní",J1277,0)</f>
        <v>0</v>
      </c>
      <c r="BF1277" s="220">
        <f>IF(N1277="snížená",J1277,0)</f>
        <v>0</v>
      </c>
      <c r="BG1277" s="220">
        <f>IF(N1277="zákl. přenesená",J1277,0)</f>
        <v>0</v>
      </c>
      <c r="BH1277" s="220">
        <f>IF(N1277="sníž. přenesená",J1277,0)</f>
        <v>0</v>
      </c>
      <c r="BI1277" s="220">
        <f>IF(N1277="nulová",J1277,0)</f>
        <v>0</v>
      </c>
      <c r="BJ1277" s="21" t="s">
        <v>80</v>
      </c>
      <c r="BK1277" s="220">
        <f>ROUND(I1277*H1277,2)</f>
        <v>0</v>
      </c>
      <c r="BL1277" s="21" t="s">
        <v>210</v>
      </c>
      <c r="BM1277" s="219" t="s">
        <v>1380</v>
      </c>
    </row>
    <row r="1278" spans="1:47" s="2" customFormat="1" ht="12">
      <c r="A1278" s="42"/>
      <c r="B1278" s="43"/>
      <c r="C1278" s="44"/>
      <c r="D1278" s="221" t="s">
        <v>162</v>
      </c>
      <c r="E1278" s="44"/>
      <c r="F1278" s="222" t="s">
        <v>1381</v>
      </c>
      <c r="G1278" s="44"/>
      <c r="H1278" s="44"/>
      <c r="I1278" s="223"/>
      <c r="J1278" s="44"/>
      <c r="K1278" s="44"/>
      <c r="L1278" s="48"/>
      <c r="M1278" s="224"/>
      <c r="N1278" s="225"/>
      <c r="O1278" s="88"/>
      <c r="P1278" s="88"/>
      <c r="Q1278" s="88"/>
      <c r="R1278" s="88"/>
      <c r="S1278" s="88"/>
      <c r="T1278" s="89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T1278" s="21" t="s">
        <v>162</v>
      </c>
      <c r="AU1278" s="21" t="s">
        <v>82</v>
      </c>
    </row>
    <row r="1279" spans="1:47" s="2" customFormat="1" ht="12">
      <c r="A1279" s="42"/>
      <c r="B1279" s="43"/>
      <c r="C1279" s="44"/>
      <c r="D1279" s="226" t="s">
        <v>164</v>
      </c>
      <c r="E1279" s="44"/>
      <c r="F1279" s="227" t="s">
        <v>1382</v>
      </c>
      <c r="G1279" s="44"/>
      <c r="H1279" s="44"/>
      <c r="I1279" s="223"/>
      <c r="J1279" s="44"/>
      <c r="K1279" s="44"/>
      <c r="L1279" s="48"/>
      <c r="M1279" s="224"/>
      <c r="N1279" s="225"/>
      <c r="O1279" s="88"/>
      <c r="P1279" s="88"/>
      <c r="Q1279" s="88"/>
      <c r="R1279" s="88"/>
      <c r="S1279" s="88"/>
      <c r="T1279" s="89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T1279" s="21" t="s">
        <v>164</v>
      </c>
      <c r="AU1279" s="21" t="s">
        <v>82</v>
      </c>
    </row>
    <row r="1280" spans="1:51" s="13" customFormat="1" ht="12">
      <c r="A1280" s="13"/>
      <c r="B1280" s="228"/>
      <c r="C1280" s="229"/>
      <c r="D1280" s="221" t="s">
        <v>166</v>
      </c>
      <c r="E1280" s="230" t="s">
        <v>19</v>
      </c>
      <c r="F1280" s="231" t="s">
        <v>1383</v>
      </c>
      <c r="G1280" s="229"/>
      <c r="H1280" s="232">
        <v>49.91</v>
      </c>
      <c r="I1280" s="233"/>
      <c r="J1280" s="229"/>
      <c r="K1280" s="229"/>
      <c r="L1280" s="234"/>
      <c r="M1280" s="235"/>
      <c r="N1280" s="236"/>
      <c r="O1280" s="236"/>
      <c r="P1280" s="236"/>
      <c r="Q1280" s="236"/>
      <c r="R1280" s="236"/>
      <c r="S1280" s="236"/>
      <c r="T1280" s="237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8" t="s">
        <v>166</v>
      </c>
      <c r="AU1280" s="238" t="s">
        <v>82</v>
      </c>
      <c r="AV1280" s="13" t="s">
        <v>82</v>
      </c>
      <c r="AW1280" s="13" t="s">
        <v>33</v>
      </c>
      <c r="AX1280" s="13" t="s">
        <v>72</v>
      </c>
      <c r="AY1280" s="238" t="s">
        <v>153</v>
      </c>
    </row>
    <row r="1281" spans="1:51" s="14" customFormat="1" ht="12">
      <c r="A1281" s="14"/>
      <c r="B1281" s="239"/>
      <c r="C1281" s="240"/>
      <c r="D1281" s="221" t="s">
        <v>166</v>
      </c>
      <c r="E1281" s="241" t="s">
        <v>19</v>
      </c>
      <c r="F1281" s="242" t="s">
        <v>168</v>
      </c>
      <c r="G1281" s="240"/>
      <c r="H1281" s="243">
        <v>49.91</v>
      </c>
      <c r="I1281" s="244"/>
      <c r="J1281" s="240"/>
      <c r="K1281" s="240"/>
      <c r="L1281" s="245"/>
      <c r="M1281" s="246"/>
      <c r="N1281" s="247"/>
      <c r="O1281" s="247"/>
      <c r="P1281" s="247"/>
      <c r="Q1281" s="247"/>
      <c r="R1281" s="247"/>
      <c r="S1281" s="247"/>
      <c r="T1281" s="248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49" t="s">
        <v>166</v>
      </c>
      <c r="AU1281" s="249" t="s">
        <v>82</v>
      </c>
      <c r="AV1281" s="14" t="s">
        <v>161</v>
      </c>
      <c r="AW1281" s="14" t="s">
        <v>33</v>
      </c>
      <c r="AX1281" s="14" t="s">
        <v>80</v>
      </c>
      <c r="AY1281" s="249" t="s">
        <v>153</v>
      </c>
    </row>
    <row r="1282" spans="1:65" s="2" customFormat="1" ht="24.15" customHeight="1">
      <c r="A1282" s="42"/>
      <c r="B1282" s="43"/>
      <c r="C1282" s="208" t="s">
        <v>1384</v>
      </c>
      <c r="D1282" s="208" t="s">
        <v>156</v>
      </c>
      <c r="E1282" s="209" t="s">
        <v>1385</v>
      </c>
      <c r="F1282" s="210" t="s">
        <v>1386</v>
      </c>
      <c r="G1282" s="211" t="s">
        <v>183</v>
      </c>
      <c r="H1282" s="212">
        <v>6.405</v>
      </c>
      <c r="I1282" s="213"/>
      <c r="J1282" s="214">
        <f>ROUND(I1282*H1282,2)</f>
        <v>0</v>
      </c>
      <c r="K1282" s="210" t="s">
        <v>160</v>
      </c>
      <c r="L1282" s="48"/>
      <c r="M1282" s="215" t="s">
        <v>19</v>
      </c>
      <c r="N1282" s="216" t="s">
        <v>43</v>
      </c>
      <c r="O1282" s="88"/>
      <c r="P1282" s="217">
        <f>O1282*H1282</f>
        <v>0</v>
      </c>
      <c r="Q1282" s="217">
        <v>0</v>
      </c>
      <c r="R1282" s="217">
        <f>Q1282*H1282</f>
        <v>0</v>
      </c>
      <c r="S1282" s="217">
        <v>0</v>
      </c>
      <c r="T1282" s="218">
        <f>S1282*H1282</f>
        <v>0</v>
      </c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R1282" s="219" t="s">
        <v>210</v>
      </c>
      <c r="AT1282" s="219" t="s">
        <v>156</v>
      </c>
      <c r="AU1282" s="219" t="s">
        <v>82</v>
      </c>
      <c r="AY1282" s="21" t="s">
        <v>153</v>
      </c>
      <c r="BE1282" s="220">
        <f>IF(N1282="základní",J1282,0)</f>
        <v>0</v>
      </c>
      <c r="BF1282" s="220">
        <f>IF(N1282="snížená",J1282,0)</f>
        <v>0</v>
      </c>
      <c r="BG1282" s="220">
        <f>IF(N1282="zákl. přenesená",J1282,0)</f>
        <v>0</v>
      </c>
      <c r="BH1282" s="220">
        <f>IF(N1282="sníž. přenesená",J1282,0)</f>
        <v>0</v>
      </c>
      <c r="BI1282" s="220">
        <f>IF(N1282="nulová",J1282,0)</f>
        <v>0</v>
      </c>
      <c r="BJ1282" s="21" t="s">
        <v>80</v>
      </c>
      <c r="BK1282" s="220">
        <f>ROUND(I1282*H1282,2)</f>
        <v>0</v>
      </c>
      <c r="BL1282" s="21" t="s">
        <v>210</v>
      </c>
      <c r="BM1282" s="219" t="s">
        <v>1387</v>
      </c>
    </row>
    <row r="1283" spans="1:47" s="2" customFormat="1" ht="12">
      <c r="A1283" s="42"/>
      <c r="B1283" s="43"/>
      <c r="C1283" s="44"/>
      <c r="D1283" s="221" t="s">
        <v>162</v>
      </c>
      <c r="E1283" s="44"/>
      <c r="F1283" s="222" t="s">
        <v>1388</v>
      </c>
      <c r="G1283" s="44"/>
      <c r="H1283" s="44"/>
      <c r="I1283" s="223"/>
      <c r="J1283" s="44"/>
      <c r="K1283" s="44"/>
      <c r="L1283" s="48"/>
      <c r="M1283" s="224"/>
      <c r="N1283" s="225"/>
      <c r="O1283" s="88"/>
      <c r="P1283" s="88"/>
      <c r="Q1283" s="88"/>
      <c r="R1283" s="88"/>
      <c r="S1283" s="88"/>
      <c r="T1283" s="89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T1283" s="21" t="s">
        <v>162</v>
      </c>
      <c r="AU1283" s="21" t="s">
        <v>82</v>
      </c>
    </row>
    <row r="1284" spans="1:47" s="2" customFormat="1" ht="12">
      <c r="A1284" s="42"/>
      <c r="B1284" s="43"/>
      <c r="C1284" s="44"/>
      <c r="D1284" s="226" t="s">
        <v>164</v>
      </c>
      <c r="E1284" s="44"/>
      <c r="F1284" s="227" t="s">
        <v>1389</v>
      </c>
      <c r="G1284" s="44"/>
      <c r="H1284" s="44"/>
      <c r="I1284" s="223"/>
      <c r="J1284" s="44"/>
      <c r="K1284" s="44"/>
      <c r="L1284" s="48"/>
      <c r="M1284" s="224"/>
      <c r="N1284" s="225"/>
      <c r="O1284" s="88"/>
      <c r="P1284" s="88"/>
      <c r="Q1284" s="88"/>
      <c r="R1284" s="88"/>
      <c r="S1284" s="88"/>
      <c r="T1284" s="89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T1284" s="21" t="s">
        <v>164</v>
      </c>
      <c r="AU1284" s="21" t="s">
        <v>82</v>
      </c>
    </row>
    <row r="1285" spans="1:63" s="12" customFormat="1" ht="22.8" customHeight="1">
      <c r="A1285" s="12"/>
      <c r="B1285" s="192"/>
      <c r="C1285" s="193"/>
      <c r="D1285" s="194" t="s">
        <v>71</v>
      </c>
      <c r="E1285" s="206" t="s">
        <v>1390</v>
      </c>
      <c r="F1285" s="206" t="s">
        <v>1391</v>
      </c>
      <c r="G1285" s="193"/>
      <c r="H1285" s="193"/>
      <c r="I1285" s="196"/>
      <c r="J1285" s="207">
        <f>BK1285</f>
        <v>0</v>
      </c>
      <c r="K1285" s="193"/>
      <c r="L1285" s="198"/>
      <c r="M1285" s="199"/>
      <c r="N1285" s="200"/>
      <c r="O1285" s="200"/>
      <c r="P1285" s="201">
        <f>SUM(P1286:P1390)</f>
        <v>0</v>
      </c>
      <c r="Q1285" s="200"/>
      <c r="R1285" s="201">
        <f>SUM(R1286:R1390)</f>
        <v>0</v>
      </c>
      <c r="S1285" s="200"/>
      <c r="T1285" s="202">
        <f>SUM(T1286:T1390)</f>
        <v>0</v>
      </c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R1285" s="203" t="s">
        <v>82</v>
      </c>
      <c r="AT1285" s="204" t="s">
        <v>71</v>
      </c>
      <c r="AU1285" s="204" t="s">
        <v>80</v>
      </c>
      <c r="AY1285" s="203" t="s">
        <v>153</v>
      </c>
      <c r="BK1285" s="205">
        <f>SUM(BK1286:BK1390)</f>
        <v>0</v>
      </c>
    </row>
    <row r="1286" spans="1:65" s="2" customFormat="1" ht="24.15" customHeight="1">
      <c r="A1286" s="42"/>
      <c r="B1286" s="43"/>
      <c r="C1286" s="208" t="s">
        <v>782</v>
      </c>
      <c r="D1286" s="208" t="s">
        <v>156</v>
      </c>
      <c r="E1286" s="209" t="s">
        <v>1392</v>
      </c>
      <c r="F1286" s="210" t="s">
        <v>1393</v>
      </c>
      <c r="G1286" s="211" t="s">
        <v>197</v>
      </c>
      <c r="H1286" s="212">
        <v>254.386</v>
      </c>
      <c r="I1286" s="213"/>
      <c r="J1286" s="214">
        <f>ROUND(I1286*H1286,2)</f>
        <v>0</v>
      </c>
      <c r="K1286" s="210" t="s">
        <v>160</v>
      </c>
      <c r="L1286" s="48"/>
      <c r="M1286" s="215" t="s">
        <v>19</v>
      </c>
      <c r="N1286" s="216" t="s">
        <v>43</v>
      </c>
      <c r="O1286" s="88"/>
      <c r="P1286" s="217">
        <f>O1286*H1286</f>
        <v>0</v>
      </c>
      <c r="Q1286" s="217">
        <v>0</v>
      </c>
      <c r="R1286" s="217">
        <f>Q1286*H1286</f>
        <v>0</v>
      </c>
      <c r="S1286" s="217">
        <v>0</v>
      </c>
      <c r="T1286" s="218">
        <f>S1286*H1286</f>
        <v>0</v>
      </c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R1286" s="219" t="s">
        <v>210</v>
      </c>
      <c r="AT1286" s="219" t="s">
        <v>156</v>
      </c>
      <c r="AU1286" s="219" t="s">
        <v>82</v>
      </c>
      <c r="AY1286" s="21" t="s">
        <v>153</v>
      </c>
      <c r="BE1286" s="220">
        <f>IF(N1286="základní",J1286,0)</f>
        <v>0</v>
      </c>
      <c r="BF1286" s="220">
        <f>IF(N1286="snížená",J1286,0)</f>
        <v>0</v>
      </c>
      <c r="BG1286" s="220">
        <f>IF(N1286="zákl. přenesená",J1286,0)</f>
        <v>0</v>
      </c>
      <c r="BH1286" s="220">
        <f>IF(N1286="sníž. přenesená",J1286,0)</f>
        <v>0</v>
      </c>
      <c r="BI1286" s="220">
        <f>IF(N1286="nulová",J1286,0)</f>
        <v>0</v>
      </c>
      <c r="BJ1286" s="21" t="s">
        <v>80</v>
      </c>
      <c r="BK1286" s="220">
        <f>ROUND(I1286*H1286,2)</f>
        <v>0</v>
      </c>
      <c r="BL1286" s="21" t="s">
        <v>210</v>
      </c>
      <c r="BM1286" s="219" t="s">
        <v>1394</v>
      </c>
    </row>
    <row r="1287" spans="1:47" s="2" customFormat="1" ht="12">
      <c r="A1287" s="42"/>
      <c r="B1287" s="43"/>
      <c r="C1287" s="44"/>
      <c r="D1287" s="221" t="s">
        <v>162</v>
      </c>
      <c r="E1287" s="44"/>
      <c r="F1287" s="222" t="s">
        <v>1395</v>
      </c>
      <c r="G1287" s="44"/>
      <c r="H1287" s="44"/>
      <c r="I1287" s="223"/>
      <c r="J1287" s="44"/>
      <c r="K1287" s="44"/>
      <c r="L1287" s="48"/>
      <c r="M1287" s="224"/>
      <c r="N1287" s="225"/>
      <c r="O1287" s="88"/>
      <c r="P1287" s="88"/>
      <c r="Q1287" s="88"/>
      <c r="R1287" s="88"/>
      <c r="S1287" s="88"/>
      <c r="T1287" s="89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T1287" s="21" t="s">
        <v>162</v>
      </c>
      <c r="AU1287" s="21" t="s">
        <v>82</v>
      </c>
    </row>
    <row r="1288" spans="1:47" s="2" customFormat="1" ht="12">
      <c r="A1288" s="42"/>
      <c r="B1288" s="43"/>
      <c r="C1288" s="44"/>
      <c r="D1288" s="226" t="s">
        <v>164</v>
      </c>
      <c r="E1288" s="44"/>
      <c r="F1288" s="227" t="s">
        <v>1396</v>
      </c>
      <c r="G1288" s="44"/>
      <c r="H1288" s="44"/>
      <c r="I1288" s="223"/>
      <c r="J1288" s="44"/>
      <c r="K1288" s="44"/>
      <c r="L1288" s="48"/>
      <c r="M1288" s="224"/>
      <c r="N1288" s="225"/>
      <c r="O1288" s="88"/>
      <c r="P1288" s="88"/>
      <c r="Q1288" s="88"/>
      <c r="R1288" s="88"/>
      <c r="S1288" s="88"/>
      <c r="T1288" s="89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T1288" s="21" t="s">
        <v>164</v>
      </c>
      <c r="AU1288" s="21" t="s">
        <v>82</v>
      </c>
    </row>
    <row r="1289" spans="1:51" s="13" customFormat="1" ht="12">
      <c r="A1289" s="13"/>
      <c r="B1289" s="228"/>
      <c r="C1289" s="229"/>
      <c r="D1289" s="221" t="s">
        <v>166</v>
      </c>
      <c r="E1289" s="230" t="s">
        <v>19</v>
      </c>
      <c r="F1289" s="231" t="s">
        <v>1397</v>
      </c>
      <c r="G1289" s="229"/>
      <c r="H1289" s="232">
        <v>150.321</v>
      </c>
      <c r="I1289" s="233"/>
      <c r="J1289" s="229"/>
      <c r="K1289" s="229"/>
      <c r="L1289" s="234"/>
      <c r="M1289" s="235"/>
      <c r="N1289" s="236"/>
      <c r="O1289" s="236"/>
      <c r="P1289" s="236"/>
      <c r="Q1289" s="236"/>
      <c r="R1289" s="236"/>
      <c r="S1289" s="236"/>
      <c r="T1289" s="237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8" t="s">
        <v>166</v>
      </c>
      <c r="AU1289" s="238" t="s">
        <v>82</v>
      </c>
      <c r="AV1289" s="13" t="s">
        <v>82</v>
      </c>
      <c r="AW1289" s="13" t="s">
        <v>33</v>
      </c>
      <c r="AX1289" s="13" t="s">
        <v>72</v>
      </c>
      <c r="AY1289" s="238" t="s">
        <v>153</v>
      </c>
    </row>
    <row r="1290" spans="1:51" s="13" customFormat="1" ht="12">
      <c r="A1290" s="13"/>
      <c r="B1290" s="228"/>
      <c r="C1290" s="229"/>
      <c r="D1290" s="221" t="s">
        <v>166</v>
      </c>
      <c r="E1290" s="230" t="s">
        <v>19</v>
      </c>
      <c r="F1290" s="231" t="s">
        <v>1398</v>
      </c>
      <c r="G1290" s="229"/>
      <c r="H1290" s="232">
        <v>104.065</v>
      </c>
      <c r="I1290" s="233"/>
      <c r="J1290" s="229"/>
      <c r="K1290" s="229"/>
      <c r="L1290" s="234"/>
      <c r="M1290" s="235"/>
      <c r="N1290" s="236"/>
      <c r="O1290" s="236"/>
      <c r="P1290" s="236"/>
      <c r="Q1290" s="236"/>
      <c r="R1290" s="236"/>
      <c r="S1290" s="236"/>
      <c r="T1290" s="237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8" t="s">
        <v>166</v>
      </c>
      <c r="AU1290" s="238" t="s">
        <v>82</v>
      </c>
      <c r="AV1290" s="13" t="s">
        <v>82</v>
      </c>
      <c r="AW1290" s="13" t="s">
        <v>33</v>
      </c>
      <c r="AX1290" s="13" t="s">
        <v>72</v>
      </c>
      <c r="AY1290" s="238" t="s">
        <v>153</v>
      </c>
    </row>
    <row r="1291" spans="1:51" s="15" customFormat="1" ht="12">
      <c r="A1291" s="15"/>
      <c r="B1291" s="250"/>
      <c r="C1291" s="251"/>
      <c r="D1291" s="221" t="s">
        <v>166</v>
      </c>
      <c r="E1291" s="252" t="s">
        <v>19</v>
      </c>
      <c r="F1291" s="253" t="s">
        <v>174</v>
      </c>
      <c r="G1291" s="251"/>
      <c r="H1291" s="254">
        <v>254.386</v>
      </c>
      <c r="I1291" s="255"/>
      <c r="J1291" s="251"/>
      <c r="K1291" s="251"/>
      <c r="L1291" s="256"/>
      <c r="M1291" s="257"/>
      <c r="N1291" s="258"/>
      <c r="O1291" s="258"/>
      <c r="P1291" s="258"/>
      <c r="Q1291" s="258"/>
      <c r="R1291" s="258"/>
      <c r="S1291" s="258"/>
      <c r="T1291" s="259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60" t="s">
        <v>166</v>
      </c>
      <c r="AU1291" s="260" t="s">
        <v>82</v>
      </c>
      <c r="AV1291" s="15" t="s">
        <v>175</v>
      </c>
      <c r="AW1291" s="15" t="s">
        <v>33</v>
      </c>
      <c r="AX1291" s="15" t="s">
        <v>72</v>
      </c>
      <c r="AY1291" s="260" t="s">
        <v>153</v>
      </c>
    </row>
    <row r="1292" spans="1:51" s="14" customFormat="1" ht="12">
      <c r="A1292" s="14"/>
      <c r="B1292" s="239"/>
      <c r="C1292" s="240"/>
      <c r="D1292" s="221" t="s">
        <v>166</v>
      </c>
      <c r="E1292" s="241" t="s">
        <v>19</v>
      </c>
      <c r="F1292" s="242" t="s">
        <v>168</v>
      </c>
      <c r="G1292" s="240"/>
      <c r="H1292" s="243">
        <v>254.386</v>
      </c>
      <c r="I1292" s="244"/>
      <c r="J1292" s="240"/>
      <c r="K1292" s="240"/>
      <c r="L1292" s="245"/>
      <c r="M1292" s="246"/>
      <c r="N1292" s="247"/>
      <c r="O1292" s="247"/>
      <c r="P1292" s="247"/>
      <c r="Q1292" s="247"/>
      <c r="R1292" s="247"/>
      <c r="S1292" s="247"/>
      <c r="T1292" s="248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9" t="s">
        <v>166</v>
      </c>
      <c r="AU1292" s="249" t="s">
        <v>82</v>
      </c>
      <c r="AV1292" s="14" t="s">
        <v>161</v>
      </c>
      <c r="AW1292" s="14" t="s">
        <v>33</v>
      </c>
      <c r="AX1292" s="14" t="s">
        <v>80</v>
      </c>
      <c r="AY1292" s="249" t="s">
        <v>153</v>
      </c>
    </row>
    <row r="1293" spans="1:65" s="2" customFormat="1" ht="16.5" customHeight="1">
      <c r="A1293" s="42"/>
      <c r="B1293" s="43"/>
      <c r="C1293" s="208" t="s">
        <v>1399</v>
      </c>
      <c r="D1293" s="208" t="s">
        <v>156</v>
      </c>
      <c r="E1293" s="209" t="s">
        <v>1400</v>
      </c>
      <c r="F1293" s="210" t="s">
        <v>1401</v>
      </c>
      <c r="G1293" s="211" t="s">
        <v>197</v>
      </c>
      <c r="H1293" s="212">
        <v>254.386</v>
      </c>
      <c r="I1293" s="213"/>
      <c r="J1293" s="214">
        <f>ROUND(I1293*H1293,2)</f>
        <v>0</v>
      </c>
      <c r="K1293" s="210" t="s">
        <v>160</v>
      </c>
      <c r="L1293" s="48"/>
      <c r="M1293" s="215" t="s">
        <v>19</v>
      </c>
      <c r="N1293" s="216" t="s">
        <v>43</v>
      </c>
      <c r="O1293" s="88"/>
      <c r="P1293" s="217">
        <f>O1293*H1293</f>
        <v>0</v>
      </c>
      <c r="Q1293" s="217">
        <v>0</v>
      </c>
      <c r="R1293" s="217">
        <f>Q1293*H1293</f>
        <v>0</v>
      </c>
      <c r="S1293" s="217">
        <v>0</v>
      </c>
      <c r="T1293" s="218">
        <f>S1293*H1293</f>
        <v>0</v>
      </c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R1293" s="219" t="s">
        <v>210</v>
      </c>
      <c r="AT1293" s="219" t="s">
        <v>156</v>
      </c>
      <c r="AU1293" s="219" t="s">
        <v>82</v>
      </c>
      <c r="AY1293" s="21" t="s">
        <v>153</v>
      </c>
      <c r="BE1293" s="220">
        <f>IF(N1293="základní",J1293,0)</f>
        <v>0</v>
      </c>
      <c r="BF1293" s="220">
        <f>IF(N1293="snížená",J1293,0)</f>
        <v>0</v>
      </c>
      <c r="BG1293" s="220">
        <f>IF(N1293="zákl. přenesená",J1293,0)</f>
        <v>0</v>
      </c>
      <c r="BH1293" s="220">
        <f>IF(N1293="sníž. přenesená",J1293,0)</f>
        <v>0</v>
      </c>
      <c r="BI1293" s="220">
        <f>IF(N1293="nulová",J1293,0)</f>
        <v>0</v>
      </c>
      <c r="BJ1293" s="21" t="s">
        <v>80</v>
      </c>
      <c r="BK1293" s="220">
        <f>ROUND(I1293*H1293,2)</f>
        <v>0</v>
      </c>
      <c r="BL1293" s="21" t="s">
        <v>210</v>
      </c>
      <c r="BM1293" s="219" t="s">
        <v>1402</v>
      </c>
    </row>
    <row r="1294" spans="1:47" s="2" customFormat="1" ht="12">
      <c r="A1294" s="42"/>
      <c r="B1294" s="43"/>
      <c r="C1294" s="44"/>
      <c r="D1294" s="221" t="s">
        <v>162</v>
      </c>
      <c r="E1294" s="44"/>
      <c r="F1294" s="222" t="s">
        <v>1403</v>
      </c>
      <c r="G1294" s="44"/>
      <c r="H1294" s="44"/>
      <c r="I1294" s="223"/>
      <c r="J1294" s="44"/>
      <c r="K1294" s="44"/>
      <c r="L1294" s="48"/>
      <c r="M1294" s="224"/>
      <c r="N1294" s="225"/>
      <c r="O1294" s="88"/>
      <c r="P1294" s="88"/>
      <c r="Q1294" s="88"/>
      <c r="R1294" s="88"/>
      <c r="S1294" s="88"/>
      <c r="T1294" s="89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T1294" s="21" t="s">
        <v>162</v>
      </c>
      <c r="AU1294" s="21" t="s">
        <v>82</v>
      </c>
    </row>
    <row r="1295" spans="1:47" s="2" customFormat="1" ht="12">
      <c r="A1295" s="42"/>
      <c r="B1295" s="43"/>
      <c r="C1295" s="44"/>
      <c r="D1295" s="226" t="s">
        <v>164</v>
      </c>
      <c r="E1295" s="44"/>
      <c r="F1295" s="227" t="s">
        <v>1404</v>
      </c>
      <c r="G1295" s="44"/>
      <c r="H1295" s="44"/>
      <c r="I1295" s="223"/>
      <c r="J1295" s="44"/>
      <c r="K1295" s="44"/>
      <c r="L1295" s="48"/>
      <c r="M1295" s="224"/>
      <c r="N1295" s="225"/>
      <c r="O1295" s="88"/>
      <c r="P1295" s="88"/>
      <c r="Q1295" s="88"/>
      <c r="R1295" s="88"/>
      <c r="S1295" s="88"/>
      <c r="T1295" s="89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T1295" s="21" t="s">
        <v>164</v>
      </c>
      <c r="AU1295" s="21" t="s">
        <v>82</v>
      </c>
    </row>
    <row r="1296" spans="1:65" s="2" customFormat="1" ht="21.75" customHeight="1">
      <c r="A1296" s="42"/>
      <c r="B1296" s="43"/>
      <c r="C1296" s="208" t="s">
        <v>790</v>
      </c>
      <c r="D1296" s="208" t="s">
        <v>156</v>
      </c>
      <c r="E1296" s="209" t="s">
        <v>1405</v>
      </c>
      <c r="F1296" s="210" t="s">
        <v>1406</v>
      </c>
      <c r="G1296" s="211" t="s">
        <v>346</v>
      </c>
      <c r="H1296" s="212">
        <v>204.82</v>
      </c>
      <c r="I1296" s="213"/>
      <c r="J1296" s="214">
        <f>ROUND(I1296*H1296,2)</f>
        <v>0</v>
      </c>
      <c r="K1296" s="210" t="s">
        <v>160</v>
      </c>
      <c r="L1296" s="48"/>
      <c r="M1296" s="215" t="s">
        <v>19</v>
      </c>
      <c r="N1296" s="216" t="s">
        <v>43</v>
      </c>
      <c r="O1296" s="88"/>
      <c r="P1296" s="217">
        <f>O1296*H1296</f>
        <v>0</v>
      </c>
      <c r="Q1296" s="217">
        <v>0</v>
      </c>
      <c r="R1296" s="217">
        <f>Q1296*H1296</f>
        <v>0</v>
      </c>
      <c r="S1296" s="217">
        <v>0</v>
      </c>
      <c r="T1296" s="218">
        <f>S1296*H1296</f>
        <v>0</v>
      </c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R1296" s="219" t="s">
        <v>210</v>
      </c>
      <c r="AT1296" s="219" t="s">
        <v>156</v>
      </c>
      <c r="AU1296" s="219" t="s">
        <v>82</v>
      </c>
      <c r="AY1296" s="21" t="s">
        <v>153</v>
      </c>
      <c r="BE1296" s="220">
        <f>IF(N1296="základní",J1296,0)</f>
        <v>0</v>
      </c>
      <c r="BF1296" s="220">
        <f>IF(N1296="snížená",J1296,0)</f>
        <v>0</v>
      </c>
      <c r="BG1296" s="220">
        <f>IF(N1296="zákl. přenesená",J1296,0)</f>
        <v>0</v>
      </c>
      <c r="BH1296" s="220">
        <f>IF(N1296="sníž. přenesená",J1296,0)</f>
        <v>0</v>
      </c>
      <c r="BI1296" s="220">
        <f>IF(N1296="nulová",J1296,0)</f>
        <v>0</v>
      </c>
      <c r="BJ1296" s="21" t="s">
        <v>80</v>
      </c>
      <c r="BK1296" s="220">
        <f>ROUND(I1296*H1296,2)</f>
        <v>0</v>
      </c>
      <c r="BL1296" s="21" t="s">
        <v>210</v>
      </c>
      <c r="BM1296" s="219" t="s">
        <v>1407</v>
      </c>
    </row>
    <row r="1297" spans="1:47" s="2" customFormat="1" ht="12">
      <c r="A1297" s="42"/>
      <c r="B1297" s="43"/>
      <c r="C1297" s="44"/>
      <c r="D1297" s="221" t="s">
        <v>162</v>
      </c>
      <c r="E1297" s="44"/>
      <c r="F1297" s="222" t="s">
        <v>1408</v>
      </c>
      <c r="G1297" s="44"/>
      <c r="H1297" s="44"/>
      <c r="I1297" s="223"/>
      <c r="J1297" s="44"/>
      <c r="K1297" s="44"/>
      <c r="L1297" s="48"/>
      <c r="M1297" s="224"/>
      <c r="N1297" s="225"/>
      <c r="O1297" s="88"/>
      <c r="P1297" s="88"/>
      <c r="Q1297" s="88"/>
      <c r="R1297" s="88"/>
      <c r="S1297" s="88"/>
      <c r="T1297" s="89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T1297" s="21" t="s">
        <v>162</v>
      </c>
      <c r="AU1297" s="21" t="s">
        <v>82</v>
      </c>
    </row>
    <row r="1298" spans="1:47" s="2" customFormat="1" ht="12">
      <c r="A1298" s="42"/>
      <c r="B1298" s="43"/>
      <c r="C1298" s="44"/>
      <c r="D1298" s="226" t="s">
        <v>164</v>
      </c>
      <c r="E1298" s="44"/>
      <c r="F1298" s="227" t="s">
        <v>1409</v>
      </c>
      <c r="G1298" s="44"/>
      <c r="H1298" s="44"/>
      <c r="I1298" s="223"/>
      <c r="J1298" s="44"/>
      <c r="K1298" s="44"/>
      <c r="L1298" s="48"/>
      <c r="M1298" s="224"/>
      <c r="N1298" s="225"/>
      <c r="O1298" s="88"/>
      <c r="P1298" s="88"/>
      <c r="Q1298" s="88"/>
      <c r="R1298" s="88"/>
      <c r="S1298" s="88"/>
      <c r="T1298" s="89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T1298" s="21" t="s">
        <v>164</v>
      </c>
      <c r="AU1298" s="21" t="s">
        <v>82</v>
      </c>
    </row>
    <row r="1299" spans="1:51" s="13" customFormat="1" ht="12">
      <c r="A1299" s="13"/>
      <c r="B1299" s="228"/>
      <c r="C1299" s="229"/>
      <c r="D1299" s="221" t="s">
        <v>166</v>
      </c>
      <c r="E1299" s="230" t="s">
        <v>19</v>
      </c>
      <c r="F1299" s="231" t="s">
        <v>1410</v>
      </c>
      <c r="G1299" s="229"/>
      <c r="H1299" s="232">
        <v>125.04</v>
      </c>
      <c r="I1299" s="233"/>
      <c r="J1299" s="229"/>
      <c r="K1299" s="229"/>
      <c r="L1299" s="234"/>
      <c r="M1299" s="235"/>
      <c r="N1299" s="236"/>
      <c r="O1299" s="236"/>
      <c r="P1299" s="236"/>
      <c r="Q1299" s="236"/>
      <c r="R1299" s="236"/>
      <c r="S1299" s="236"/>
      <c r="T1299" s="237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8" t="s">
        <v>166</v>
      </c>
      <c r="AU1299" s="238" t="s">
        <v>82</v>
      </c>
      <c r="AV1299" s="13" t="s">
        <v>82</v>
      </c>
      <c r="AW1299" s="13" t="s">
        <v>33</v>
      </c>
      <c r="AX1299" s="13" t="s">
        <v>72</v>
      </c>
      <c r="AY1299" s="238" t="s">
        <v>153</v>
      </c>
    </row>
    <row r="1300" spans="1:51" s="13" customFormat="1" ht="12">
      <c r="A1300" s="13"/>
      <c r="B1300" s="228"/>
      <c r="C1300" s="229"/>
      <c r="D1300" s="221" t="s">
        <v>166</v>
      </c>
      <c r="E1300" s="230" t="s">
        <v>19</v>
      </c>
      <c r="F1300" s="231" t="s">
        <v>1411</v>
      </c>
      <c r="G1300" s="229"/>
      <c r="H1300" s="232">
        <v>79.78</v>
      </c>
      <c r="I1300" s="233"/>
      <c r="J1300" s="229"/>
      <c r="K1300" s="229"/>
      <c r="L1300" s="234"/>
      <c r="M1300" s="235"/>
      <c r="N1300" s="236"/>
      <c r="O1300" s="236"/>
      <c r="P1300" s="236"/>
      <c r="Q1300" s="236"/>
      <c r="R1300" s="236"/>
      <c r="S1300" s="236"/>
      <c r="T1300" s="237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8" t="s">
        <v>166</v>
      </c>
      <c r="AU1300" s="238" t="s">
        <v>82</v>
      </c>
      <c r="AV1300" s="13" t="s">
        <v>82</v>
      </c>
      <c r="AW1300" s="13" t="s">
        <v>33</v>
      </c>
      <c r="AX1300" s="13" t="s">
        <v>72</v>
      </c>
      <c r="AY1300" s="238" t="s">
        <v>153</v>
      </c>
    </row>
    <row r="1301" spans="1:51" s="15" customFormat="1" ht="12">
      <c r="A1301" s="15"/>
      <c r="B1301" s="250"/>
      <c r="C1301" s="251"/>
      <c r="D1301" s="221" t="s">
        <v>166</v>
      </c>
      <c r="E1301" s="252" t="s">
        <v>19</v>
      </c>
      <c r="F1301" s="253" t="s">
        <v>174</v>
      </c>
      <c r="G1301" s="251"/>
      <c r="H1301" s="254">
        <v>204.82</v>
      </c>
      <c r="I1301" s="255"/>
      <c r="J1301" s="251"/>
      <c r="K1301" s="251"/>
      <c r="L1301" s="256"/>
      <c r="M1301" s="257"/>
      <c r="N1301" s="258"/>
      <c r="O1301" s="258"/>
      <c r="P1301" s="258"/>
      <c r="Q1301" s="258"/>
      <c r="R1301" s="258"/>
      <c r="S1301" s="258"/>
      <c r="T1301" s="259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60" t="s">
        <v>166</v>
      </c>
      <c r="AU1301" s="260" t="s">
        <v>82</v>
      </c>
      <c r="AV1301" s="15" t="s">
        <v>175</v>
      </c>
      <c r="AW1301" s="15" t="s">
        <v>33</v>
      </c>
      <c r="AX1301" s="15" t="s">
        <v>72</v>
      </c>
      <c r="AY1301" s="260" t="s">
        <v>153</v>
      </c>
    </row>
    <row r="1302" spans="1:51" s="14" customFormat="1" ht="12">
      <c r="A1302" s="14"/>
      <c r="B1302" s="239"/>
      <c r="C1302" s="240"/>
      <c r="D1302" s="221" t="s">
        <v>166</v>
      </c>
      <c r="E1302" s="241" t="s">
        <v>19</v>
      </c>
      <c r="F1302" s="242" t="s">
        <v>168</v>
      </c>
      <c r="G1302" s="240"/>
      <c r="H1302" s="243">
        <v>204.82</v>
      </c>
      <c r="I1302" s="244"/>
      <c r="J1302" s="240"/>
      <c r="K1302" s="240"/>
      <c r="L1302" s="245"/>
      <c r="M1302" s="246"/>
      <c r="N1302" s="247"/>
      <c r="O1302" s="247"/>
      <c r="P1302" s="247"/>
      <c r="Q1302" s="247"/>
      <c r="R1302" s="247"/>
      <c r="S1302" s="247"/>
      <c r="T1302" s="248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9" t="s">
        <v>166</v>
      </c>
      <c r="AU1302" s="249" t="s">
        <v>82</v>
      </c>
      <c r="AV1302" s="14" t="s">
        <v>161</v>
      </c>
      <c r="AW1302" s="14" t="s">
        <v>33</v>
      </c>
      <c r="AX1302" s="14" t="s">
        <v>80</v>
      </c>
      <c r="AY1302" s="249" t="s">
        <v>153</v>
      </c>
    </row>
    <row r="1303" spans="1:65" s="2" customFormat="1" ht="24.15" customHeight="1">
      <c r="A1303" s="42"/>
      <c r="B1303" s="43"/>
      <c r="C1303" s="208" t="s">
        <v>1412</v>
      </c>
      <c r="D1303" s="208" t="s">
        <v>156</v>
      </c>
      <c r="E1303" s="209" t="s">
        <v>1413</v>
      </c>
      <c r="F1303" s="210" t="s">
        <v>1414</v>
      </c>
      <c r="G1303" s="211" t="s">
        <v>197</v>
      </c>
      <c r="H1303" s="212">
        <v>228.44</v>
      </c>
      <c r="I1303" s="213"/>
      <c r="J1303" s="214">
        <f>ROUND(I1303*H1303,2)</f>
        <v>0</v>
      </c>
      <c r="K1303" s="210" t="s">
        <v>160</v>
      </c>
      <c r="L1303" s="48"/>
      <c r="M1303" s="215" t="s">
        <v>19</v>
      </c>
      <c r="N1303" s="216" t="s">
        <v>43</v>
      </c>
      <c r="O1303" s="88"/>
      <c r="P1303" s="217">
        <f>O1303*H1303</f>
        <v>0</v>
      </c>
      <c r="Q1303" s="217">
        <v>0</v>
      </c>
      <c r="R1303" s="217">
        <f>Q1303*H1303</f>
        <v>0</v>
      </c>
      <c r="S1303" s="217">
        <v>0</v>
      </c>
      <c r="T1303" s="218">
        <f>S1303*H1303</f>
        <v>0</v>
      </c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R1303" s="219" t="s">
        <v>210</v>
      </c>
      <c r="AT1303" s="219" t="s">
        <v>156</v>
      </c>
      <c r="AU1303" s="219" t="s">
        <v>82</v>
      </c>
      <c r="AY1303" s="21" t="s">
        <v>153</v>
      </c>
      <c r="BE1303" s="220">
        <f>IF(N1303="základní",J1303,0)</f>
        <v>0</v>
      </c>
      <c r="BF1303" s="220">
        <f>IF(N1303="snížená",J1303,0)</f>
        <v>0</v>
      </c>
      <c r="BG1303" s="220">
        <f>IF(N1303="zákl. přenesená",J1303,0)</f>
        <v>0</v>
      </c>
      <c r="BH1303" s="220">
        <f>IF(N1303="sníž. přenesená",J1303,0)</f>
        <v>0</v>
      </c>
      <c r="BI1303" s="220">
        <f>IF(N1303="nulová",J1303,0)</f>
        <v>0</v>
      </c>
      <c r="BJ1303" s="21" t="s">
        <v>80</v>
      </c>
      <c r="BK1303" s="220">
        <f>ROUND(I1303*H1303,2)</f>
        <v>0</v>
      </c>
      <c r="BL1303" s="21" t="s">
        <v>210</v>
      </c>
      <c r="BM1303" s="219" t="s">
        <v>1415</v>
      </c>
    </row>
    <row r="1304" spans="1:47" s="2" customFormat="1" ht="12">
      <c r="A1304" s="42"/>
      <c r="B1304" s="43"/>
      <c r="C1304" s="44"/>
      <c r="D1304" s="221" t="s">
        <v>162</v>
      </c>
      <c r="E1304" s="44"/>
      <c r="F1304" s="222" t="s">
        <v>1416</v>
      </c>
      <c r="G1304" s="44"/>
      <c r="H1304" s="44"/>
      <c r="I1304" s="223"/>
      <c r="J1304" s="44"/>
      <c r="K1304" s="44"/>
      <c r="L1304" s="48"/>
      <c r="M1304" s="224"/>
      <c r="N1304" s="225"/>
      <c r="O1304" s="88"/>
      <c r="P1304" s="88"/>
      <c r="Q1304" s="88"/>
      <c r="R1304" s="88"/>
      <c r="S1304" s="88"/>
      <c r="T1304" s="89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T1304" s="21" t="s">
        <v>162</v>
      </c>
      <c r="AU1304" s="21" t="s">
        <v>82</v>
      </c>
    </row>
    <row r="1305" spans="1:47" s="2" customFormat="1" ht="12">
      <c r="A1305" s="42"/>
      <c r="B1305" s="43"/>
      <c r="C1305" s="44"/>
      <c r="D1305" s="226" t="s">
        <v>164</v>
      </c>
      <c r="E1305" s="44"/>
      <c r="F1305" s="227" t="s">
        <v>1417</v>
      </c>
      <c r="G1305" s="44"/>
      <c r="H1305" s="44"/>
      <c r="I1305" s="223"/>
      <c r="J1305" s="44"/>
      <c r="K1305" s="44"/>
      <c r="L1305" s="48"/>
      <c r="M1305" s="224"/>
      <c r="N1305" s="225"/>
      <c r="O1305" s="88"/>
      <c r="P1305" s="88"/>
      <c r="Q1305" s="88"/>
      <c r="R1305" s="88"/>
      <c r="S1305" s="88"/>
      <c r="T1305" s="89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T1305" s="21" t="s">
        <v>164</v>
      </c>
      <c r="AU1305" s="21" t="s">
        <v>82</v>
      </c>
    </row>
    <row r="1306" spans="1:51" s="13" customFormat="1" ht="12">
      <c r="A1306" s="13"/>
      <c r="B1306" s="228"/>
      <c r="C1306" s="229"/>
      <c r="D1306" s="221" t="s">
        <v>166</v>
      </c>
      <c r="E1306" s="230" t="s">
        <v>19</v>
      </c>
      <c r="F1306" s="231" t="s">
        <v>1418</v>
      </c>
      <c r="G1306" s="229"/>
      <c r="H1306" s="232">
        <v>28.18</v>
      </c>
      <c r="I1306" s="233"/>
      <c r="J1306" s="229"/>
      <c r="K1306" s="229"/>
      <c r="L1306" s="234"/>
      <c r="M1306" s="235"/>
      <c r="N1306" s="236"/>
      <c r="O1306" s="236"/>
      <c r="P1306" s="236"/>
      <c r="Q1306" s="236"/>
      <c r="R1306" s="236"/>
      <c r="S1306" s="236"/>
      <c r="T1306" s="237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8" t="s">
        <v>166</v>
      </c>
      <c r="AU1306" s="238" t="s">
        <v>82</v>
      </c>
      <c r="AV1306" s="13" t="s">
        <v>82</v>
      </c>
      <c r="AW1306" s="13" t="s">
        <v>33</v>
      </c>
      <c r="AX1306" s="13" t="s">
        <v>72</v>
      </c>
      <c r="AY1306" s="238" t="s">
        <v>153</v>
      </c>
    </row>
    <row r="1307" spans="1:51" s="13" customFormat="1" ht="12">
      <c r="A1307" s="13"/>
      <c r="B1307" s="228"/>
      <c r="C1307" s="229"/>
      <c r="D1307" s="221" t="s">
        <v>166</v>
      </c>
      <c r="E1307" s="230" t="s">
        <v>19</v>
      </c>
      <c r="F1307" s="231" t="s">
        <v>1419</v>
      </c>
      <c r="G1307" s="229"/>
      <c r="H1307" s="232">
        <v>43.13</v>
      </c>
      <c r="I1307" s="233"/>
      <c r="J1307" s="229"/>
      <c r="K1307" s="229"/>
      <c r="L1307" s="234"/>
      <c r="M1307" s="235"/>
      <c r="N1307" s="236"/>
      <c r="O1307" s="236"/>
      <c r="P1307" s="236"/>
      <c r="Q1307" s="236"/>
      <c r="R1307" s="236"/>
      <c r="S1307" s="236"/>
      <c r="T1307" s="237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8" t="s">
        <v>166</v>
      </c>
      <c r="AU1307" s="238" t="s">
        <v>82</v>
      </c>
      <c r="AV1307" s="13" t="s">
        <v>82</v>
      </c>
      <c r="AW1307" s="13" t="s">
        <v>33</v>
      </c>
      <c r="AX1307" s="13" t="s">
        <v>72</v>
      </c>
      <c r="AY1307" s="238" t="s">
        <v>153</v>
      </c>
    </row>
    <row r="1308" spans="1:51" s="15" customFormat="1" ht="12">
      <c r="A1308" s="15"/>
      <c r="B1308" s="250"/>
      <c r="C1308" s="251"/>
      <c r="D1308" s="221" t="s">
        <v>166</v>
      </c>
      <c r="E1308" s="252" t="s">
        <v>19</v>
      </c>
      <c r="F1308" s="253" t="s">
        <v>1420</v>
      </c>
      <c r="G1308" s="251"/>
      <c r="H1308" s="254">
        <v>71.31</v>
      </c>
      <c r="I1308" s="255"/>
      <c r="J1308" s="251"/>
      <c r="K1308" s="251"/>
      <c r="L1308" s="256"/>
      <c r="M1308" s="257"/>
      <c r="N1308" s="258"/>
      <c r="O1308" s="258"/>
      <c r="P1308" s="258"/>
      <c r="Q1308" s="258"/>
      <c r="R1308" s="258"/>
      <c r="S1308" s="258"/>
      <c r="T1308" s="259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60" t="s">
        <v>166</v>
      </c>
      <c r="AU1308" s="260" t="s">
        <v>82</v>
      </c>
      <c r="AV1308" s="15" t="s">
        <v>175</v>
      </c>
      <c r="AW1308" s="15" t="s">
        <v>33</v>
      </c>
      <c r="AX1308" s="15" t="s">
        <v>72</v>
      </c>
      <c r="AY1308" s="260" t="s">
        <v>153</v>
      </c>
    </row>
    <row r="1309" spans="1:51" s="13" customFormat="1" ht="12">
      <c r="A1309" s="13"/>
      <c r="B1309" s="228"/>
      <c r="C1309" s="229"/>
      <c r="D1309" s="221" t="s">
        <v>166</v>
      </c>
      <c r="E1309" s="230" t="s">
        <v>19</v>
      </c>
      <c r="F1309" s="231" t="s">
        <v>1421</v>
      </c>
      <c r="G1309" s="229"/>
      <c r="H1309" s="232">
        <v>110.11</v>
      </c>
      <c r="I1309" s="233"/>
      <c r="J1309" s="229"/>
      <c r="K1309" s="229"/>
      <c r="L1309" s="234"/>
      <c r="M1309" s="235"/>
      <c r="N1309" s="236"/>
      <c r="O1309" s="236"/>
      <c r="P1309" s="236"/>
      <c r="Q1309" s="236"/>
      <c r="R1309" s="236"/>
      <c r="S1309" s="236"/>
      <c r="T1309" s="237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38" t="s">
        <v>166</v>
      </c>
      <c r="AU1309" s="238" t="s">
        <v>82</v>
      </c>
      <c r="AV1309" s="13" t="s">
        <v>82</v>
      </c>
      <c r="AW1309" s="13" t="s">
        <v>33</v>
      </c>
      <c r="AX1309" s="13" t="s">
        <v>72</v>
      </c>
      <c r="AY1309" s="238" t="s">
        <v>153</v>
      </c>
    </row>
    <row r="1310" spans="1:51" s="13" customFormat="1" ht="12">
      <c r="A1310" s="13"/>
      <c r="B1310" s="228"/>
      <c r="C1310" s="229"/>
      <c r="D1310" s="221" t="s">
        <v>166</v>
      </c>
      <c r="E1310" s="230" t="s">
        <v>19</v>
      </c>
      <c r="F1310" s="231" t="s">
        <v>1422</v>
      </c>
      <c r="G1310" s="229"/>
      <c r="H1310" s="232">
        <v>47.02</v>
      </c>
      <c r="I1310" s="233"/>
      <c r="J1310" s="229"/>
      <c r="K1310" s="229"/>
      <c r="L1310" s="234"/>
      <c r="M1310" s="235"/>
      <c r="N1310" s="236"/>
      <c r="O1310" s="236"/>
      <c r="P1310" s="236"/>
      <c r="Q1310" s="236"/>
      <c r="R1310" s="236"/>
      <c r="S1310" s="236"/>
      <c r="T1310" s="237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8" t="s">
        <v>166</v>
      </c>
      <c r="AU1310" s="238" t="s">
        <v>82</v>
      </c>
      <c r="AV1310" s="13" t="s">
        <v>82</v>
      </c>
      <c r="AW1310" s="13" t="s">
        <v>33</v>
      </c>
      <c r="AX1310" s="13" t="s">
        <v>72</v>
      </c>
      <c r="AY1310" s="238" t="s">
        <v>153</v>
      </c>
    </row>
    <row r="1311" spans="1:51" s="15" customFormat="1" ht="12">
      <c r="A1311" s="15"/>
      <c r="B1311" s="250"/>
      <c r="C1311" s="251"/>
      <c r="D1311" s="221" t="s">
        <v>166</v>
      </c>
      <c r="E1311" s="252" t="s">
        <v>19</v>
      </c>
      <c r="F1311" s="253" t="s">
        <v>1423</v>
      </c>
      <c r="G1311" s="251"/>
      <c r="H1311" s="254">
        <v>157.13</v>
      </c>
      <c r="I1311" s="255"/>
      <c r="J1311" s="251"/>
      <c r="K1311" s="251"/>
      <c r="L1311" s="256"/>
      <c r="M1311" s="257"/>
      <c r="N1311" s="258"/>
      <c r="O1311" s="258"/>
      <c r="P1311" s="258"/>
      <c r="Q1311" s="258"/>
      <c r="R1311" s="258"/>
      <c r="S1311" s="258"/>
      <c r="T1311" s="259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60" t="s">
        <v>166</v>
      </c>
      <c r="AU1311" s="260" t="s">
        <v>82</v>
      </c>
      <c r="AV1311" s="15" t="s">
        <v>175</v>
      </c>
      <c r="AW1311" s="15" t="s">
        <v>33</v>
      </c>
      <c r="AX1311" s="15" t="s">
        <v>72</v>
      </c>
      <c r="AY1311" s="260" t="s">
        <v>153</v>
      </c>
    </row>
    <row r="1312" spans="1:51" s="14" customFormat="1" ht="12">
      <c r="A1312" s="14"/>
      <c r="B1312" s="239"/>
      <c r="C1312" s="240"/>
      <c r="D1312" s="221" t="s">
        <v>166</v>
      </c>
      <c r="E1312" s="241" t="s">
        <v>19</v>
      </c>
      <c r="F1312" s="242" t="s">
        <v>168</v>
      </c>
      <c r="G1312" s="240"/>
      <c r="H1312" s="243">
        <v>228.44000000000003</v>
      </c>
      <c r="I1312" s="244"/>
      <c r="J1312" s="240"/>
      <c r="K1312" s="240"/>
      <c r="L1312" s="245"/>
      <c r="M1312" s="246"/>
      <c r="N1312" s="247"/>
      <c r="O1312" s="247"/>
      <c r="P1312" s="247"/>
      <c r="Q1312" s="247"/>
      <c r="R1312" s="247"/>
      <c r="S1312" s="247"/>
      <c r="T1312" s="248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49" t="s">
        <v>166</v>
      </c>
      <c r="AU1312" s="249" t="s">
        <v>82</v>
      </c>
      <c r="AV1312" s="14" t="s">
        <v>161</v>
      </c>
      <c r="AW1312" s="14" t="s">
        <v>33</v>
      </c>
      <c r="AX1312" s="14" t="s">
        <v>80</v>
      </c>
      <c r="AY1312" s="249" t="s">
        <v>153</v>
      </c>
    </row>
    <row r="1313" spans="1:65" s="2" customFormat="1" ht="33" customHeight="1">
      <c r="A1313" s="42"/>
      <c r="B1313" s="43"/>
      <c r="C1313" s="208" t="s">
        <v>805</v>
      </c>
      <c r="D1313" s="208" t="s">
        <v>156</v>
      </c>
      <c r="E1313" s="209" t="s">
        <v>1424</v>
      </c>
      <c r="F1313" s="210" t="s">
        <v>1425</v>
      </c>
      <c r="G1313" s="211" t="s">
        <v>197</v>
      </c>
      <c r="H1313" s="212">
        <v>228.44</v>
      </c>
      <c r="I1313" s="213"/>
      <c r="J1313" s="214">
        <f>ROUND(I1313*H1313,2)</f>
        <v>0</v>
      </c>
      <c r="K1313" s="210" t="s">
        <v>160</v>
      </c>
      <c r="L1313" s="48"/>
      <c r="M1313" s="215" t="s">
        <v>19</v>
      </c>
      <c r="N1313" s="216" t="s">
        <v>43</v>
      </c>
      <c r="O1313" s="88"/>
      <c r="P1313" s="217">
        <f>O1313*H1313</f>
        <v>0</v>
      </c>
      <c r="Q1313" s="217">
        <v>0</v>
      </c>
      <c r="R1313" s="217">
        <f>Q1313*H1313</f>
        <v>0</v>
      </c>
      <c r="S1313" s="217">
        <v>0</v>
      </c>
      <c r="T1313" s="218">
        <f>S1313*H1313</f>
        <v>0</v>
      </c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R1313" s="219" t="s">
        <v>210</v>
      </c>
      <c r="AT1313" s="219" t="s">
        <v>156</v>
      </c>
      <c r="AU1313" s="219" t="s">
        <v>82</v>
      </c>
      <c r="AY1313" s="21" t="s">
        <v>153</v>
      </c>
      <c r="BE1313" s="220">
        <f>IF(N1313="základní",J1313,0)</f>
        <v>0</v>
      </c>
      <c r="BF1313" s="220">
        <f>IF(N1313="snížená",J1313,0)</f>
        <v>0</v>
      </c>
      <c r="BG1313" s="220">
        <f>IF(N1313="zákl. přenesená",J1313,0)</f>
        <v>0</v>
      </c>
      <c r="BH1313" s="220">
        <f>IF(N1313="sníž. přenesená",J1313,0)</f>
        <v>0</v>
      </c>
      <c r="BI1313" s="220">
        <f>IF(N1313="nulová",J1313,0)</f>
        <v>0</v>
      </c>
      <c r="BJ1313" s="21" t="s">
        <v>80</v>
      </c>
      <c r="BK1313" s="220">
        <f>ROUND(I1313*H1313,2)</f>
        <v>0</v>
      </c>
      <c r="BL1313" s="21" t="s">
        <v>210</v>
      </c>
      <c r="BM1313" s="219" t="s">
        <v>1426</v>
      </c>
    </row>
    <row r="1314" spans="1:47" s="2" customFormat="1" ht="12">
      <c r="A1314" s="42"/>
      <c r="B1314" s="43"/>
      <c r="C1314" s="44"/>
      <c r="D1314" s="221" t="s">
        <v>162</v>
      </c>
      <c r="E1314" s="44"/>
      <c r="F1314" s="222" t="s">
        <v>1427</v>
      </c>
      <c r="G1314" s="44"/>
      <c r="H1314" s="44"/>
      <c r="I1314" s="223"/>
      <c r="J1314" s="44"/>
      <c r="K1314" s="44"/>
      <c r="L1314" s="48"/>
      <c r="M1314" s="224"/>
      <c r="N1314" s="225"/>
      <c r="O1314" s="88"/>
      <c r="P1314" s="88"/>
      <c r="Q1314" s="88"/>
      <c r="R1314" s="88"/>
      <c r="S1314" s="88"/>
      <c r="T1314" s="89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T1314" s="21" t="s">
        <v>162</v>
      </c>
      <c r="AU1314" s="21" t="s">
        <v>82</v>
      </c>
    </row>
    <row r="1315" spans="1:47" s="2" customFormat="1" ht="12">
      <c r="A1315" s="42"/>
      <c r="B1315" s="43"/>
      <c r="C1315" s="44"/>
      <c r="D1315" s="226" t="s">
        <v>164</v>
      </c>
      <c r="E1315" s="44"/>
      <c r="F1315" s="227" t="s">
        <v>1428</v>
      </c>
      <c r="G1315" s="44"/>
      <c r="H1315" s="44"/>
      <c r="I1315" s="223"/>
      <c r="J1315" s="44"/>
      <c r="K1315" s="44"/>
      <c r="L1315" s="48"/>
      <c r="M1315" s="224"/>
      <c r="N1315" s="225"/>
      <c r="O1315" s="88"/>
      <c r="P1315" s="88"/>
      <c r="Q1315" s="88"/>
      <c r="R1315" s="88"/>
      <c r="S1315" s="88"/>
      <c r="T1315" s="89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T1315" s="21" t="s">
        <v>164</v>
      </c>
      <c r="AU1315" s="21" t="s">
        <v>82</v>
      </c>
    </row>
    <row r="1316" spans="1:65" s="2" customFormat="1" ht="16.5" customHeight="1">
      <c r="A1316" s="42"/>
      <c r="B1316" s="43"/>
      <c r="C1316" s="208" t="s">
        <v>1429</v>
      </c>
      <c r="D1316" s="208" t="s">
        <v>156</v>
      </c>
      <c r="E1316" s="209" t="s">
        <v>1430</v>
      </c>
      <c r="F1316" s="210" t="s">
        <v>1431</v>
      </c>
      <c r="G1316" s="211" t="s">
        <v>197</v>
      </c>
      <c r="H1316" s="212">
        <v>71.31</v>
      </c>
      <c r="I1316" s="213"/>
      <c r="J1316" s="214">
        <f>ROUND(I1316*H1316,2)</f>
        <v>0</v>
      </c>
      <c r="K1316" s="210" t="s">
        <v>160</v>
      </c>
      <c r="L1316" s="48"/>
      <c r="M1316" s="215" t="s">
        <v>19</v>
      </c>
      <c r="N1316" s="216" t="s">
        <v>43</v>
      </c>
      <c r="O1316" s="88"/>
      <c r="P1316" s="217">
        <f>O1316*H1316</f>
        <v>0</v>
      </c>
      <c r="Q1316" s="217">
        <v>0</v>
      </c>
      <c r="R1316" s="217">
        <f>Q1316*H1316</f>
        <v>0</v>
      </c>
      <c r="S1316" s="217">
        <v>0</v>
      </c>
      <c r="T1316" s="218">
        <f>S1316*H1316</f>
        <v>0</v>
      </c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R1316" s="219" t="s">
        <v>210</v>
      </c>
      <c r="AT1316" s="219" t="s">
        <v>156</v>
      </c>
      <c r="AU1316" s="219" t="s">
        <v>82</v>
      </c>
      <c r="AY1316" s="21" t="s">
        <v>153</v>
      </c>
      <c r="BE1316" s="220">
        <f>IF(N1316="základní",J1316,0)</f>
        <v>0</v>
      </c>
      <c r="BF1316" s="220">
        <f>IF(N1316="snížená",J1316,0)</f>
        <v>0</v>
      </c>
      <c r="BG1316" s="220">
        <f>IF(N1316="zákl. přenesená",J1316,0)</f>
        <v>0</v>
      </c>
      <c r="BH1316" s="220">
        <f>IF(N1316="sníž. přenesená",J1316,0)</f>
        <v>0</v>
      </c>
      <c r="BI1316" s="220">
        <f>IF(N1316="nulová",J1316,0)</f>
        <v>0</v>
      </c>
      <c r="BJ1316" s="21" t="s">
        <v>80</v>
      </c>
      <c r="BK1316" s="220">
        <f>ROUND(I1316*H1316,2)</f>
        <v>0</v>
      </c>
      <c r="BL1316" s="21" t="s">
        <v>210</v>
      </c>
      <c r="BM1316" s="219" t="s">
        <v>1432</v>
      </c>
    </row>
    <row r="1317" spans="1:47" s="2" customFormat="1" ht="12">
      <c r="A1317" s="42"/>
      <c r="B1317" s="43"/>
      <c r="C1317" s="44"/>
      <c r="D1317" s="221" t="s">
        <v>162</v>
      </c>
      <c r="E1317" s="44"/>
      <c r="F1317" s="222" t="s">
        <v>1433</v>
      </c>
      <c r="G1317" s="44"/>
      <c r="H1317" s="44"/>
      <c r="I1317" s="223"/>
      <c r="J1317" s="44"/>
      <c r="K1317" s="44"/>
      <c r="L1317" s="48"/>
      <c r="M1317" s="224"/>
      <c r="N1317" s="225"/>
      <c r="O1317" s="88"/>
      <c r="P1317" s="88"/>
      <c r="Q1317" s="88"/>
      <c r="R1317" s="88"/>
      <c r="S1317" s="88"/>
      <c r="T1317" s="89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T1317" s="21" t="s">
        <v>162</v>
      </c>
      <c r="AU1317" s="21" t="s">
        <v>82</v>
      </c>
    </row>
    <row r="1318" spans="1:47" s="2" customFormat="1" ht="12">
      <c r="A1318" s="42"/>
      <c r="B1318" s="43"/>
      <c r="C1318" s="44"/>
      <c r="D1318" s="226" t="s">
        <v>164</v>
      </c>
      <c r="E1318" s="44"/>
      <c r="F1318" s="227" t="s">
        <v>1434</v>
      </c>
      <c r="G1318" s="44"/>
      <c r="H1318" s="44"/>
      <c r="I1318" s="223"/>
      <c r="J1318" s="44"/>
      <c r="K1318" s="44"/>
      <c r="L1318" s="48"/>
      <c r="M1318" s="224"/>
      <c r="N1318" s="225"/>
      <c r="O1318" s="88"/>
      <c r="P1318" s="88"/>
      <c r="Q1318" s="88"/>
      <c r="R1318" s="88"/>
      <c r="S1318" s="88"/>
      <c r="T1318" s="89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T1318" s="21" t="s">
        <v>164</v>
      </c>
      <c r="AU1318" s="21" t="s">
        <v>82</v>
      </c>
    </row>
    <row r="1319" spans="1:51" s="13" customFormat="1" ht="12">
      <c r="A1319" s="13"/>
      <c r="B1319" s="228"/>
      <c r="C1319" s="229"/>
      <c r="D1319" s="221" t="s">
        <v>166</v>
      </c>
      <c r="E1319" s="230" t="s">
        <v>19</v>
      </c>
      <c r="F1319" s="231" t="s">
        <v>1418</v>
      </c>
      <c r="G1319" s="229"/>
      <c r="H1319" s="232">
        <v>28.18</v>
      </c>
      <c r="I1319" s="233"/>
      <c r="J1319" s="229"/>
      <c r="K1319" s="229"/>
      <c r="L1319" s="234"/>
      <c r="M1319" s="235"/>
      <c r="N1319" s="236"/>
      <c r="O1319" s="236"/>
      <c r="P1319" s="236"/>
      <c r="Q1319" s="236"/>
      <c r="R1319" s="236"/>
      <c r="S1319" s="236"/>
      <c r="T1319" s="237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8" t="s">
        <v>166</v>
      </c>
      <c r="AU1319" s="238" t="s">
        <v>82</v>
      </c>
      <c r="AV1319" s="13" t="s">
        <v>82</v>
      </c>
      <c r="AW1319" s="13" t="s">
        <v>33</v>
      </c>
      <c r="AX1319" s="13" t="s">
        <v>72</v>
      </c>
      <c r="AY1319" s="238" t="s">
        <v>153</v>
      </c>
    </row>
    <row r="1320" spans="1:51" s="13" customFormat="1" ht="12">
      <c r="A1320" s="13"/>
      <c r="B1320" s="228"/>
      <c r="C1320" s="229"/>
      <c r="D1320" s="221" t="s">
        <v>166</v>
      </c>
      <c r="E1320" s="230" t="s">
        <v>19</v>
      </c>
      <c r="F1320" s="231" t="s">
        <v>1419</v>
      </c>
      <c r="G1320" s="229"/>
      <c r="H1320" s="232">
        <v>43.13</v>
      </c>
      <c r="I1320" s="233"/>
      <c r="J1320" s="229"/>
      <c r="K1320" s="229"/>
      <c r="L1320" s="234"/>
      <c r="M1320" s="235"/>
      <c r="N1320" s="236"/>
      <c r="O1320" s="236"/>
      <c r="P1320" s="236"/>
      <c r="Q1320" s="236"/>
      <c r="R1320" s="236"/>
      <c r="S1320" s="236"/>
      <c r="T1320" s="237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8" t="s">
        <v>166</v>
      </c>
      <c r="AU1320" s="238" t="s">
        <v>82</v>
      </c>
      <c r="AV1320" s="13" t="s">
        <v>82</v>
      </c>
      <c r="AW1320" s="13" t="s">
        <v>33</v>
      </c>
      <c r="AX1320" s="13" t="s">
        <v>72</v>
      </c>
      <c r="AY1320" s="238" t="s">
        <v>153</v>
      </c>
    </row>
    <row r="1321" spans="1:51" s="15" customFormat="1" ht="12">
      <c r="A1321" s="15"/>
      <c r="B1321" s="250"/>
      <c r="C1321" s="251"/>
      <c r="D1321" s="221" t="s">
        <v>166</v>
      </c>
      <c r="E1321" s="252" t="s">
        <v>19</v>
      </c>
      <c r="F1321" s="253" t="s">
        <v>1420</v>
      </c>
      <c r="G1321" s="251"/>
      <c r="H1321" s="254">
        <v>71.31</v>
      </c>
      <c r="I1321" s="255"/>
      <c r="J1321" s="251"/>
      <c r="K1321" s="251"/>
      <c r="L1321" s="256"/>
      <c r="M1321" s="257"/>
      <c r="N1321" s="258"/>
      <c r="O1321" s="258"/>
      <c r="P1321" s="258"/>
      <c r="Q1321" s="258"/>
      <c r="R1321" s="258"/>
      <c r="S1321" s="258"/>
      <c r="T1321" s="259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60" t="s">
        <v>166</v>
      </c>
      <c r="AU1321" s="260" t="s">
        <v>82</v>
      </c>
      <c r="AV1321" s="15" t="s">
        <v>175</v>
      </c>
      <c r="AW1321" s="15" t="s">
        <v>33</v>
      </c>
      <c r="AX1321" s="15" t="s">
        <v>72</v>
      </c>
      <c r="AY1321" s="260" t="s">
        <v>153</v>
      </c>
    </row>
    <row r="1322" spans="1:51" s="14" customFormat="1" ht="12">
      <c r="A1322" s="14"/>
      <c r="B1322" s="239"/>
      <c r="C1322" s="240"/>
      <c r="D1322" s="221" t="s">
        <v>166</v>
      </c>
      <c r="E1322" s="241" t="s">
        <v>19</v>
      </c>
      <c r="F1322" s="242" t="s">
        <v>168</v>
      </c>
      <c r="G1322" s="240"/>
      <c r="H1322" s="243">
        <v>71.31</v>
      </c>
      <c r="I1322" s="244"/>
      <c r="J1322" s="240"/>
      <c r="K1322" s="240"/>
      <c r="L1322" s="245"/>
      <c r="M1322" s="246"/>
      <c r="N1322" s="247"/>
      <c r="O1322" s="247"/>
      <c r="P1322" s="247"/>
      <c r="Q1322" s="247"/>
      <c r="R1322" s="247"/>
      <c r="S1322" s="247"/>
      <c r="T1322" s="248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49" t="s">
        <v>166</v>
      </c>
      <c r="AU1322" s="249" t="s">
        <v>82</v>
      </c>
      <c r="AV1322" s="14" t="s">
        <v>161</v>
      </c>
      <c r="AW1322" s="14" t="s">
        <v>33</v>
      </c>
      <c r="AX1322" s="14" t="s">
        <v>80</v>
      </c>
      <c r="AY1322" s="249" t="s">
        <v>153</v>
      </c>
    </row>
    <row r="1323" spans="1:65" s="2" customFormat="1" ht="37.8" customHeight="1">
      <c r="A1323" s="42"/>
      <c r="B1323" s="43"/>
      <c r="C1323" s="261" t="s">
        <v>825</v>
      </c>
      <c r="D1323" s="261" t="s">
        <v>214</v>
      </c>
      <c r="E1323" s="262" t="s">
        <v>1435</v>
      </c>
      <c r="F1323" s="263" t="s">
        <v>1436</v>
      </c>
      <c r="G1323" s="264" t="s">
        <v>197</v>
      </c>
      <c r="H1323" s="265">
        <v>78.441</v>
      </c>
      <c r="I1323" s="266"/>
      <c r="J1323" s="267">
        <f>ROUND(I1323*H1323,2)</f>
        <v>0</v>
      </c>
      <c r="K1323" s="263" t="s">
        <v>160</v>
      </c>
      <c r="L1323" s="268"/>
      <c r="M1323" s="269" t="s">
        <v>19</v>
      </c>
      <c r="N1323" s="270" t="s">
        <v>43</v>
      </c>
      <c r="O1323" s="88"/>
      <c r="P1323" s="217">
        <f>O1323*H1323</f>
        <v>0</v>
      </c>
      <c r="Q1323" s="217">
        <v>0</v>
      </c>
      <c r="R1323" s="217">
        <f>Q1323*H1323</f>
        <v>0</v>
      </c>
      <c r="S1323" s="217">
        <v>0</v>
      </c>
      <c r="T1323" s="218">
        <f>S1323*H1323</f>
        <v>0</v>
      </c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R1323" s="219" t="s">
        <v>260</v>
      </c>
      <c r="AT1323" s="219" t="s">
        <v>214</v>
      </c>
      <c r="AU1323" s="219" t="s">
        <v>82</v>
      </c>
      <c r="AY1323" s="21" t="s">
        <v>153</v>
      </c>
      <c r="BE1323" s="220">
        <f>IF(N1323="základní",J1323,0)</f>
        <v>0</v>
      </c>
      <c r="BF1323" s="220">
        <f>IF(N1323="snížená",J1323,0)</f>
        <v>0</v>
      </c>
      <c r="BG1323" s="220">
        <f>IF(N1323="zákl. přenesená",J1323,0)</f>
        <v>0</v>
      </c>
      <c r="BH1323" s="220">
        <f>IF(N1323="sníž. přenesená",J1323,0)</f>
        <v>0</v>
      </c>
      <c r="BI1323" s="220">
        <f>IF(N1323="nulová",J1323,0)</f>
        <v>0</v>
      </c>
      <c r="BJ1323" s="21" t="s">
        <v>80</v>
      </c>
      <c r="BK1323" s="220">
        <f>ROUND(I1323*H1323,2)</f>
        <v>0</v>
      </c>
      <c r="BL1323" s="21" t="s">
        <v>210</v>
      </c>
      <c r="BM1323" s="219" t="s">
        <v>1437</v>
      </c>
    </row>
    <row r="1324" spans="1:47" s="2" customFormat="1" ht="12">
      <c r="A1324" s="42"/>
      <c r="B1324" s="43"/>
      <c r="C1324" s="44"/>
      <c r="D1324" s="221" t="s">
        <v>162</v>
      </c>
      <c r="E1324" s="44"/>
      <c r="F1324" s="222" t="s">
        <v>1436</v>
      </c>
      <c r="G1324" s="44"/>
      <c r="H1324" s="44"/>
      <c r="I1324" s="223"/>
      <c r="J1324" s="44"/>
      <c r="K1324" s="44"/>
      <c r="L1324" s="48"/>
      <c r="M1324" s="224"/>
      <c r="N1324" s="225"/>
      <c r="O1324" s="88"/>
      <c r="P1324" s="88"/>
      <c r="Q1324" s="88"/>
      <c r="R1324" s="88"/>
      <c r="S1324" s="88"/>
      <c r="T1324" s="89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T1324" s="21" t="s">
        <v>162</v>
      </c>
      <c r="AU1324" s="21" t="s">
        <v>82</v>
      </c>
    </row>
    <row r="1325" spans="1:65" s="2" customFormat="1" ht="16.5" customHeight="1">
      <c r="A1325" s="42"/>
      <c r="B1325" s="43"/>
      <c r="C1325" s="208" t="s">
        <v>1438</v>
      </c>
      <c r="D1325" s="208" t="s">
        <v>156</v>
      </c>
      <c r="E1325" s="209" t="s">
        <v>1439</v>
      </c>
      <c r="F1325" s="210" t="s">
        <v>1440</v>
      </c>
      <c r="G1325" s="211" t="s">
        <v>346</v>
      </c>
      <c r="H1325" s="212">
        <v>11.4</v>
      </c>
      <c r="I1325" s="213"/>
      <c r="J1325" s="214">
        <f>ROUND(I1325*H1325,2)</f>
        <v>0</v>
      </c>
      <c r="K1325" s="210" t="s">
        <v>160</v>
      </c>
      <c r="L1325" s="48"/>
      <c r="M1325" s="215" t="s">
        <v>19</v>
      </c>
      <c r="N1325" s="216" t="s">
        <v>43</v>
      </c>
      <c r="O1325" s="88"/>
      <c r="P1325" s="217">
        <f>O1325*H1325</f>
        <v>0</v>
      </c>
      <c r="Q1325" s="217">
        <v>0</v>
      </c>
      <c r="R1325" s="217">
        <f>Q1325*H1325</f>
        <v>0</v>
      </c>
      <c r="S1325" s="217">
        <v>0</v>
      </c>
      <c r="T1325" s="218">
        <f>S1325*H1325</f>
        <v>0</v>
      </c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R1325" s="219" t="s">
        <v>210</v>
      </c>
      <c r="AT1325" s="219" t="s">
        <v>156</v>
      </c>
      <c r="AU1325" s="219" t="s">
        <v>82</v>
      </c>
      <c r="AY1325" s="21" t="s">
        <v>153</v>
      </c>
      <c r="BE1325" s="220">
        <f>IF(N1325="základní",J1325,0)</f>
        <v>0</v>
      </c>
      <c r="BF1325" s="220">
        <f>IF(N1325="snížená",J1325,0)</f>
        <v>0</v>
      </c>
      <c r="BG1325" s="220">
        <f>IF(N1325="zákl. přenesená",J1325,0)</f>
        <v>0</v>
      </c>
      <c r="BH1325" s="220">
        <f>IF(N1325="sníž. přenesená",J1325,0)</f>
        <v>0</v>
      </c>
      <c r="BI1325" s="220">
        <f>IF(N1325="nulová",J1325,0)</f>
        <v>0</v>
      </c>
      <c r="BJ1325" s="21" t="s">
        <v>80</v>
      </c>
      <c r="BK1325" s="220">
        <f>ROUND(I1325*H1325,2)</f>
        <v>0</v>
      </c>
      <c r="BL1325" s="21" t="s">
        <v>210</v>
      </c>
      <c r="BM1325" s="219" t="s">
        <v>1441</v>
      </c>
    </row>
    <row r="1326" spans="1:47" s="2" customFormat="1" ht="12">
      <c r="A1326" s="42"/>
      <c r="B1326" s="43"/>
      <c r="C1326" s="44"/>
      <c r="D1326" s="221" t="s">
        <v>162</v>
      </c>
      <c r="E1326" s="44"/>
      <c r="F1326" s="222" t="s">
        <v>1442</v>
      </c>
      <c r="G1326" s="44"/>
      <c r="H1326" s="44"/>
      <c r="I1326" s="223"/>
      <c r="J1326" s="44"/>
      <c r="K1326" s="44"/>
      <c r="L1326" s="48"/>
      <c r="M1326" s="224"/>
      <c r="N1326" s="225"/>
      <c r="O1326" s="88"/>
      <c r="P1326" s="88"/>
      <c r="Q1326" s="88"/>
      <c r="R1326" s="88"/>
      <c r="S1326" s="88"/>
      <c r="T1326" s="89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T1326" s="21" t="s">
        <v>162</v>
      </c>
      <c r="AU1326" s="21" t="s">
        <v>82</v>
      </c>
    </row>
    <row r="1327" spans="1:47" s="2" customFormat="1" ht="12">
      <c r="A1327" s="42"/>
      <c r="B1327" s="43"/>
      <c r="C1327" s="44"/>
      <c r="D1327" s="226" t="s">
        <v>164</v>
      </c>
      <c r="E1327" s="44"/>
      <c r="F1327" s="227" t="s">
        <v>1443</v>
      </c>
      <c r="G1327" s="44"/>
      <c r="H1327" s="44"/>
      <c r="I1327" s="223"/>
      <c r="J1327" s="44"/>
      <c r="K1327" s="44"/>
      <c r="L1327" s="48"/>
      <c r="M1327" s="224"/>
      <c r="N1327" s="225"/>
      <c r="O1327" s="88"/>
      <c r="P1327" s="88"/>
      <c r="Q1327" s="88"/>
      <c r="R1327" s="88"/>
      <c r="S1327" s="88"/>
      <c r="T1327" s="89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T1327" s="21" t="s">
        <v>164</v>
      </c>
      <c r="AU1327" s="21" t="s">
        <v>82</v>
      </c>
    </row>
    <row r="1328" spans="1:51" s="13" customFormat="1" ht="12">
      <c r="A1328" s="13"/>
      <c r="B1328" s="228"/>
      <c r="C1328" s="229"/>
      <c r="D1328" s="221" t="s">
        <v>166</v>
      </c>
      <c r="E1328" s="230" t="s">
        <v>19</v>
      </c>
      <c r="F1328" s="231" t="s">
        <v>1444</v>
      </c>
      <c r="G1328" s="229"/>
      <c r="H1328" s="232">
        <v>5.7</v>
      </c>
      <c r="I1328" s="233"/>
      <c r="J1328" s="229"/>
      <c r="K1328" s="229"/>
      <c r="L1328" s="234"/>
      <c r="M1328" s="235"/>
      <c r="N1328" s="236"/>
      <c r="O1328" s="236"/>
      <c r="P1328" s="236"/>
      <c r="Q1328" s="236"/>
      <c r="R1328" s="236"/>
      <c r="S1328" s="236"/>
      <c r="T1328" s="237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8" t="s">
        <v>166</v>
      </c>
      <c r="AU1328" s="238" t="s">
        <v>82</v>
      </c>
      <c r="AV1328" s="13" t="s">
        <v>82</v>
      </c>
      <c r="AW1328" s="13" t="s">
        <v>33</v>
      </c>
      <c r="AX1328" s="13" t="s">
        <v>72</v>
      </c>
      <c r="AY1328" s="238" t="s">
        <v>153</v>
      </c>
    </row>
    <row r="1329" spans="1:51" s="13" customFormat="1" ht="12">
      <c r="A1329" s="13"/>
      <c r="B1329" s="228"/>
      <c r="C1329" s="229"/>
      <c r="D1329" s="221" t="s">
        <v>166</v>
      </c>
      <c r="E1329" s="230" t="s">
        <v>19</v>
      </c>
      <c r="F1329" s="231" t="s">
        <v>1445</v>
      </c>
      <c r="G1329" s="229"/>
      <c r="H1329" s="232">
        <v>5.7</v>
      </c>
      <c r="I1329" s="233"/>
      <c r="J1329" s="229"/>
      <c r="K1329" s="229"/>
      <c r="L1329" s="234"/>
      <c r="M1329" s="235"/>
      <c r="N1329" s="236"/>
      <c r="O1329" s="236"/>
      <c r="P1329" s="236"/>
      <c r="Q1329" s="236"/>
      <c r="R1329" s="236"/>
      <c r="S1329" s="236"/>
      <c r="T1329" s="237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8" t="s">
        <v>166</v>
      </c>
      <c r="AU1329" s="238" t="s">
        <v>82</v>
      </c>
      <c r="AV1329" s="13" t="s">
        <v>82</v>
      </c>
      <c r="AW1329" s="13" t="s">
        <v>33</v>
      </c>
      <c r="AX1329" s="13" t="s">
        <v>72</v>
      </c>
      <c r="AY1329" s="238" t="s">
        <v>153</v>
      </c>
    </row>
    <row r="1330" spans="1:51" s="15" customFormat="1" ht="12">
      <c r="A1330" s="15"/>
      <c r="B1330" s="250"/>
      <c r="C1330" s="251"/>
      <c r="D1330" s="221" t="s">
        <v>166</v>
      </c>
      <c r="E1330" s="252" t="s">
        <v>19</v>
      </c>
      <c r="F1330" s="253" t="s">
        <v>1420</v>
      </c>
      <c r="G1330" s="251"/>
      <c r="H1330" s="254">
        <v>11.4</v>
      </c>
      <c r="I1330" s="255"/>
      <c r="J1330" s="251"/>
      <c r="K1330" s="251"/>
      <c r="L1330" s="256"/>
      <c r="M1330" s="257"/>
      <c r="N1330" s="258"/>
      <c r="O1330" s="258"/>
      <c r="P1330" s="258"/>
      <c r="Q1330" s="258"/>
      <c r="R1330" s="258"/>
      <c r="S1330" s="258"/>
      <c r="T1330" s="259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60" t="s">
        <v>166</v>
      </c>
      <c r="AU1330" s="260" t="s">
        <v>82</v>
      </c>
      <c r="AV1330" s="15" t="s">
        <v>175</v>
      </c>
      <c r="AW1330" s="15" t="s">
        <v>33</v>
      </c>
      <c r="AX1330" s="15" t="s">
        <v>72</v>
      </c>
      <c r="AY1330" s="260" t="s">
        <v>153</v>
      </c>
    </row>
    <row r="1331" spans="1:51" s="14" customFormat="1" ht="12">
      <c r="A1331" s="14"/>
      <c r="B1331" s="239"/>
      <c r="C1331" s="240"/>
      <c r="D1331" s="221" t="s">
        <v>166</v>
      </c>
      <c r="E1331" s="241" t="s">
        <v>19</v>
      </c>
      <c r="F1331" s="242" t="s">
        <v>168</v>
      </c>
      <c r="G1331" s="240"/>
      <c r="H1331" s="243">
        <v>11.4</v>
      </c>
      <c r="I1331" s="244"/>
      <c r="J1331" s="240"/>
      <c r="K1331" s="240"/>
      <c r="L1331" s="245"/>
      <c r="M1331" s="246"/>
      <c r="N1331" s="247"/>
      <c r="O1331" s="247"/>
      <c r="P1331" s="247"/>
      <c r="Q1331" s="247"/>
      <c r="R1331" s="247"/>
      <c r="S1331" s="247"/>
      <c r="T1331" s="248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49" t="s">
        <v>166</v>
      </c>
      <c r="AU1331" s="249" t="s">
        <v>82</v>
      </c>
      <c r="AV1331" s="14" t="s">
        <v>161</v>
      </c>
      <c r="AW1331" s="14" t="s">
        <v>33</v>
      </c>
      <c r="AX1331" s="14" t="s">
        <v>80</v>
      </c>
      <c r="AY1331" s="249" t="s">
        <v>153</v>
      </c>
    </row>
    <row r="1332" spans="1:65" s="2" customFormat="1" ht="24.15" customHeight="1">
      <c r="A1332" s="42"/>
      <c r="B1332" s="43"/>
      <c r="C1332" s="261" t="s">
        <v>831</v>
      </c>
      <c r="D1332" s="261" t="s">
        <v>214</v>
      </c>
      <c r="E1332" s="262" t="s">
        <v>1215</v>
      </c>
      <c r="F1332" s="263" t="s">
        <v>1216</v>
      </c>
      <c r="G1332" s="264" t="s">
        <v>346</v>
      </c>
      <c r="H1332" s="265">
        <v>11.628</v>
      </c>
      <c r="I1332" s="266"/>
      <c r="J1332" s="267">
        <f>ROUND(I1332*H1332,2)</f>
        <v>0</v>
      </c>
      <c r="K1332" s="263" t="s">
        <v>160</v>
      </c>
      <c r="L1332" s="268"/>
      <c r="M1332" s="269" t="s">
        <v>19</v>
      </c>
      <c r="N1332" s="270" t="s">
        <v>43</v>
      </c>
      <c r="O1332" s="88"/>
      <c r="P1332" s="217">
        <f>O1332*H1332</f>
        <v>0</v>
      </c>
      <c r="Q1332" s="217">
        <v>0</v>
      </c>
      <c r="R1332" s="217">
        <f>Q1332*H1332</f>
        <v>0</v>
      </c>
      <c r="S1332" s="217">
        <v>0</v>
      </c>
      <c r="T1332" s="218">
        <f>S1332*H1332</f>
        <v>0</v>
      </c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R1332" s="219" t="s">
        <v>260</v>
      </c>
      <c r="AT1332" s="219" t="s">
        <v>214</v>
      </c>
      <c r="AU1332" s="219" t="s">
        <v>82</v>
      </c>
      <c r="AY1332" s="21" t="s">
        <v>153</v>
      </c>
      <c r="BE1332" s="220">
        <f>IF(N1332="základní",J1332,0)</f>
        <v>0</v>
      </c>
      <c r="BF1332" s="220">
        <f>IF(N1332="snížená",J1332,0)</f>
        <v>0</v>
      </c>
      <c r="BG1332" s="220">
        <f>IF(N1332="zákl. přenesená",J1332,0)</f>
        <v>0</v>
      </c>
      <c r="BH1332" s="220">
        <f>IF(N1332="sníž. přenesená",J1332,0)</f>
        <v>0</v>
      </c>
      <c r="BI1332" s="220">
        <f>IF(N1332="nulová",J1332,0)</f>
        <v>0</v>
      </c>
      <c r="BJ1332" s="21" t="s">
        <v>80</v>
      </c>
      <c r="BK1332" s="220">
        <f>ROUND(I1332*H1332,2)</f>
        <v>0</v>
      </c>
      <c r="BL1332" s="21" t="s">
        <v>210</v>
      </c>
      <c r="BM1332" s="219" t="s">
        <v>1446</v>
      </c>
    </row>
    <row r="1333" spans="1:47" s="2" customFormat="1" ht="12">
      <c r="A1333" s="42"/>
      <c r="B1333" s="43"/>
      <c r="C1333" s="44"/>
      <c r="D1333" s="221" t="s">
        <v>162</v>
      </c>
      <c r="E1333" s="44"/>
      <c r="F1333" s="222" t="s">
        <v>1216</v>
      </c>
      <c r="G1333" s="44"/>
      <c r="H1333" s="44"/>
      <c r="I1333" s="223"/>
      <c r="J1333" s="44"/>
      <c r="K1333" s="44"/>
      <c r="L1333" s="48"/>
      <c r="M1333" s="224"/>
      <c r="N1333" s="225"/>
      <c r="O1333" s="88"/>
      <c r="P1333" s="88"/>
      <c r="Q1333" s="88"/>
      <c r="R1333" s="88"/>
      <c r="S1333" s="88"/>
      <c r="T1333" s="89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T1333" s="21" t="s">
        <v>162</v>
      </c>
      <c r="AU1333" s="21" t="s">
        <v>82</v>
      </c>
    </row>
    <row r="1334" spans="1:51" s="13" customFormat="1" ht="12">
      <c r="A1334" s="13"/>
      <c r="B1334" s="228"/>
      <c r="C1334" s="229"/>
      <c r="D1334" s="221" t="s">
        <v>166</v>
      </c>
      <c r="E1334" s="230" t="s">
        <v>19</v>
      </c>
      <c r="F1334" s="231" t="s">
        <v>1447</v>
      </c>
      <c r="G1334" s="229"/>
      <c r="H1334" s="232">
        <v>11.628</v>
      </c>
      <c r="I1334" s="233"/>
      <c r="J1334" s="229"/>
      <c r="K1334" s="229"/>
      <c r="L1334" s="234"/>
      <c r="M1334" s="235"/>
      <c r="N1334" s="236"/>
      <c r="O1334" s="236"/>
      <c r="P1334" s="236"/>
      <c r="Q1334" s="236"/>
      <c r="R1334" s="236"/>
      <c r="S1334" s="236"/>
      <c r="T1334" s="237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8" t="s">
        <v>166</v>
      </c>
      <c r="AU1334" s="238" t="s">
        <v>82</v>
      </c>
      <c r="AV1334" s="13" t="s">
        <v>82</v>
      </c>
      <c r="AW1334" s="13" t="s">
        <v>33</v>
      </c>
      <c r="AX1334" s="13" t="s">
        <v>72</v>
      </c>
      <c r="AY1334" s="238" t="s">
        <v>153</v>
      </c>
    </row>
    <row r="1335" spans="1:51" s="14" customFormat="1" ht="12">
      <c r="A1335" s="14"/>
      <c r="B1335" s="239"/>
      <c r="C1335" s="240"/>
      <c r="D1335" s="221" t="s">
        <v>166</v>
      </c>
      <c r="E1335" s="241" t="s">
        <v>19</v>
      </c>
      <c r="F1335" s="242" t="s">
        <v>168</v>
      </c>
      <c r="G1335" s="240"/>
      <c r="H1335" s="243">
        <v>11.628</v>
      </c>
      <c r="I1335" s="244"/>
      <c r="J1335" s="240"/>
      <c r="K1335" s="240"/>
      <c r="L1335" s="245"/>
      <c r="M1335" s="246"/>
      <c r="N1335" s="247"/>
      <c r="O1335" s="247"/>
      <c r="P1335" s="247"/>
      <c r="Q1335" s="247"/>
      <c r="R1335" s="247"/>
      <c r="S1335" s="247"/>
      <c r="T1335" s="248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49" t="s">
        <v>166</v>
      </c>
      <c r="AU1335" s="249" t="s">
        <v>82</v>
      </c>
      <c r="AV1335" s="14" t="s">
        <v>161</v>
      </c>
      <c r="AW1335" s="14" t="s">
        <v>33</v>
      </c>
      <c r="AX1335" s="14" t="s">
        <v>80</v>
      </c>
      <c r="AY1335" s="249" t="s">
        <v>153</v>
      </c>
    </row>
    <row r="1336" spans="1:65" s="2" customFormat="1" ht="16.5" customHeight="1">
      <c r="A1336" s="42"/>
      <c r="B1336" s="43"/>
      <c r="C1336" s="208" t="s">
        <v>1448</v>
      </c>
      <c r="D1336" s="208" t="s">
        <v>156</v>
      </c>
      <c r="E1336" s="209" t="s">
        <v>1449</v>
      </c>
      <c r="F1336" s="210" t="s">
        <v>1450</v>
      </c>
      <c r="G1336" s="211" t="s">
        <v>346</v>
      </c>
      <c r="H1336" s="212">
        <v>28.75</v>
      </c>
      <c r="I1336" s="213"/>
      <c r="J1336" s="214">
        <f>ROUND(I1336*H1336,2)</f>
        <v>0</v>
      </c>
      <c r="K1336" s="210" t="s">
        <v>160</v>
      </c>
      <c r="L1336" s="48"/>
      <c r="M1336" s="215" t="s">
        <v>19</v>
      </c>
      <c r="N1336" s="216" t="s">
        <v>43</v>
      </c>
      <c r="O1336" s="88"/>
      <c r="P1336" s="217">
        <f>O1336*H1336</f>
        <v>0</v>
      </c>
      <c r="Q1336" s="217">
        <v>0</v>
      </c>
      <c r="R1336" s="217">
        <f>Q1336*H1336</f>
        <v>0</v>
      </c>
      <c r="S1336" s="217">
        <v>0</v>
      </c>
      <c r="T1336" s="218">
        <f>S1336*H1336</f>
        <v>0</v>
      </c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R1336" s="219" t="s">
        <v>210</v>
      </c>
      <c r="AT1336" s="219" t="s">
        <v>156</v>
      </c>
      <c r="AU1336" s="219" t="s">
        <v>82</v>
      </c>
      <c r="AY1336" s="21" t="s">
        <v>153</v>
      </c>
      <c r="BE1336" s="220">
        <f>IF(N1336="základní",J1336,0)</f>
        <v>0</v>
      </c>
      <c r="BF1336" s="220">
        <f>IF(N1336="snížená",J1336,0)</f>
        <v>0</v>
      </c>
      <c r="BG1336" s="220">
        <f>IF(N1336="zákl. přenesená",J1336,0)</f>
        <v>0</v>
      </c>
      <c r="BH1336" s="220">
        <f>IF(N1336="sníž. přenesená",J1336,0)</f>
        <v>0</v>
      </c>
      <c r="BI1336" s="220">
        <f>IF(N1336="nulová",J1336,0)</f>
        <v>0</v>
      </c>
      <c r="BJ1336" s="21" t="s">
        <v>80</v>
      </c>
      <c r="BK1336" s="220">
        <f>ROUND(I1336*H1336,2)</f>
        <v>0</v>
      </c>
      <c r="BL1336" s="21" t="s">
        <v>210</v>
      </c>
      <c r="BM1336" s="219" t="s">
        <v>1451</v>
      </c>
    </row>
    <row r="1337" spans="1:47" s="2" customFormat="1" ht="12">
      <c r="A1337" s="42"/>
      <c r="B1337" s="43"/>
      <c r="C1337" s="44"/>
      <c r="D1337" s="221" t="s">
        <v>162</v>
      </c>
      <c r="E1337" s="44"/>
      <c r="F1337" s="222" t="s">
        <v>1452</v>
      </c>
      <c r="G1337" s="44"/>
      <c r="H1337" s="44"/>
      <c r="I1337" s="223"/>
      <c r="J1337" s="44"/>
      <c r="K1337" s="44"/>
      <c r="L1337" s="48"/>
      <c r="M1337" s="224"/>
      <c r="N1337" s="225"/>
      <c r="O1337" s="88"/>
      <c r="P1337" s="88"/>
      <c r="Q1337" s="88"/>
      <c r="R1337" s="88"/>
      <c r="S1337" s="88"/>
      <c r="T1337" s="89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T1337" s="21" t="s">
        <v>162</v>
      </c>
      <c r="AU1337" s="21" t="s">
        <v>82</v>
      </c>
    </row>
    <row r="1338" spans="1:47" s="2" customFormat="1" ht="12">
      <c r="A1338" s="42"/>
      <c r="B1338" s="43"/>
      <c r="C1338" s="44"/>
      <c r="D1338" s="226" t="s">
        <v>164</v>
      </c>
      <c r="E1338" s="44"/>
      <c r="F1338" s="227" t="s">
        <v>1453</v>
      </c>
      <c r="G1338" s="44"/>
      <c r="H1338" s="44"/>
      <c r="I1338" s="223"/>
      <c r="J1338" s="44"/>
      <c r="K1338" s="44"/>
      <c r="L1338" s="48"/>
      <c r="M1338" s="224"/>
      <c r="N1338" s="225"/>
      <c r="O1338" s="88"/>
      <c r="P1338" s="88"/>
      <c r="Q1338" s="88"/>
      <c r="R1338" s="88"/>
      <c r="S1338" s="88"/>
      <c r="T1338" s="89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T1338" s="21" t="s">
        <v>164</v>
      </c>
      <c r="AU1338" s="21" t="s">
        <v>82</v>
      </c>
    </row>
    <row r="1339" spans="1:51" s="13" customFormat="1" ht="12">
      <c r="A1339" s="13"/>
      <c r="B1339" s="228"/>
      <c r="C1339" s="229"/>
      <c r="D1339" s="221" t="s">
        <v>166</v>
      </c>
      <c r="E1339" s="230" t="s">
        <v>19</v>
      </c>
      <c r="F1339" s="231" t="s">
        <v>1454</v>
      </c>
      <c r="G1339" s="229"/>
      <c r="H1339" s="232">
        <v>10.85</v>
      </c>
      <c r="I1339" s="233"/>
      <c r="J1339" s="229"/>
      <c r="K1339" s="229"/>
      <c r="L1339" s="234"/>
      <c r="M1339" s="235"/>
      <c r="N1339" s="236"/>
      <c r="O1339" s="236"/>
      <c r="P1339" s="236"/>
      <c r="Q1339" s="236"/>
      <c r="R1339" s="236"/>
      <c r="S1339" s="236"/>
      <c r="T1339" s="237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8" t="s">
        <v>166</v>
      </c>
      <c r="AU1339" s="238" t="s">
        <v>82</v>
      </c>
      <c r="AV1339" s="13" t="s">
        <v>82</v>
      </c>
      <c r="AW1339" s="13" t="s">
        <v>33</v>
      </c>
      <c r="AX1339" s="13" t="s">
        <v>72</v>
      </c>
      <c r="AY1339" s="238" t="s">
        <v>153</v>
      </c>
    </row>
    <row r="1340" spans="1:51" s="13" customFormat="1" ht="12">
      <c r="A1340" s="13"/>
      <c r="B1340" s="228"/>
      <c r="C1340" s="229"/>
      <c r="D1340" s="221" t="s">
        <v>166</v>
      </c>
      <c r="E1340" s="230" t="s">
        <v>19</v>
      </c>
      <c r="F1340" s="231" t="s">
        <v>1455</v>
      </c>
      <c r="G1340" s="229"/>
      <c r="H1340" s="232">
        <v>17.9</v>
      </c>
      <c r="I1340" s="233"/>
      <c r="J1340" s="229"/>
      <c r="K1340" s="229"/>
      <c r="L1340" s="234"/>
      <c r="M1340" s="235"/>
      <c r="N1340" s="236"/>
      <c r="O1340" s="236"/>
      <c r="P1340" s="236"/>
      <c r="Q1340" s="236"/>
      <c r="R1340" s="236"/>
      <c r="S1340" s="236"/>
      <c r="T1340" s="237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38" t="s">
        <v>166</v>
      </c>
      <c r="AU1340" s="238" t="s">
        <v>82</v>
      </c>
      <c r="AV1340" s="13" t="s">
        <v>82</v>
      </c>
      <c r="AW1340" s="13" t="s">
        <v>33</v>
      </c>
      <c r="AX1340" s="13" t="s">
        <v>72</v>
      </c>
      <c r="AY1340" s="238" t="s">
        <v>153</v>
      </c>
    </row>
    <row r="1341" spans="1:51" s="15" customFormat="1" ht="12">
      <c r="A1341" s="15"/>
      <c r="B1341" s="250"/>
      <c r="C1341" s="251"/>
      <c r="D1341" s="221" t="s">
        <v>166</v>
      </c>
      <c r="E1341" s="252" t="s">
        <v>19</v>
      </c>
      <c r="F1341" s="253" t="s">
        <v>1420</v>
      </c>
      <c r="G1341" s="251"/>
      <c r="H1341" s="254">
        <v>28.75</v>
      </c>
      <c r="I1341" s="255"/>
      <c r="J1341" s="251"/>
      <c r="K1341" s="251"/>
      <c r="L1341" s="256"/>
      <c r="M1341" s="257"/>
      <c r="N1341" s="258"/>
      <c r="O1341" s="258"/>
      <c r="P1341" s="258"/>
      <c r="Q1341" s="258"/>
      <c r="R1341" s="258"/>
      <c r="S1341" s="258"/>
      <c r="T1341" s="259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60" t="s">
        <v>166</v>
      </c>
      <c r="AU1341" s="260" t="s">
        <v>82</v>
      </c>
      <c r="AV1341" s="15" t="s">
        <v>175</v>
      </c>
      <c r="AW1341" s="15" t="s">
        <v>33</v>
      </c>
      <c r="AX1341" s="15" t="s">
        <v>72</v>
      </c>
      <c r="AY1341" s="260" t="s">
        <v>153</v>
      </c>
    </row>
    <row r="1342" spans="1:51" s="14" customFormat="1" ht="12">
      <c r="A1342" s="14"/>
      <c r="B1342" s="239"/>
      <c r="C1342" s="240"/>
      <c r="D1342" s="221" t="s">
        <v>166</v>
      </c>
      <c r="E1342" s="241" t="s">
        <v>19</v>
      </c>
      <c r="F1342" s="242" t="s">
        <v>168</v>
      </c>
      <c r="G1342" s="240"/>
      <c r="H1342" s="243">
        <v>28.75</v>
      </c>
      <c r="I1342" s="244"/>
      <c r="J1342" s="240"/>
      <c r="K1342" s="240"/>
      <c r="L1342" s="245"/>
      <c r="M1342" s="246"/>
      <c r="N1342" s="247"/>
      <c r="O1342" s="247"/>
      <c r="P1342" s="247"/>
      <c r="Q1342" s="247"/>
      <c r="R1342" s="247"/>
      <c r="S1342" s="247"/>
      <c r="T1342" s="248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49" t="s">
        <v>166</v>
      </c>
      <c r="AU1342" s="249" t="s">
        <v>82</v>
      </c>
      <c r="AV1342" s="14" t="s">
        <v>161</v>
      </c>
      <c r="AW1342" s="14" t="s">
        <v>33</v>
      </c>
      <c r="AX1342" s="14" t="s">
        <v>80</v>
      </c>
      <c r="AY1342" s="249" t="s">
        <v>153</v>
      </c>
    </row>
    <row r="1343" spans="1:65" s="2" customFormat="1" ht="16.5" customHeight="1">
      <c r="A1343" s="42"/>
      <c r="B1343" s="43"/>
      <c r="C1343" s="261" t="s">
        <v>836</v>
      </c>
      <c r="D1343" s="261" t="s">
        <v>214</v>
      </c>
      <c r="E1343" s="262" t="s">
        <v>1456</v>
      </c>
      <c r="F1343" s="263" t="s">
        <v>1457</v>
      </c>
      <c r="G1343" s="264" t="s">
        <v>346</v>
      </c>
      <c r="H1343" s="265">
        <v>29.325</v>
      </c>
      <c r="I1343" s="266"/>
      <c r="J1343" s="267">
        <f>ROUND(I1343*H1343,2)</f>
        <v>0</v>
      </c>
      <c r="K1343" s="263" t="s">
        <v>160</v>
      </c>
      <c r="L1343" s="268"/>
      <c r="M1343" s="269" t="s">
        <v>19</v>
      </c>
      <c r="N1343" s="270" t="s">
        <v>43</v>
      </c>
      <c r="O1343" s="88"/>
      <c r="P1343" s="217">
        <f>O1343*H1343</f>
        <v>0</v>
      </c>
      <c r="Q1343" s="217">
        <v>0</v>
      </c>
      <c r="R1343" s="217">
        <f>Q1343*H1343</f>
        <v>0</v>
      </c>
      <c r="S1343" s="217">
        <v>0</v>
      </c>
      <c r="T1343" s="218">
        <f>S1343*H1343</f>
        <v>0</v>
      </c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R1343" s="219" t="s">
        <v>260</v>
      </c>
      <c r="AT1343" s="219" t="s">
        <v>214</v>
      </c>
      <c r="AU1343" s="219" t="s">
        <v>82</v>
      </c>
      <c r="AY1343" s="21" t="s">
        <v>153</v>
      </c>
      <c r="BE1343" s="220">
        <f>IF(N1343="základní",J1343,0)</f>
        <v>0</v>
      </c>
      <c r="BF1343" s="220">
        <f>IF(N1343="snížená",J1343,0)</f>
        <v>0</v>
      </c>
      <c r="BG1343" s="220">
        <f>IF(N1343="zákl. přenesená",J1343,0)</f>
        <v>0</v>
      </c>
      <c r="BH1343" s="220">
        <f>IF(N1343="sníž. přenesená",J1343,0)</f>
        <v>0</v>
      </c>
      <c r="BI1343" s="220">
        <f>IF(N1343="nulová",J1343,0)</f>
        <v>0</v>
      </c>
      <c r="BJ1343" s="21" t="s">
        <v>80</v>
      </c>
      <c r="BK1343" s="220">
        <f>ROUND(I1343*H1343,2)</f>
        <v>0</v>
      </c>
      <c r="BL1343" s="21" t="s">
        <v>210</v>
      </c>
      <c r="BM1343" s="219" t="s">
        <v>1458</v>
      </c>
    </row>
    <row r="1344" spans="1:47" s="2" customFormat="1" ht="12">
      <c r="A1344" s="42"/>
      <c r="B1344" s="43"/>
      <c r="C1344" s="44"/>
      <c r="D1344" s="221" t="s">
        <v>162</v>
      </c>
      <c r="E1344" s="44"/>
      <c r="F1344" s="222" t="s">
        <v>1457</v>
      </c>
      <c r="G1344" s="44"/>
      <c r="H1344" s="44"/>
      <c r="I1344" s="223"/>
      <c r="J1344" s="44"/>
      <c r="K1344" s="44"/>
      <c r="L1344" s="48"/>
      <c r="M1344" s="224"/>
      <c r="N1344" s="225"/>
      <c r="O1344" s="88"/>
      <c r="P1344" s="88"/>
      <c r="Q1344" s="88"/>
      <c r="R1344" s="88"/>
      <c r="S1344" s="88"/>
      <c r="T1344" s="89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T1344" s="21" t="s">
        <v>162</v>
      </c>
      <c r="AU1344" s="21" t="s">
        <v>82</v>
      </c>
    </row>
    <row r="1345" spans="1:51" s="13" customFormat="1" ht="12">
      <c r="A1345" s="13"/>
      <c r="B1345" s="228"/>
      <c r="C1345" s="229"/>
      <c r="D1345" s="221" t="s">
        <v>166</v>
      </c>
      <c r="E1345" s="230" t="s">
        <v>19</v>
      </c>
      <c r="F1345" s="231" t="s">
        <v>1459</v>
      </c>
      <c r="G1345" s="229"/>
      <c r="H1345" s="232">
        <v>29.325</v>
      </c>
      <c r="I1345" s="233"/>
      <c r="J1345" s="229"/>
      <c r="K1345" s="229"/>
      <c r="L1345" s="234"/>
      <c r="M1345" s="235"/>
      <c r="N1345" s="236"/>
      <c r="O1345" s="236"/>
      <c r="P1345" s="236"/>
      <c r="Q1345" s="236"/>
      <c r="R1345" s="236"/>
      <c r="S1345" s="236"/>
      <c r="T1345" s="237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38" t="s">
        <v>166</v>
      </c>
      <c r="AU1345" s="238" t="s">
        <v>82</v>
      </c>
      <c r="AV1345" s="13" t="s">
        <v>82</v>
      </c>
      <c r="AW1345" s="13" t="s">
        <v>33</v>
      </c>
      <c r="AX1345" s="13" t="s">
        <v>72</v>
      </c>
      <c r="AY1345" s="238" t="s">
        <v>153</v>
      </c>
    </row>
    <row r="1346" spans="1:51" s="14" customFormat="1" ht="12">
      <c r="A1346" s="14"/>
      <c r="B1346" s="239"/>
      <c r="C1346" s="240"/>
      <c r="D1346" s="221" t="s">
        <v>166</v>
      </c>
      <c r="E1346" s="241" t="s">
        <v>19</v>
      </c>
      <c r="F1346" s="242" t="s">
        <v>168</v>
      </c>
      <c r="G1346" s="240"/>
      <c r="H1346" s="243">
        <v>29.325</v>
      </c>
      <c r="I1346" s="244"/>
      <c r="J1346" s="240"/>
      <c r="K1346" s="240"/>
      <c r="L1346" s="245"/>
      <c r="M1346" s="246"/>
      <c r="N1346" s="247"/>
      <c r="O1346" s="247"/>
      <c r="P1346" s="247"/>
      <c r="Q1346" s="247"/>
      <c r="R1346" s="247"/>
      <c r="S1346" s="247"/>
      <c r="T1346" s="248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9" t="s">
        <v>166</v>
      </c>
      <c r="AU1346" s="249" t="s">
        <v>82</v>
      </c>
      <c r="AV1346" s="14" t="s">
        <v>161</v>
      </c>
      <c r="AW1346" s="14" t="s">
        <v>33</v>
      </c>
      <c r="AX1346" s="14" t="s">
        <v>80</v>
      </c>
      <c r="AY1346" s="249" t="s">
        <v>153</v>
      </c>
    </row>
    <row r="1347" spans="1:65" s="2" customFormat="1" ht="16.5" customHeight="1">
      <c r="A1347" s="42"/>
      <c r="B1347" s="43"/>
      <c r="C1347" s="261" t="s">
        <v>1460</v>
      </c>
      <c r="D1347" s="261" t="s">
        <v>214</v>
      </c>
      <c r="E1347" s="262" t="s">
        <v>1461</v>
      </c>
      <c r="F1347" s="263" t="s">
        <v>1462</v>
      </c>
      <c r="G1347" s="264" t="s">
        <v>366</v>
      </c>
      <c r="H1347" s="265">
        <v>7.14</v>
      </c>
      <c r="I1347" s="266"/>
      <c r="J1347" s="267">
        <f>ROUND(I1347*H1347,2)</f>
        <v>0</v>
      </c>
      <c r="K1347" s="263" t="s">
        <v>160</v>
      </c>
      <c r="L1347" s="268"/>
      <c r="M1347" s="269" t="s">
        <v>19</v>
      </c>
      <c r="N1347" s="270" t="s">
        <v>43</v>
      </c>
      <c r="O1347" s="88"/>
      <c r="P1347" s="217">
        <f>O1347*H1347</f>
        <v>0</v>
      </c>
      <c r="Q1347" s="217">
        <v>0</v>
      </c>
      <c r="R1347" s="217">
        <f>Q1347*H1347</f>
        <v>0</v>
      </c>
      <c r="S1347" s="217">
        <v>0</v>
      </c>
      <c r="T1347" s="218">
        <f>S1347*H1347</f>
        <v>0</v>
      </c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R1347" s="219" t="s">
        <v>260</v>
      </c>
      <c r="AT1347" s="219" t="s">
        <v>214</v>
      </c>
      <c r="AU1347" s="219" t="s">
        <v>82</v>
      </c>
      <c r="AY1347" s="21" t="s">
        <v>153</v>
      </c>
      <c r="BE1347" s="220">
        <f>IF(N1347="základní",J1347,0)</f>
        <v>0</v>
      </c>
      <c r="BF1347" s="220">
        <f>IF(N1347="snížená",J1347,0)</f>
        <v>0</v>
      </c>
      <c r="BG1347" s="220">
        <f>IF(N1347="zákl. přenesená",J1347,0)</f>
        <v>0</v>
      </c>
      <c r="BH1347" s="220">
        <f>IF(N1347="sníž. přenesená",J1347,0)</f>
        <v>0</v>
      </c>
      <c r="BI1347" s="220">
        <f>IF(N1347="nulová",J1347,0)</f>
        <v>0</v>
      </c>
      <c r="BJ1347" s="21" t="s">
        <v>80</v>
      </c>
      <c r="BK1347" s="220">
        <f>ROUND(I1347*H1347,2)</f>
        <v>0</v>
      </c>
      <c r="BL1347" s="21" t="s">
        <v>210</v>
      </c>
      <c r="BM1347" s="219" t="s">
        <v>1463</v>
      </c>
    </row>
    <row r="1348" spans="1:47" s="2" customFormat="1" ht="12">
      <c r="A1348" s="42"/>
      <c r="B1348" s="43"/>
      <c r="C1348" s="44"/>
      <c r="D1348" s="221" t="s">
        <v>162</v>
      </c>
      <c r="E1348" s="44"/>
      <c r="F1348" s="222" t="s">
        <v>1462</v>
      </c>
      <c r="G1348" s="44"/>
      <c r="H1348" s="44"/>
      <c r="I1348" s="223"/>
      <c r="J1348" s="44"/>
      <c r="K1348" s="44"/>
      <c r="L1348" s="48"/>
      <c r="M1348" s="224"/>
      <c r="N1348" s="225"/>
      <c r="O1348" s="88"/>
      <c r="P1348" s="88"/>
      <c r="Q1348" s="88"/>
      <c r="R1348" s="88"/>
      <c r="S1348" s="88"/>
      <c r="T1348" s="89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T1348" s="21" t="s">
        <v>162</v>
      </c>
      <c r="AU1348" s="21" t="s">
        <v>82</v>
      </c>
    </row>
    <row r="1349" spans="1:51" s="13" customFormat="1" ht="12">
      <c r="A1349" s="13"/>
      <c r="B1349" s="228"/>
      <c r="C1349" s="229"/>
      <c r="D1349" s="221" t="s">
        <v>166</v>
      </c>
      <c r="E1349" s="230" t="s">
        <v>19</v>
      </c>
      <c r="F1349" s="231" t="s">
        <v>1464</v>
      </c>
      <c r="G1349" s="229"/>
      <c r="H1349" s="232">
        <v>7.14</v>
      </c>
      <c r="I1349" s="233"/>
      <c r="J1349" s="229"/>
      <c r="K1349" s="229"/>
      <c r="L1349" s="234"/>
      <c r="M1349" s="235"/>
      <c r="N1349" s="236"/>
      <c r="O1349" s="236"/>
      <c r="P1349" s="236"/>
      <c r="Q1349" s="236"/>
      <c r="R1349" s="236"/>
      <c r="S1349" s="236"/>
      <c r="T1349" s="237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8" t="s">
        <v>166</v>
      </c>
      <c r="AU1349" s="238" t="s">
        <v>82</v>
      </c>
      <c r="AV1349" s="13" t="s">
        <v>82</v>
      </c>
      <c r="AW1349" s="13" t="s">
        <v>33</v>
      </c>
      <c r="AX1349" s="13" t="s">
        <v>72</v>
      </c>
      <c r="AY1349" s="238" t="s">
        <v>153</v>
      </c>
    </row>
    <row r="1350" spans="1:51" s="14" customFormat="1" ht="12">
      <c r="A1350" s="14"/>
      <c r="B1350" s="239"/>
      <c r="C1350" s="240"/>
      <c r="D1350" s="221" t="s">
        <v>166</v>
      </c>
      <c r="E1350" s="241" t="s">
        <v>19</v>
      </c>
      <c r="F1350" s="242" t="s">
        <v>168</v>
      </c>
      <c r="G1350" s="240"/>
      <c r="H1350" s="243">
        <v>7.14</v>
      </c>
      <c r="I1350" s="244"/>
      <c r="J1350" s="240"/>
      <c r="K1350" s="240"/>
      <c r="L1350" s="245"/>
      <c r="M1350" s="246"/>
      <c r="N1350" s="247"/>
      <c r="O1350" s="247"/>
      <c r="P1350" s="247"/>
      <c r="Q1350" s="247"/>
      <c r="R1350" s="247"/>
      <c r="S1350" s="247"/>
      <c r="T1350" s="248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9" t="s">
        <v>166</v>
      </c>
      <c r="AU1350" s="249" t="s">
        <v>82</v>
      </c>
      <c r="AV1350" s="14" t="s">
        <v>161</v>
      </c>
      <c r="AW1350" s="14" t="s">
        <v>33</v>
      </c>
      <c r="AX1350" s="14" t="s">
        <v>80</v>
      </c>
      <c r="AY1350" s="249" t="s">
        <v>153</v>
      </c>
    </row>
    <row r="1351" spans="1:65" s="2" customFormat="1" ht="16.5" customHeight="1">
      <c r="A1351" s="42"/>
      <c r="B1351" s="43"/>
      <c r="C1351" s="261" t="s">
        <v>863</v>
      </c>
      <c r="D1351" s="261" t="s">
        <v>214</v>
      </c>
      <c r="E1351" s="262" t="s">
        <v>1465</v>
      </c>
      <c r="F1351" s="263" t="s">
        <v>1466</v>
      </c>
      <c r="G1351" s="264" t="s">
        <v>366</v>
      </c>
      <c r="H1351" s="265">
        <v>5.1</v>
      </c>
      <c r="I1351" s="266"/>
      <c r="J1351" s="267">
        <f>ROUND(I1351*H1351,2)</f>
        <v>0</v>
      </c>
      <c r="K1351" s="263" t="s">
        <v>160</v>
      </c>
      <c r="L1351" s="268"/>
      <c r="M1351" s="269" t="s">
        <v>19</v>
      </c>
      <c r="N1351" s="270" t="s">
        <v>43</v>
      </c>
      <c r="O1351" s="88"/>
      <c r="P1351" s="217">
        <f>O1351*H1351</f>
        <v>0</v>
      </c>
      <c r="Q1351" s="217">
        <v>0</v>
      </c>
      <c r="R1351" s="217">
        <f>Q1351*H1351</f>
        <v>0</v>
      </c>
      <c r="S1351" s="217">
        <v>0</v>
      </c>
      <c r="T1351" s="218">
        <f>S1351*H1351</f>
        <v>0</v>
      </c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R1351" s="219" t="s">
        <v>260</v>
      </c>
      <c r="AT1351" s="219" t="s">
        <v>214</v>
      </c>
      <c r="AU1351" s="219" t="s">
        <v>82</v>
      </c>
      <c r="AY1351" s="21" t="s">
        <v>153</v>
      </c>
      <c r="BE1351" s="220">
        <f>IF(N1351="základní",J1351,0)</f>
        <v>0</v>
      </c>
      <c r="BF1351" s="220">
        <f>IF(N1351="snížená",J1351,0)</f>
        <v>0</v>
      </c>
      <c r="BG1351" s="220">
        <f>IF(N1351="zákl. přenesená",J1351,0)</f>
        <v>0</v>
      </c>
      <c r="BH1351" s="220">
        <f>IF(N1351="sníž. přenesená",J1351,0)</f>
        <v>0</v>
      </c>
      <c r="BI1351" s="220">
        <f>IF(N1351="nulová",J1351,0)</f>
        <v>0</v>
      </c>
      <c r="BJ1351" s="21" t="s">
        <v>80</v>
      </c>
      <c r="BK1351" s="220">
        <f>ROUND(I1351*H1351,2)</f>
        <v>0</v>
      </c>
      <c r="BL1351" s="21" t="s">
        <v>210</v>
      </c>
      <c r="BM1351" s="219" t="s">
        <v>1467</v>
      </c>
    </row>
    <row r="1352" spans="1:47" s="2" customFormat="1" ht="12">
      <c r="A1352" s="42"/>
      <c r="B1352" s="43"/>
      <c r="C1352" s="44"/>
      <c r="D1352" s="221" t="s">
        <v>162</v>
      </c>
      <c r="E1352" s="44"/>
      <c r="F1352" s="222" t="s">
        <v>1466</v>
      </c>
      <c r="G1352" s="44"/>
      <c r="H1352" s="44"/>
      <c r="I1352" s="223"/>
      <c r="J1352" s="44"/>
      <c r="K1352" s="44"/>
      <c r="L1352" s="48"/>
      <c r="M1352" s="224"/>
      <c r="N1352" s="225"/>
      <c r="O1352" s="88"/>
      <c r="P1352" s="88"/>
      <c r="Q1352" s="88"/>
      <c r="R1352" s="88"/>
      <c r="S1352" s="88"/>
      <c r="T1352" s="89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T1352" s="21" t="s">
        <v>162</v>
      </c>
      <c r="AU1352" s="21" t="s">
        <v>82</v>
      </c>
    </row>
    <row r="1353" spans="1:51" s="13" customFormat="1" ht="12">
      <c r="A1353" s="13"/>
      <c r="B1353" s="228"/>
      <c r="C1353" s="229"/>
      <c r="D1353" s="221" t="s">
        <v>166</v>
      </c>
      <c r="E1353" s="230" t="s">
        <v>19</v>
      </c>
      <c r="F1353" s="231" t="s">
        <v>1468</v>
      </c>
      <c r="G1353" s="229"/>
      <c r="H1353" s="232">
        <v>5.1</v>
      </c>
      <c r="I1353" s="233"/>
      <c r="J1353" s="229"/>
      <c r="K1353" s="229"/>
      <c r="L1353" s="234"/>
      <c r="M1353" s="235"/>
      <c r="N1353" s="236"/>
      <c r="O1353" s="236"/>
      <c r="P1353" s="236"/>
      <c r="Q1353" s="236"/>
      <c r="R1353" s="236"/>
      <c r="S1353" s="236"/>
      <c r="T1353" s="237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38" t="s">
        <v>166</v>
      </c>
      <c r="AU1353" s="238" t="s">
        <v>82</v>
      </c>
      <c r="AV1353" s="13" t="s">
        <v>82</v>
      </c>
      <c r="AW1353" s="13" t="s">
        <v>33</v>
      </c>
      <c r="AX1353" s="13" t="s">
        <v>72</v>
      </c>
      <c r="AY1353" s="238" t="s">
        <v>153</v>
      </c>
    </row>
    <row r="1354" spans="1:51" s="14" customFormat="1" ht="12">
      <c r="A1354" s="14"/>
      <c r="B1354" s="239"/>
      <c r="C1354" s="240"/>
      <c r="D1354" s="221" t="s">
        <v>166</v>
      </c>
      <c r="E1354" s="241" t="s">
        <v>19</v>
      </c>
      <c r="F1354" s="242" t="s">
        <v>168</v>
      </c>
      <c r="G1354" s="240"/>
      <c r="H1354" s="243">
        <v>5.1</v>
      </c>
      <c r="I1354" s="244"/>
      <c r="J1354" s="240"/>
      <c r="K1354" s="240"/>
      <c r="L1354" s="245"/>
      <c r="M1354" s="246"/>
      <c r="N1354" s="247"/>
      <c r="O1354" s="247"/>
      <c r="P1354" s="247"/>
      <c r="Q1354" s="247"/>
      <c r="R1354" s="247"/>
      <c r="S1354" s="247"/>
      <c r="T1354" s="248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49" t="s">
        <v>166</v>
      </c>
      <c r="AU1354" s="249" t="s">
        <v>82</v>
      </c>
      <c r="AV1354" s="14" t="s">
        <v>161</v>
      </c>
      <c r="AW1354" s="14" t="s">
        <v>33</v>
      </c>
      <c r="AX1354" s="14" t="s">
        <v>80</v>
      </c>
      <c r="AY1354" s="249" t="s">
        <v>153</v>
      </c>
    </row>
    <row r="1355" spans="1:65" s="2" customFormat="1" ht="16.5" customHeight="1">
      <c r="A1355" s="42"/>
      <c r="B1355" s="43"/>
      <c r="C1355" s="208" t="s">
        <v>1469</v>
      </c>
      <c r="D1355" s="208" t="s">
        <v>156</v>
      </c>
      <c r="E1355" s="209" t="s">
        <v>1470</v>
      </c>
      <c r="F1355" s="210" t="s">
        <v>1471</v>
      </c>
      <c r="G1355" s="211" t="s">
        <v>197</v>
      </c>
      <c r="H1355" s="212">
        <v>157.13</v>
      </c>
      <c r="I1355" s="213"/>
      <c r="J1355" s="214">
        <f>ROUND(I1355*H1355,2)</f>
        <v>0</v>
      </c>
      <c r="K1355" s="210" t="s">
        <v>160</v>
      </c>
      <c r="L1355" s="48"/>
      <c r="M1355" s="215" t="s">
        <v>19</v>
      </c>
      <c r="N1355" s="216" t="s">
        <v>43</v>
      </c>
      <c r="O1355" s="88"/>
      <c r="P1355" s="217">
        <f>O1355*H1355</f>
        <v>0</v>
      </c>
      <c r="Q1355" s="217">
        <v>0</v>
      </c>
      <c r="R1355" s="217">
        <f>Q1355*H1355</f>
        <v>0</v>
      </c>
      <c r="S1355" s="217">
        <v>0</v>
      </c>
      <c r="T1355" s="218">
        <f>S1355*H1355</f>
        <v>0</v>
      </c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R1355" s="219" t="s">
        <v>210</v>
      </c>
      <c r="AT1355" s="219" t="s">
        <v>156</v>
      </c>
      <c r="AU1355" s="219" t="s">
        <v>82</v>
      </c>
      <c r="AY1355" s="21" t="s">
        <v>153</v>
      </c>
      <c r="BE1355" s="220">
        <f>IF(N1355="základní",J1355,0)</f>
        <v>0</v>
      </c>
      <c r="BF1355" s="220">
        <f>IF(N1355="snížená",J1355,0)</f>
        <v>0</v>
      </c>
      <c r="BG1355" s="220">
        <f>IF(N1355="zákl. přenesená",J1355,0)</f>
        <v>0</v>
      </c>
      <c r="BH1355" s="220">
        <f>IF(N1355="sníž. přenesená",J1355,0)</f>
        <v>0</v>
      </c>
      <c r="BI1355" s="220">
        <f>IF(N1355="nulová",J1355,0)</f>
        <v>0</v>
      </c>
      <c r="BJ1355" s="21" t="s">
        <v>80</v>
      </c>
      <c r="BK1355" s="220">
        <f>ROUND(I1355*H1355,2)</f>
        <v>0</v>
      </c>
      <c r="BL1355" s="21" t="s">
        <v>210</v>
      </c>
      <c r="BM1355" s="219" t="s">
        <v>1472</v>
      </c>
    </row>
    <row r="1356" spans="1:47" s="2" customFormat="1" ht="12">
      <c r="A1356" s="42"/>
      <c r="B1356" s="43"/>
      <c r="C1356" s="44"/>
      <c r="D1356" s="221" t="s">
        <v>162</v>
      </c>
      <c r="E1356" s="44"/>
      <c r="F1356" s="222" t="s">
        <v>1473</v>
      </c>
      <c r="G1356" s="44"/>
      <c r="H1356" s="44"/>
      <c r="I1356" s="223"/>
      <c r="J1356" s="44"/>
      <c r="K1356" s="44"/>
      <c r="L1356" s="48"/>
      <c r="M1356" s="224"/>
      <c r="N1356" s="225"/>
      <c r="O1356" s="88"/>
      <c r="P1356" s="88"/>
      <c r="Q1356" s="88"/>
      <c r="R1356" s="88"/>
      <c r="S1356" s="88"/>
      <c r="T1356" s="89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T1356" s="21" t="s">
        <v>162</v>
      </c>
      <c r="AU1356" s="21" t="s">
        <v>82</v>
      </c>
    </row>
    <row r="1357" spans="1:47" s="2" customFormat="1" ht="12">
      <c r="A1357" s="42"/>
      <c r="B1357" s="43"/>
      <c r="C1357" s="44"/>
      <c r="D1357" s="226" t="s">
        <v>164</v>
      </c>
      <c r="E1357" s="44"/>
      <c r="F1357" s="227" t="s">
        <v>1474</v>
      </c>
      <c r="G1357" s="44"/>
      <c r="H1357" s="44"/>
      <c r="I1357" s="223"/>
      <c r="J1357" s="44"/>
      <c r="K1357" s="44"/>
      <c r="L1357" s="48"/>
      <c r="M1357" s="224"/>
      <c r="N1357" s="225"/>
      <c r="O1357" s="88"/>
      <c r="P1357" s="88"/>
      <c r="Q1357" s="88"/>
      <c r="R1357" s="88"/>
      <c r="S1357" s="88"/>
      <c r="T1357" s="89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T1357" s="21" t="s">
        <v>164</v>
      </c>
      <c r="AU1357" s="21" t="s">
        <v>82</v>
      </c>
    </row>
    <row r="1358" spans="1:51" s="13" customFormat="1" ht="12">
      <c r="A1358" s="13"/>
      <c r="B1358" s="228"/>
      <c r="C1358" s="229"/>
      <c r="D1358" s="221" t="s">
        <v>166</v>
      </c>
      <c r="E1358" s="230" t="s">
        <v>19</v>
      </c>
      <c r="F1358" s="231" t="s">
        <v>1421</v>
      </c>
      <c r="G1358" s="229"/>
      <c r="H1358" s="232">
        <v>110.11</v>
      </c>
      <c r="I1358" s="233"/>
      <c r="J1358" s="229"/>
      <c r="K1358" s="229"/>
      <c r="L1358" s="234"/>
      <c r="M1358" s="235"/>
      <c r="N1358" s="236"/>
      <c r="O1358" s="236"/>
      <c r="P1358" s="236"/>
      <c r="Q1358" s="236"/>
      <c r="R1358" s="236"/>
      <c r="S1358" s="236"/>
      <c r="T1358" s="237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38" t="s">
        <v>166</v>
      </c>
      <c r="AU1358" s="238" t="s">
        <v>82</v>
      </c>
      <c r="AV1358" s="13" t="s">
        <v>82</v>
      </c>
      <c r="AW1358" s="13" t="s">
        <v>33</v>
      </c>
      <c r="AX1358" s="13" t="s">
        <v>72</v>
      </c>
      <c r="AY1358" s="238" t="s">
        <v>153</v>
      </c>
    </row>
    <row r="1359" spans="1:51" s="13" customFormat="1" ht="12">
      <c r="A1359" s="13"/>
      <c r="B1359" s="228"/>
      <c r="C1359" s="229"/>
      <c r="D1359" s="221" t="s">
        <v>166</v>
      </c>
      <c r="E1359" s="230" t="s">
        <v>19</v>
      </c>
      <c r="F1359" s="231" t="s">
        <v>1422</v>
      </c>
      <c r="G1359" s="229"/>
      <c r="H1359" s="232">
        <v>47.02</v>
      </c>
      <c r="I1359" s="233"/>
      <c r="J1359" s="229"/>
      <c r="K1359" s="229"/>
      <c r="L1359" s="234"/>
      <c r="M1359" s="235"/>
      <c r="N1359" s="236"/>
      <c r="O1359" s="236"/>
      <c r="P1359" s="236"/>
      <c r="Q1359" s="236"/>
      <c r="R1359" s="236"/>
      <c r="S1359" s="236"/>
      <c r="T1359" s="237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38" t="s">
        <v>166</v>
      </c>
      <c r="AU1359" s="238" t="s">
        <v>82</v>
      </c>
      <c r="AV1359" s="13" t="s">
        <v>82</v>
      </c>
      <c r="AW1359" s="13" t="s">
        <v>33</v>
      </c>
      <c r="AX1359" s="13" t="s">
        <v>72</v>
      </c>
      <c r="AY1359" s="238" t="s">
        <v>153</v>
      </c>
    </row>
    <row r="1360" spans="1:51" s="15" customFormat="1" ht="12">
      <c r="A1360" s="15"/>
      <c r="B1360" s="250"/>
      <c r="C1360" s="251"/>
      <c r="D1360" s="221" t="s">
        <v>166</v>
      </c>
      <c r="E1360" s="252" t="s">
        <v>19</v>
      </c>
      <c r="F1360" s="253" t="s">
        <v>1423</v>
      </c>
      <c r="G1360" s="251"/>
      <c r="H1360" s="254">
        <v>157.13</v>
      </c>
      <c r="I1360" s="255"/>
      <c r="J1360" s="251"/>
      <c r="K1360" s="251"/>
      <c r="L1360" s="256"/>
      <c r="M1360" s="257"/>
      <c r="N1360" s="258"/>
      <c r="O1360" s="258"/>
      <c r="P1360" s="258"/>
      <c r="Q1360" s="258"/>
      <c r="R1360" s="258"/>
      <c r="S1360" s="258"/>
      <c r="T1360" s="259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60" t="s">
        <v>166</v>
      </c>
      <c r="AU1360" s="260" t="s">
        <v>82</v>
      </c>
      <c r="AV1360" s="15" t="s">
        <v>175</v>
      </c>
      <c r="AW1360" s="15" t="s">
        <v>33</v>
      </c>
      <c r="AX1360" s="15" t="s">
        <v>72</v>
      </c>
      <c r="AY1360" s="260" t="s">
        <v>153</v>
      </c>
    </row>
    <row r="1361" spans="1:51" s="14" customFormat="1" ht="12">
      <c r="A1361" s="14"/>
      <c r="B1361" s="239"/>
      <c r="C1361" s="240"/>
      <c r="D1361" s="221" t="s">
        <v>166</v>
      </c>
      <c r="E1361" s="241" t="s">
        <v>19</v>
      </c>
      <c r="F1361" s="242" t="s">
        <v>168</v>
      </c>
      <c r="G1361" s="240"/>
      <c r="H1361" s="243">
        <v>157.13</v>
      </c>
      <c r="I1361" s="244"/>
      <c r="J1361" s="240"/>
      <c r="K1361" s="240"/>
      <c r="L1361" s="245"/>
      <c r="M1361" s="246"/>
      <c r="N1361" s="247"/>
      <c r="O1361" s="247"/>
      <c r="P1361" s="247"/>
      <c r="Q1361" s="247"/>
      <c r="R1361" s="247"/>
      <c r="S1361" s="247"/>
      <c r="T1361" s="248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49" t="s">
        <v>166</v>
      </c>
      <c r="AU1361" s="249" t="s">
        <v>82</v>
      </c>
      <c r="AV1361" s="14" t="s">
        <v>161</v>
      </c>
      <c r="AW1361" s="14" t="s">
        <v>33</v>
      </c>
      <c r="AX1361" s="14" t="s">
        <v>80</v>
      </c>
      <c r="AY1361" s="249" t="s">
        <v>153</v>
      </c>
    </row>
    <row r="1362" spans="1:65" s="2" customFormat="1" ht="44.25" customHeight="1">
      <c r="A1362" s="42"/>
      <c r="B1362" s="43"/>
      <c r="C1362" s="261" t="s">
        <v>869</v>
      </c>
      <c r="D1362" s="261" t="s">
        <v>214</v>
      </c>
      <c r="E1362" s="262" t="s">
        <v>1475</v>
      </c>
      <c r="F1362" s="263" t="s">
        <v>1476</v>
      </c>
      <c r="G1362" s="264" t="s">
        <v>197</v>
      </c>
      <c r="H1362" s="265">
        <v>172.843</v>
      </c>
      <c r="I1362" s="266"/>
      <c r="J1362" s="267">
        <f>ROUND(I1362*H1362,2)</f>
        <v>0</v>
      </c>
      <c r="K1362" s="263" t="s">
        <v>160</v>
      </c>
      <c r="L1362" s="268"/>
      <c r="M1362" s="269" t="s">
        <v>19</v>
      </c>
      <c r="N1362" s="270" t="s">
        <v>43</v>
      </c>
      <c r="O1362" s="88"/>
      <c r="P1362" s="217">
        <f>O1362*H1362</f>
        <v>0</v>
      </c>
      <c r="Q1362" s="217">
        <v>0</v>
      </c>
      <c r="R1362" s="217">
        <f>Q1362*H1362</f>
        <v>0</v>
      </c>
      <c r="S1362" s="217">
        <v>0</v>
      </c>
      <c r="T1362" s="218">
        <f>S1362*H1362</f>
        <v>0</v>
      </c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R1362" s="219" t="s">
        <v>260</v>
      </c>
      <c r="AT1362" s="219" t="s">
        <v>214</v>
      </c>
      <c r="AU1362" s="219" t="s">
        <v>82</v>
      </c>
      <c r="AY1362" s="21" t="s">
        <v>153</v>
      </c>
      <c r="BE1362" s="220">
        <f>IF(N1362="základní",J1362,0)</f>
        <v>0</v>
      </c>
      <c r="BF1362" s="220">
        <f>IF(N1362="snížená",J1362,0)</f>
        <v>0</v>
      </c>
      <c r="BG1362" s="220">
        <f>IF(N1362="zákl. přenesená",J1362,0)</f>
        <v>0</v>
      </c>
      <c r="BH1362" s="220">
        <f>IF(N1362="sníž. přenesená",J1362,0)</f>
        <v>0</v>
      </c>
      <c r="BI1362" s="220">
        <f>IF(N1362="nulová",J1362,0)</f>
        <v>0</v>
      </c>
      <c r="BJ1362" s="21" t="s">
        <v>80</v>
      </c>
      <c r="BK1362" s="220">
        <f>ROUND(I1362*H1362,2)</f>
        <v>0</v>
      </c>
      <c r="BL1362" s="21" t="s">
        <v>210</v>
      </c>
      <c r="BM1362" s="219" t="s">
        <v>1477</v>
      </c>
    </row>
    <row r="1363" spans="1:47" s="2" customFormat="1" ht="12">
      <c r="A1363" s="42"/>
      <c r="B1363" s="43"/>
      <c r="C1363" s="44"/>
      <c r="D1363" s="221" t="s">
        <v>162</v>
      </c>
      <c r="E1363" s="44"/>
      <c r="F1363" s="222" t="s">
        <v>1476</v>
      </c>
      <c r="G1363" s="44"/>
      <c r="H1363" s="44"/>
      <c r="I1363" s="223"/>
      <c r="J1363" s="44"/>
      <c r="K1363" s="44"/>
      <c r="L1363" s="48"/>
      <c r="M1363" s="224"/>
      <c r="N1363" s="225"/>
      <c r="O1363" s="88"/>
      <c r="P1363" s="88"/>
      <c r="Q1363" s="88"/>
      <c r="R1363" s="88"/>
      <c r="S1363" s="88"/>
      <c r="T1363" s="89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T1363" s="21" t="s">
        <v>162</v>
      </c>
      <c r="AU1363" s="21" t="s">
        <v>82</v>
      </c>
    </row>
    <row r="1364" spans="1:65" s="2" customFormat="1" ht="16.5" customHeight="1">
      <c r="A1364" s="42"/>
      <c r="B1364" s="43"/>
      <c r="C1364" s="208" t="s">
        <v>1478</v>
      </c>
      <c r="D1364" s="208" t="s">
        <v>156</v>
      </c>
      <c r="E1364" s="209" t="s">
        <v>1449</v>
      </c>
      <c r="F1364" s="210" t="s">
        <v>1450</v>
      </c>
      <c r="G1364" s="211" t="s">
        <v>346</v>
      </c>
      <c r="H1364" s="212">
        <v>90.68</v>
      </c>
      <c r="I1364" s="213"/>
      <c r="J1364" s="214">
        <f>ROUND(I1364*H1364,2)</f>
        <v>0</v>
      </c>
      <c r="K1364" s="210" t="s">
        <v>160</v>
      </c>
      <c r="L1364" s="48"/>
      <c r="M1364" s="215" t="s">
        <v>19</v>
      </c>
      <c r="N1364" s="216" t="s">
        <v>43</v>
      </c>
      <c r="O1364" s="88"/>
      <c r="P1364" s="217">
        <f>O1364*H1364</f>
        <v>0</v>
      </c>
      <c r="Q1364" s="217">
        <v>0</v>
      </c>
      <c r="R1364" s="217">
        <f>Q1364*H1364</f>
        <v>0</v>
      </c>
      <c r="S1364" s="217">
        <v>0</v>
      </c>
      <c r="T1364" s="218">
        <f>S1364*H1364</f>
        <v>0</v>
      </c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R1364" s="219" t="s">
        <v>210</v>
      </c>
      <c r="AT1364" s="219" t="s">
        <v>156</v>
      </c>
      <c r="AU1364" s="219" t="s">
        <v>82</v>
      </c>
      <c r="AY1364" s="21" t="s">
        <v>153</v>
      </c>
      <c r="BE1364" s="220">
        <f>IF(N1364="základní",J1364,0)</f>
        <v>0</v>
      </c>
      <c r="BF1364" s="220">
        <f>IF(N1364="snížená",J1364,0)</f>
        <v>0</v>
      </c>
      <c r="BG1364" s="220">
        <f>IF(N1364="zákl. přenesená",J1364,0)</f>
        <v>0</v>
      </c>
      <c r="BH1364" s="220">
        <f>IF(N1364="sníž. přenesená",J1364,0)</f>
        <v>0</v>
      </c>
      <c r="BI1364" s="220">
        <f>IF(N1364="nulová",J1364,0)</f>
        <v>0</v>
      </c>
      <c r="BJ1364" s="21" t="s">
        <v>80</v>
      </c>
      <c r="BK1364" s="220">
        <f>ROUND(I1364*H1364,2)</f>
        <v>0</v>
      </c>
      <c r="BL1364" s="21" t="s">
        <v>210</v>
      </c>
      <c r="BM1364" s="219" t="s">
        <v>1479</v>
      </c>
    </row>
    <row r="1365" spans="1:47" s="2" customFormat="1" ht="12">
      <c r="A1365" s="42"/>
      <c r="B1365" s="43"/>
      <c r="C1365" s="44"/>
      <c r="D1365" s="221" t="s">
        <v>162</v>
      </c>
      <c r="E1365" s="44"/>
      <c r="F1365" s="222" t="s">
        <v>1452</v>
      </c>
      <c r="G1365" s="44"/>
      <c r="H1365" s="44"/>
      <c r="I1365" s="223"/>
      <c r="J1365" s="44"/>
      <c r="K1365" s="44"/>
      <c r="L1365" s="48"/>
      <c r="M1365" s="224"/>
      <c r="N1365" s="225"/>
      <c r="O1365" s="88"/>
      <c r="P1365" s="88"/>
      <c r="Q1365" s="88"/>
      <c r="R1365" s="88"/>
      <c r="S1365" s="88"/>
      <c r="T1365" s="89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T1365" s="21" t="s">
        <v>162</v>
      </c>
      <c r="AU1365" s="21" t="s">
        <v>82</v>
      </c>
    </row>
    <row r="1366" spans="1:47" s="2" customFormat="1" ht="12">
      <c r="A1366" s="42"/>
      <c r="B1366" s="43"/>
      <c r="C1366" s="44"/>
      <c r="D1366" s="226" t="s">
        <v>164</v>
      </c>
      <c r="E1366" s="44"/>
      <c r="F1366" s="227" t="s">
        <v>1453</v>
      </c>
      <c r="G1366" s="44"/>
      <c r="H1366" s="44"/>
      <c r="I1366" s="223"/>
      <c r="J1366" s="44"/>
      <c r="K1366" s="44"/>
      <c r="L1366" s="48"/>
      <c r="M1366" s="224"/>
      <c r="N1366" s="225"/>
      <c r="O1366" s="88"/>
      <c r="P1366" s="88"/>
      <c r="Q1366" s="88"/>
      <c r="R1366" s="88"/>
      <c r="S1366" s="88"/>
      <c r="T1366" s="89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T1366" s="21" t="s">
        <v>164</v>
      </c>
      <c r="AU1366" s="21" t="s">
        <v>82</v>
      </c>
    </row>
    <row r="1367" spans="1:51" s="13" customFormat="1" ht="12">
      <c r="A1367" s="13"/>
      <c r="B1367" s="228"/>
      <c r="C1367" s="229"/>
      <c r="D1367" s="221" t="s">
        <v>166</v>
      </c>
      <c r="E1367" s="230" t="s">
        <v>19</v>
      </c>
      <c r="F1367" s="231" t="s">
        <v>1480</v>
      </c>
      <c r="G1367" s="229"/>
      <c r="H1367" s="232">
        <v>20.26</v>
      </c>
      <c r="I1367" s="233"/>
      <c r="J1367" s="229"/>
      <c r="K1367" s="229"/>
      <c r="L1367" s="234"/>
      <c r="M1367" s="235"/>
      <c r="N1367" s="236"/>
      <c r="O1367" s="236"/>
      <c r="P1367" s="236"/>
      <c r="Q1367" s="236"/>
      <c r="R1367" s="236"/>
      <c r="S1367" s="236"/>
      <c r="T1367" s="237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8" t="s">
        <v>166</v>
      </c>
      <c r="AU1367" s="238" t="s">
        <v>82</v>
      </c>
      <c r="AV1367" s="13" t="s">
        <v>82</v>
      </c>
      <c r="AW1367" s="13" t="s">
        <v>33</v>
      </c>
      <c r="AX1367" s="13" t="s">
        <v>72</v>
      </c>
      <c r="AY1367" s="238" t="s">
        <v>153</v>
      </c>
    </row>
    <row r="1368" spans="1:51" s="13" customFormat="1" ht="12">
      <c r="A1368" s="13"/>
      <c r="B1368" s="228"/>
      <c r="C1368" s="229"/>
      <c r="D1368" s="221" t="s">
        <v>166</v>
      </c>
      <c r="E1368" s="230" t="s">
        <v>19</v>
      </c>
      <c r="F1368" s="231" t="s">
        <v>1481</v>
      </c>
      <c r="G1368" s="229"/>
      <c r="H1368" s="232">
        <v>8.02</v>
      </c>
      <c r="I1368" s="233"/>
      <c r="J1368" s="229"/>
      <c r="K1368" s="229"/>
      <c r="L1368" s="234"/>
      <c r="M1368" s="235"/>
      <c r="N1368" s="236"/>
      <c r="O1368" s="236"/>
      <c r="P1368" s="236"/>
      <c r="Q1368" s="236"/>
      <c r="R1368" s="236"/>
      <c r="S1368" s="236"/>
      <c r="T1368" s="237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8" t="s">
        <v>166</v>
      </c>
      <c r="AU1368" s="238" t="s">
        <v>82</v>
      </c>
      <c r="AV1368" s="13" t="s">
        <v>82</v>
      </c>
      <c r="AW1368" s="13" t="s">
        <v>33</v>
      </c>
      <c r="AX1368" s="13" t="s">
        <v>72</v>
      </c>
      <c r="AY1368" s="238" t="s">
        <v>153</v>
      </c>
    </row>
    <row r="1369" spans="1:51" s="13" customFormat="1" ht="12">
      <c r="A1369" s="13"/>
      <c r="B1369" s="228"/>
      <c r="C1369" s="229"/>
      <c r="D1369" s="221" t="s">
        <v>166</v>
      </c>
      <c r="E1369" s="230" t="s">
        <v>19</v>
      </c>
      <c r="F1369" s="231" t="s">
        <v>1482</v>
      </c>
      <c r="G1369" s="229"/>
      <c r="H1369" s="232">
        <v>15.8</v>
      </c>
      <c r="I1369" s="233"/>
      <c r="J1369" s="229"/>
      <c r="K1369" s="229"/>
      <c r="L1369" s="234"/>
      <c r="M1369" s="235"/>
      <c r="N1369" s="236"/>
      <c r="O1369" s="236"/>
      <c r="P1369" s="236"/>
      <c r="Q1369" s="236"/>
      <c r="R1369" s="236"/>
      <c r="S1369" s="236"/>
      <c r="T1369" s="237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8" t="s">
        <v>166</v>
      </c>
      <c r="AU1369" s="238" t="s">
        <v>82</v>
      </c>
      <c r="AV1369" s="13" t="s">
        <v>82</v>
      </c>
      <c r="AW1369" s="13" t="s">
        <v>33</v>
      </c>
      <c r="AX1369" s="13" t="s">
        <v>72</v>
      </c>
      <c r="AY1369" s="238" t="s">
        <v>153</v>
      </c>
    </row>
    <row r="1370" spans="1:51" s="15" customFormat="1" ht="12">
      <c r="A1370" s="15"/>
      <c r="B1370" s="250"/>
      <c r="C1370" s="251"/>
      <c r="D1370" s="221" t="s">
        <v>166</v>
      </c>
      <c r="E1370" s="252" t="s">
        <v>19</v>
      </c>
      <c r="F1370" s="253" t="s">
        <v>174</v>
      </c>
      <c r="G1370" s="251"/>
      <c r="H1370" s="254">
        <v>44.08</v>
      </c>
      <c r="I1370" s="255"/>
      <c r="J1370" s="251"/>
      <c r="K1370" s="251"/>
      <c r="L1370" s="256"/>
      <c r="M1370" s="257"/>
      <c r="N1370" s="258"/>
      <c r="O1370" s="258"/>
      <c r="P1370" s="258"/>
      <c r="Q1370" s="258"/>
      <c r="R1370" s="258"/>
      <c r="S1370" s="258"/>
      <c r="T1370" s="259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T1370" s="260" t="s">
        <v>166</v>
      </c>
      <c r="AU1370" s="260" t="s">
        <v>82</v>
      </c>
      <c r="AV1370" s="15" t="s">
        <v>175</v>
      </c>
      <c r="AW1370" s="15" t="s">
        <v>33</v>
      </c>
      <c r="AX1370" s="15" t="s">
        <v>72</v>
      </c>
      <c r="AY1370" s="260" t="s">
        <v>153</v>
      </c>
    </row>
    <row r="1371" spans="1:51" s="13" customFormat="1" ht="12">
      <c r="A1371" s="13"/>
      <c r="B1371" s="228"/>
      <c r="C1371" s="229"/>
      <c r="D1371" s="221" t="s">
        <v>166</v>
      </c>
      <c r="E1371" s="230" t="s">
        <v>19</v>
      </c>
      <c r="F1371" s="231" t="s">
        <v>1483</v>
      </c>
      <c r="G1371" s="229"/>
      <c r="H1371" s="232">
        <v>9.5</v>
      </c>
      <c r="I1371" s="233"/>
      <c r="J1371" s="229"/>
      <c r="K1371" s="229"/>
      <c r="L1371" s="234"/>
      <c r="M1371" s="235"/>
      <c r="N1371" s="236"/>
      <c r="O1371" s="236"/>
      <c r="P1371" s="236"/>
      <c r="Q1371" s="236"/>
      <c r="R1371" s="236"/>
      <c r="S1371" s="236"/>
      <c r="T1371" s="237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8" t="s">
        <v>166</v>
      </c>
      <c r="AU1371" s="238" t="s">
        <v>82</v>
      </c>
      <c r="AV1371" s="13" t="s">
        <v>82</v>
      </c>
      <c r="AW1371" s="13" t="s">
        <v>33</v>
      </c>
      <c r="AX1371" s="13" t="s">
        <v>72</v>
      </c>
      <c r="AY1371" s="238" t="s">
        <v>153</v>
      </c>
    </row>
    <row r="1372" spans="1:51" s="13" customFormat="1" ht="12">
      <c r="A1372" s="13"/>
      <c r="B1372" s="228"/>
      <c r="C1372" s="229"/>
      <c r="D1372" s="221" t="s">
        <v>166</v>
      </c>
      <c r="E1372" s="230" t="s">
        <v>19</v>
      </c>
      <c r="F1372" s="231" t="s">
        <v>1484</v>
      </c>
      <c r="G1372" s="229"/>
      <c r="H1372" s="232">
        <v>8.1</v>
      </c>
      <c r="I1372" s="233"/>
      <c r="J1372" s="229"/>
      <c r="K1372" s="229"/>
      <c r="L1372" s="234"/>
      <c r="M1372" s="235"/>
      <c r="N1372" s="236"/>
      <c r="O1372" s="236"/>
      <c r="P1372" s="236"/>
      <c r="Q1372" s="236"/>
      <c r="R1372" s="236"/>
      <c r="S1372" s="236"/>
      <c r="T1372" s="237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38" t="s">
        <v>166</v>
      </c>
      <c r="AU1372" s="238" t="s">
        <v>82</v>
      </c>
      <c r="AV1372" s="13" t="s">
        <v>82</v>
      </c>
      <c r="AW1372" s="13" t="s">
        <v>33</v>
      </c>
      <c r="AX1372" s="13" t="s">
        <v>72</v>
      </c>
      <c r="AY1372" s="238" t="s">
        <v>153</v>
      </c>
    </row>
    <row r="1373" spans="1:51" s="13" customFormat="1" ht="12">
      <c r="A1373" s="13"/>
      <c r="B1373" s="228"/>
      <c r="C1373" s="229"/>
      <c r="D1373" s="221" t="s">
        <v>166</v>
      </c>
      <c r="E1373" s="230" t="s">
        <v>19</v>
      </c>
      <c r="F1373" s="231" t="s">
        <v>1485</v>
      </c>
      <c r="G1373" s="229"/>
      <c r="H1373" s="232">
        <v>17.1</v>
      </c>
      <c r="I1373" s="233"/>
      <c r="J1373" s="229"/>
      <c r="K1373" s="229"/>
      <c r="L1373" s="234"/>
      <c r="M1373" s="235"/>
      <c r="N1373" s="236"/>
      <c r="O1373" s="236"/>
      <c r="P1373" s="236"/>
      <c r="Q1373" s="236"/>
      <c r="R1373" s="236"/>
      <c r="S1373" s="236"/>
      <c r="T1373" s="237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8" t="s">
        <v>166</v>
      </c>
      <c r="AU1373" s="238" t="s">
        <v>82</v>
      </c>
      <c r="AV1373" s="13" t="s">
        <v>82</v>
      </c>
      <c r="AW1373" s="13" t="s">
        <v>33</v>
      </c>
      <c r="AX1373" s="13" t="s">
        <v>72</v>
      </c>
      <c r="AY1373" s="238" t="s">
        <v>153</v>
      </c>
    </row>
    <row r="1374" spans="1:51" s="13" customFormat="1" ht="12">
      <c r="A1374" s="13"/>
      <c r="B1374" s="228"/>
      <c r="C1374" s="229"/>
      <c r="D1374" s="221" t="s">
        <v>166</v>
      </c>
      <c r="E1374" s="230" t="s">
        <v>19</v>
      </c>
      <c r="F1374" s="231" t="s">
        <v>1486</v>
      </c>
      <c r="G1374" s="229"/>
      <c r="H1374" s="232">
        <v>11.9</v>
      </c>
      <c r="I1374" s="233"/>
      <c r="J1374" s="229"/>
      <c r="K1374" s="229"/>
      <c r="L1374" s="234"/>
      <c r="M1374" s="235"/>
      <c r="N1374" s="236"/>
      <c r="O1374" s="236"/>
      <c r="P1374" s="236"/>
      <c r="Q1374" s="236"/>
      <c r="R1374" s="236"/>
      <c r="S1374" s="236"/>
      <c r="T1374" s="237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8" t="s">
        <v>166</v>
      </c>
      <c r="AU1374" s="238" t="s">
        <v>82</v>
      </c>
      <c r="AV1374" s="13" t="s">
        <v>82</v>
      </c>
      <c r="AW1374" s="13" t="s">
        <v>33</v>
      </c>
      <c r="AX1374" s="13" t="s">
        <v>72</v>
      </c>
      <c r="AY1374" s="238" t="s">
        <v>153</v>
      </c>
    </row>
    <row r="1375" spans="1:51" s="15" customFormat="1" ht="12">
      <c r="A1375" s="15"/>
      <c r="B1375" s="250"/>
      <c r="C1375" s="251"/>
      <c r="D1375" s="221" t="s">
        <v>166</v>
      </c>
      <c r="E1375" s="252" t="s">
        <v>19</v>
      </c>
      <c r="F1375" s="253" t="s">
        <v>174</v>
      </c>
      <c r="G1375" s="251"/>
      <c r="H1375" s="254">
        <v>46.6</v>
      </c>
      <c r="I1375" s="255"/>
      <c r="J1375" s="251"/>
      <c r="K1375" s="251"/>
      <c r="L1375" s="256"/>
      <c r="M1375" s="257"/>
      <c r="N1375" s="258"/>
      <c r="O1375" s="258"/>
      <c r="P1375" s="258"/>
      <c r="Q1375" s="258"/>
      <c r="R1375" s="258"/>
      <c r="S1375" s="258"/>
      <c r="T1375" s="259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T1375" s="260" t="s">
        <v>166</v>
      </c>
      <c r="AU1375" s="260" t="s">
        <v>82</v>
      </c>
      <c r="AV1375" s="15" t="s">
        <v>175</v>
      </c>
      <c r="AW1375" s="15" t="s">
        <v>33</v>
      </c>
      <c r="AX1375" s="15" t="s">
        <v>72</v>
      </c>
      <c r="AY1375" s="260" t="s">
        <v>153</v>
      </c>
    </row>
    <row r="1376" spans="1:51" s="14" customFormat="1" ht="12">
      <c r="A1376" s="14"/>
      <c r="B1376" s="239"/>
      <c r="C1376" s="240"/>
      <c r="D1376" s="221" t="s">
        <v>166</v>
      </c>
      <c r="E1376" s="241" t="s">
        <v>19</v>
      </c>
      <c r="F1376" s="242" t="s">
        <v>168</v>
      </c>
      <c r="G1376" s="240"/>
      <c r="H1376" s="243">
        <v>90.68</v>
      </c>
      <c r="I1376" s="244"/>
      <c r="J1376" s="240"/>
      <c r="K1376" s="240"/>
      <c r="L1376" s="245"/>
      <c r="M1376" s="246"/>
      <c r="N1376" s="247"/>
      <c r="O1376" s="247"/>
      <c r="P1376" s="247"/>
      <c r="Q1376" s="247"/>
      <c r="R1376" s="247"/>
      <c r="S1376" s="247"/>
      <c r="T1376" s="248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9" t="s">
        <v>166</v>
      </c>
      <c r="AU1376" s="249" t="s">
        <v>82</v>
      </c>
      <c r="AV1376" s="14" t="s">
        <v>161</v>
      </c>
      <c r="AW1376" s="14" t="s">
        <v>33</v>
      </c>
      <c r="AX1376" s="14" t="s">
        <v>80</v>
      </c>
      <c r="AY1376" s="249" t="s">
        <v>153</v>
      </c>
    </row>
    <row r="1377" spans="1:65" s="2" customFormat="1" ht="16.5" customHeight="1">
      <c r="A1377" s="42"/>
      <c r="B1377" s="43"/>
      <c r="C1377" s="261" t="s">
        <v>876</v>
      </c>
      <c r="D1377" s="261" t="s">
        <v>214</v>
      </c>
      <c r="E1377" s="262" t="s">
        <v>1487</v>
      </c>
      <c r="F1377" s="263" t="s">
        <v>1488</v>
      </c>
      <c r="G1377" s="264" t="s">
        <v>346</v>
      </c>
      <c r="H1377" s="265">
        <v>92.494</v>
      </c>
      <c r="I1377" s="266"/>
      <c r="J1377" s="267">
        <f>ROUND(I1377*H1377,2)</f>
        <v>0</v>
      </c>
      <c r="K1377" s="263" t="s">
        <v>160</v>
      </c>
      <c r="L1377" s="268"/>
      <c r="M1377" s="269" t="s">
        <v>19</v>
      </c>
      <c r="N1377" s="270" t="s">
        <v>43</v>
      </c>
      <c r="O1377" s="88"/>
      <c r="P1377" s="217">
        <f>O1377*H1377</f>
        <v>0</v>
      </c>
      <c r="Q1377" s="217">
        <v>0</v>
      </c>
      <c r="R1377" s="217">
        <f>Q1377*H1377</f>
        <v>0</v>
      </c>
      <c r="S1377" s="217">
        <v>0</v>
      </c>
      <c r="T1377" s="218">
        <f>S1377*H1377</f>
        <v>0</v>
      </c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R1377" s="219" t="s">
        <v>260</v>
      </c>
      <c r="AT1377" s="219" t="s">
        <v>214</v>
      </c>
      <c r="AU1377" s="219" t="s">
        <v>82</v>
      </c>
      <c r="AY1377" s="21" t="s">
        <v>153</v>
      </c>
      <c r="BE1377" s="220">
        <f>IF(N1377="základní",J1377,0)</f>
        <v>0</v>
      </c>
      <c r="BF1377" s="220">
        <f>IF(N1377="snížená",J1377,0)</f>
        <v>0</v>
      </c>
      <c r="BG1377" s="220">
        <f>IF(N1377="zákl. přenesená",J1377,0)</f>
        <v>0</v>
      </c>
      <c r="BH1377" s="220">
        <f>IF(N1377="sníž. přenesená",J1377,0)</f>
        <v>0</v>
      </c>
      <c r="BI1377" s="220">
        <f>IF(N1377="nulová",J1377,0)</f>
        <v>0</v>
      </c>
      <c r="BJ1377" s="21" t="s">
        <v>80</v>
      </c>
      <c r="BK1377" s="220">
        <f>ROUND(I1377*H1377,2)</f>
        <v>0</v>
      </c>
      <c r="BL1377" s="21" t="s">
        <v>210</v>
      </c>
      <c r="BM1377" s="219" t="s">
        <v>1489</v>
      </c>
    </row>
    <row r="1378" spans="1:47" s="2" customFormat="1" ht="12">
      <c r="A1378" s="42"/>
      <c r="B1378" s="43"/>
      <c r="C1378" s="44"/>
      <c r="D1378" s="221" t="s">
        <v>162</v>
      </c>
      <c r="E1378" s="44"/>
      <c r="F1378" s="222" t="s">
        <v>1488</v>
      </c>
      <c r="G1378" s="44"/>
      <c r="H1378" s="44"/>
      <c r="I1378" s="223"/>
      <c r="J1378" s="44"/>
      <c r="K1378" s="44"/>
      <c r="L1378" s="48"/>
      <c r="M1378" s="224"/>
      <c r="N1378" s="225"/>
      <c r="O1378" s="88"/>
      <c r="P1378" s="88"/>
      <c r="Q1378" s="88"/>
      <c r="R1378" s="88"/>
      <c r="S1378" s="88"/>
      <c r="T1378" s="89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T1378" s="21" t="s">
        <v>162</v>
      </c>
      <c r="AU1378" s="21" t="s">
        <v>82</v>
      </c>
    </row>
    <row r="1379" spans="1:51" s="13" customFormat="1" ht="12">
      <c r="A1379" s="13"/>
      <c r="B1379" s="228"/>
      <c r="C1379" s="229"/>
      <c r="D1379" s="221" t="s">
        <v>166</v>
      </c>
      <c r="E1379" s="230" t="s">
        <v>19</v>
      </c>
      <c r="F1379" s="231" t="s">
        <v>1490</v>
      </c>
      <c r="G1379" s="229"/>
      <c r="H1379" s="232">
        <v>92.494</v>
      </c>
      <c r="I1379" s="233"/>
      <c r="J1379" s="229"/>
      <c r="K1379" s="229"/>
      <c r="L1379" s="234"/>
      <c r="M1379" s="235"/>
      <c r="N1379" s="236"/>
      <c r="O1379" s="236"/>
      <c r="P1379" s="236"/>
      <c r="Q1379" s="236"/>
      <c r="R1379" s="236"/>
      <c r="S1379" s="236"/>
      <c r="T1379" s="237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8" t="s">
        <v>166</v>
      </c>
      <c r="AU1379" s="238" t="s">
        <v>82</v>
      </c>
      <c r="AV1379" s="13" t="s">
        <v>82</v>
      </c>
      <c r="AW1379" s="13" t="s">
        <v>33</v>
      </c>
      <c r="AX1379" s="13" t="s">
        <v>72</v>
      </c>
      <c r="AY1379" s="238" t="s">
        <v>153</v>
      </c>
    </row>
    <row r="1380" spans="1:51" s="14" customFormat="1" ht="12">
      <c r="A1380" s="14"/>
      <c r="B1380" s="239"/>
      <c r="C1380" s="240"/>
      <c r="D1380" s="221" t="s">
        <v>166</v>
      </c>
      <c r="E1380" s="241" t="s">
        <v>19</v>
      </c>
      <c r="F1380" s="242" t="s">
        <v>168</v>
      </c>
      <c r="G1380" s="240"/>
      <c r="H1380" s="243">
        <v>92.494</v>
      </c>
      <c r="I1380" s="244"/>
      <c r="J1380" s="240"/>
      <c r="K1380" s="240"/>
      <c r="L1380" s="245"/>
      <c r="M1380" s="246"/>
      <c r="N1380" s="247"/>
      <c r="O1380" s="247"/>
      <c r="P1380" s="247"/>
      <c r="Q1380" s="247"/>
      <c r="R1380" s="247"/>
      <c r="S1380" s="247"/>
      <c r="T1380" s="248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9" t="s">
        <v>166</v>
      </c>
      <c r="AU1380" s="249" t="s">
        <v>82</v>
      </c>
      <c r="AV1380" s="14" t="s">
        <v>161</v>
      </c>
      <c r="AW1380" s="14" t="s">
        <v>33</v>
      </c>
      <c r="AX1380" s="14" t="s">
        <v>80</v>
      </c>
      <c r="AY1380" s="249" t="s">
        <v>153</v>
      </c>
    </row>
    <row r="1381" spans="1:65" s="2" customFormat="1" ht="33" customHeight="1">
      <c r="A1381" s="42"/>
      <c r="B1381" s="43"/>
      <c r="C1381" s="208" t="s">
        <v>1491</v>
      </c>
      <c r="D1381" s="208" t="s">
        <v>156</v>
      </c>
      <c r="E1381" s="209" t="s">
        <v>1492</v>
      </c>
      <c r="F1381" s="210" t="s">
        <v>1493</v>
      </c>
      <c r="G1381" s="211" t="s">
        <v>197</v>
      </c>
      <c r="H1381" s="212">
        <v>157.13</v>
      </c>
      <c r="I1381" s="213"/>
      <c r="J1381" s="214">
        <f>ROUND(I1381*H1381,2)</f>
        <v>0</v>
      </c>
      <c r="K1381" s="210" t="s">
        <v>160</v>
      </c>
      <c r="L1381" s="48"/>
      <c r="M1381" s="215" t="s">
        <v>19</v>
      </c>
      <c r="N1381" s="216" t="s">
        <v>43</v>
      </c>
      <c r="O1381" s="88"/>
      <c r="P1381" s="217">
        <f>O1381*H1381</f>
        <v>0</v>
      </c>
      <c r="Q1381" s="217">
        <v>0</v>
      </c>
      <c r="R1381" s="217">
        <f>Q1381*H1381</f>
        <v>0</v>
      </c>
      <c r="S1381" s="217">
        <v>0</v>
      </c>
      <c r="T1381" s="218">
        <f>S1381*H1381</f>
        <v>0</v>
      </c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R1381" s="219" t="s">
        <v>210</v>
      </c>
      <c r="AT1381" s="219" t="s">
        <v>156</v>
      </c>
      <c r="AU1381" s="219" t="s">
        <v>82</v>
      </c>
      <c r="AY1381" s="21" t="s">
        <v>153</v>
      </c>
      <c r="BE1381" s="220">
        <f>IF(N1381="základní",J1381,0)</f>
        <v>0</v>
      </c>
      <c r="BF1381" s="220">
        <f>IF(N1381="snížená",J1381,0)</f>
        <v>0</v>
      </c>
      <c r="BG1381" s="220">
        <f>IF(N1381="zákl. přenesená",J1381,0)</f>
        <v>0</v>
      </c>
      <c r="BH1381" s="220">
        <f>IF(N1381="sníž. přenesená",J1381,0)</f>
        <v>0</v>
      </c>
      <c r="BI1381" s="220">
        <f>IF(N1381="nulová",J1381,0)</f>
        <v>0</v>
      </c>
      <c r="BJ1381" s="21" t="s">
        <v>80</v>
      </c>
      <c r="BK1381" s="220">
        <f>ROUND(I1381*H1381,2)</f>
        <v>0</v>
      </c>
      <c r="BL1381" s="21" t="s">
        <v>210</v>
      </c>
      <c r="BM1381" s="219" t="s">
        <v>1494</v>
      </c>
    </row>
    <row r="1382" spans="1:47" s="2" customFormat="1" ht="12">
      <c r="A1382" s="42"/>
      <c r="B1382" s="43"/>
      <c r="C1382" s="44"/>
      <c r="D1382" s="221" t="s">
        <v>162</v>
      </c>
      <c r="E1382" s="44"/>
      <c r="F1382" s="222" t="s">
        <v>1495</v>
      </c>
      <c r="G1382" s="44"/>
      <c r="H1382" s="44"/>
      <c r="I1382" s="223"/>
      <c r="J1382" s="44"/>
      <c r="K1382" s="44"/>
      <c r="L1382" s="48"/>
      <c r="M1382" s="224"/>
      <c r="N1382" s="225"/>
      <c r="O1382" s="88"/>
      <c r="P1382" s="88"/>
      <c r="Q1382" s="88"/>
      <c r="R1382" s="88"/>
      <c r="S1382" s="88"/>
      <c r="T1382" s="89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T1382" s="21" t="s">
        <v>162</v>
      </c>
      <c r="AU1382" s="21" t="s">
        <v>82</v>
      </c>
    </row>
    <row r="1383" spans="1:47" s="2" customFormat="1" ht="12">
      <c r="A1383" s="42"/>
      <c r="B1383" s="43"/>
      <c r="C1383" s="44"/>
      <c r="D1383" s="226" t="s">
        <v>164</v>
      </c>
      <c r="E1383" s="44"/>
      <c r="F1383" s="227" t="s">
        <v>1496</v>
      </c>
      <c r="G1383" s="44"/>
      <c r="H1383" s="44"/>
      <c r="I1383" s="223"/>
      <c r="J1383" s="44"/>
      <c r="K1383" s="44"/>
      <c r="L1383" s="48"/>
      <c r="M1383" s="224"/>
      <c r="N1383" s="225"/>
      <c r="O1383" s="88"/>
      <c r="P1383" s="88"/>
      <c r="Q1383" s="88"/>
      <c r="R1383" s="88"/>
      <c r="S1383" s="88"/>
      <c r="T1383" s="89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T1383" s="21" t="s">
        <v>164</v>
      </c>
      <c r="AU1383" s="21" t="s">
        <v>82</v>
      </c>
    </row>
    <row r="1384" spans="1:51" s="13" customFormat="1" ht="12">
      <c r="A1384" s="13"/>
      <c r="B1384" s="228"/>
      <c r="C1384" s="229"/>
      <c r="D1384" s="221" t="s">
        <v>166</v>
      </c>
      <c r="E1384" s="230" t="s">
        <v>19</v>
      </c>
      <c r="F1384" s="231" t="s">
        <v>1421</v>
      </c>
      <c r="G1384" s="229"/>
      <c r="H1384" s="232">
        <v>110.11</v>
      </c>
      <c r="I1384" s="233"/>
      <c r="J1384" s="229"/>
      <c r="K1384" s="229"/>
      <c r="L1384" s="234"/>
      <c r="M1384" s="235"/>
      <c r="N1384" s="236"/>
      <c r="O1384" s="236"/>
      <c r="P1384" s="236"/>
      <c r="Q1384" s="236"/>
      <c r="R1384" s="236"/>
      <c r="S1384" s="236"/>
      <c r="T1384" s="237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8" t="s">
        <v>166</v>
      </c>
      <c r="AU1384" s="238" t="s">
        <v>82</v>
      </c>
      <c r="AV1384" s="13" t="s">
        <v>82</v>
      </c>
      <c r="AW1384" s="13" t="s">
        <v>33</v>
      </c>
      <c r="AX1384" s="13" t="s">
        <v>72</v>
      </c>
      <c r="AY1384" s="238" t="s">
        <v>153</v>
      </c>
    </row>
    <row r="1385" spans="1:51" s="13" customFormat="1" ht="12">
      <c r="A1385" s="13"/>
      <c r="B1385" s="228"/>
      <c r="C1385" s="229"/>
      <c r="D1385" s="221" t="s">
        <v>166</v>
      </c>
      <c r="E1385" s="230" t="s">
        <v>19</v>
      </c>
      <c r="F1385" s="231" t="s">
        <v>1422</v>
      </c>
      <c r="G1385" s="229"/>
      <c r="H1385" s="232">
        <v>47.02</v>
      </c>
      <c r="I1385" s="233"/>
      <c r="J1385" s="229"/>
      <c r="K1385" s="229"/>
      <c r="L1385" s="234"/>
      <c r="M1385" s="235"/>
      <c r="N1385" s="236"/>
      <c r="O1385" s="236"/>
      <c r="P1385" s="236"/>
      <c r="Q1385" s="236"/>
      <c r="R1385" s="236"/>
      <c r="S1385" s="236"/>
      <c r="T1385" s="237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8" t="s">
        <v>166</v>
      </c>
      <c r="AU1385" s="238" t="s">
        <v>82</v>
      </c>
      <c r="AV1385" s="13" t="s">
        <v>82</v>
      </c>
      <c r="AW1385" s="13" t="s">
        <v>33</v>
      </c>
      <c r="AX1385" s="13" t="s">
        <v>72</v>
      </c>
      <c r="AY1385" s="238" t="s">
        <v>153</v>
      </c>
    </row>
    <row r="1386" spans="1:51" s="15" customFormat="1" ht="12">
      <c r="A1386" s="15"/>
      <c r="B1386" s="250"/>
      <c r="C1386" s="251"/>
      <c r="D1386" s="221" t="s">
        <v>166</v>
      </c>
      <c r="E1386" s="252" t="s">
        <v>19</v>
      </c>
      <c r="F1386" s="253" t="s">
        <v>1423</v>
      </c>
      <c r="G1386" s="251"/>
      <c r="H1386" s="254">
        <v>157.13</v>
      </c>
      <c r="I1386" s="255"/>
      <c r="J1386" s="251"/>
      <c r="K1386" s="251"/>
      <c r="L1386" s="256"/>
      <c r="M1386" s="257"/>
      <c r="N1386" s="258"/>
      <c r="O1386" s="258"/>
      <c r="P1386" s="258"/>
      <c r="Q1386" s="258"/>
      <c r="R1386" s="258"/>
      <c r="S1386" s="258"/>
      <c r="T1386" s="259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T1386" s="260" t="s">
        <v>166</v>
      </c>
      <c r="AU1386" s="260" t="s">
        <v>82</v>
      </c>
      <c r="AV1386" s="15" t="s">
        <v>175</v>
      </c>
      <c r="AW1386" s="15" t="s">
        <v>33</v>
      </c>
      <c r="AX1386" s="15" t="s">
        <v>72</v>
      </c>
      <c r="AY1386" s="260" t="s">
        <v>153</v>
      </c>
    </row>
    <row r="1387" spans="1:51" s="14" customFormat="1" ht="12">
      <c r="A1387" s="14"/>
      <c r="B1387" s="239"/>
      <c r="C1387" s="240"/>
      <c r="D1387" s="221" t="s">
        <v>166</v>
      </c>
      <c r="E1387" s="241" t="s">
        <v>19</v>
      </c>
      <c r="F1387" s="242" t="s">
        <v>168</v>
      </c>
      <c r="G1387" s="240"/>
      <c r="H1387" s="243">
        <v>157.13</v>
      </c>
      <c r="I1387" s="244"/>
      <c r="J1387" s="240"/>
      <c r="K1387" s="240"/>
      <c r="L1387" s="245"/>
      <c r="M1387" s="246"/>
      <c r="N1387" s="247"/>
      <c r="O1387" s="247"/>
      <c r="P1387" s="247"/>
      <c r="Q1387" s="247"/>
      <c r="R1387" s="247"/>
      <c r="S1387" s="247"/>
      <c r="T1387" s="248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49" t="s">
        <v>166</v>
      </c>
      <c r="AU1387" s="249" t="s">
        <v>82</v>
      </c>
      <c r="AV1387" s="14" t="s">
        <v>161</v>
      </c>
      <c r="AW1387" s="14" t="s">
        <v>33</v>
      </c>
      <c r="AX1387" s="14" t="s">
        <v>80</v>
      </c>
      <c r="AY1387" s="249" t="s">
        <v>153</v>
      </c>
    </row>
    <row r="1388" spans="1:65" s="2" customFormat="1" ht="24.15" customHeight="1">
      <c r="A1388" s="42"/>
      <c r="B1388" s="43"/>
      <c r="C1388" s="208" t="s">
        <v>882</v>
      </c>
      <c r="D1388" s="208" t="s">
        <v>156</v>
      </c>
      <c r="E1388" s="209" t="s">
        <v>1497</v>
      </c>
      <c r="F1388" s="210" t="s">
        <v>1498</v>
      </c>
      <c r="G1388" s="211" t="s">
        <v>183</v>
      </c>
      <c r="H1388" s="212">
        <v>1.668</v>
      </c>
      <c r="I1388" s="213"/>
      <c r="J1388" s="214">
        <f>ROUND(I1388*H1388,2)</f>
        <v>0</v>
      </c>
      <c r="K1388" s="210" t="s">
        <v>160</v>
      </c>
      <c r="L1388" s="48"/>
      <c r="M1388" s="215" t="s">
        <v>19</v>
      </c>
      <c r="N1388" s="216" t="s">
        <v>43</v>
      </c>
      <c r="O1388" s="88"/>
      <c r="P1388" s="217">
        <f>O1388*H1388</f>
        <v>0</v>
      </c>
      <c r="Q1388" s="217">
        <v>0</v>
      </c>
      <c r="R1388" s="217">
        <f>Q1388*H1388</f>
        <v>0</v>
      </c>
      <c r="S1388" s="217">
        <v>0</v>
      </c>
      <c r="T1388" s="218">
        <f>S1388*H1388</f>
        <v>0</v>
      </c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R1388" s="219" t="s">
        <v>210</v>
      </c>
      <c r="AT1388" s="219" t="s">
        <v>156</v>
      </c>
      <c r="AU1388" s="219" t="s">
        <v>82</v>
      </c>
      <c r="AY1388" s="21" t="s">
        <v>153</v>
      </c>
      <c r="BE1388" s="220">
        <f>IF(N1388="základní",J1388,0)</f>
        <v>0</v>
      </c>
      <c r="BF1388" s="220">
        <f>IF(N1388="snížená",J1388,0)</f>
        <v>0</v>
      </c>
      <c r="BG1388" s="220">
        <f>IF(N1388="zákl. přenesená",J1388,0)</f>
        <v>0</v>
      </c>
      <c r="BH1388" s="220">
        <f>IF(N1388="sníž. přenesená",J1388,0)</f>
        <v>0</v>
      </c>
      <c r="BI1388" s="220">
        <f>IF(N1388="nulová",J1388,0)</f>
        <v>0</v>
      </c>
      <c r="BJ1388" s="21" t="s">
        <v>80</v>
      </c>
      <c r="BK1388" s="220">
        <f>ROUND(I1388*H1388,2)</f>
        <v>0</v>
      </c>
      <c r="BL1388" s="21" t="s">
        <v>210</v>
      </c>
      <c r="BM1388" s="219" t="s">
        <v>1499</v>
      </c>
    </row>
    <row r="1389" spans="1:47" s="2" customFormat="1" ht="12">
      <c r="A1389" s="42"/>
      <c r="B1389" s="43"/>
      <c r="C1389" s="44"/>
      <c r="D1389" s="221" t="s">
        <v>162</v>
      </c>
      <c r="E1389" s="44"/>
      <c r="F1389" s="222" t="s">
        <v>1500</v>
      </c>
      <c r="G1389" s="44"/>
      <c r="H1389" s="44"/>
      <c r="I1389" s="223"/>
      <c r="J1389" s="44"/>
      <c r="K1389" s="44"/>
      <c r="L1389" s="48"/>
      <c r="M1389" s="224"/>
      <c r="N1389" s="225"/>
      <c r="O1389" s="88"/>
      <c r="P1389" s="88"/>
      <c r="Q1389" s="88"/>
      <c r="R1389" s="88"/>
      <c r="S1389" s="88"/>
      <c r="T1389" s="89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T1389" s="21" t="s">
        <v>162</v>
      </c>
      <c r="AU1389" s="21" t="s">
        <v>82</v>
      </c>
    </row>
    <row r="1390" spans="1:47" s="2" customFormat="1" ht="12">
      <c r="A1390" s="42"/>
      <c r="B1390" s="43"/>
      <c r="C1390" s="44"/>
      <c r="D1390" s="226" t="s">
        <v>164</v>
      </c>
      <c r="E1390" s="44"/>
      <c r="F1390" s="227" t="s">
        <v>1501</v>
      </c>
      <c r="G1390" s="44"/>
      <c r="H1390" s="44"/>
      <c r="I1390" s="223"/>
      <c r="J1390" s="44"/>
      <c r="K1390" s="44"/>
      <c r="L1390" s="48"/>
      <c r="M1390" s="224"/>
      <c r="N1390" s="225"/>
      <c r="O1390" s="88"/>
      <c r="P1390" s="88"/>
      <c r="Q1390" s="88"/>
      <c r="R1390" s="88"/>
      <c r="S1390" s="88"/>
      <c r="T1390" s="89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T1390" s="21" t="s">
        <v>164</v>
      </c>
      <c r="AU1390" s="21" t="s">
        <v>82</v>
      </c>
    </row>
    <row r="1391" spans="1:63" s="12" customFormat="1" ht="22.8" customHeight="1">
      <c r="A1391" s="12"/>
      <c r="B1391" s="192"/>
      <c r="C1391" s="193"/>
      <c r="D1391" s="194" t="s">
        <v>71</v>
      </c>
      <c r="E1391" s="206" t="s">
        <v>1502</v>
      </c>
      <c r="F1391" s="206" t="s">
        <v>1503</v>
      </c>
      <c r="G1391" s="193"/>
      <c r="H1391" s="193"/>
      <c r="I1391" s="196"/>
      <c r="J1391" s="207">
        <f>BK1391</f>
        <v>0</v>
      </c>
      <c r="K1391" s="193"/>
      <c r="L1391" s="198"/>
      <c r="M1391" s="199"/>
      <c r="N1391" s="200"/>
      <c r="O1391" s="200"/>
      <c r="P1391" s="201">
        <f>SUM(P1392:P1408)</f>
        <v>0</v>
      </c>
      <c r="Q1391" s="200"/>
      <c r="R1391" s="201">
        <f>SUM(R1392:R1408)</f>
        <v>0</v>
      </c>
      <c r="S1391" s="200"/>
      <c r="T1391" s="202">
        <f>SUM(T1392:T1408)</f>
        <v>0</v>
      </c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R1391" s="203" t="s">
        <v>82</v>
      </c>
      <c r="AT1391" s="204" t="s">
        <v>71</v>
      </c>
      <c r="AU1391" s="204" t="s">
        <v>80</v>
      </c>
      <c r="AY1391" s="203" t="s">
        <v>153</v>
      </c>
      <c r="BK1391" s="205">
        <f>SUM(BK1392:BK1408)</f>
        <v>0</v>
      </c>
    </row>
    <row r="1392" spans="1:65" s="2" customFormat="1" ht="16.5" customHeight="1">
      <c r="A1392" s="42"/>
      <c r="B1392" s="43"/>
      <c r="C1392" s="208" t="s">
        <v>1504</v>
      </c>
      <c r="D1392" s="208" t="s">
        <v>156</v>
      </c>
      <c r="E1392" s="209" t="s">
        <v>1505</v>
      </c>
      <c r="F1392" s="210" t="s">
        <v>1506</v>
      </c>
      <c r="G1392" s="211" t="s">
        <v>197</v>
      </c>
      <c r="H1392" s="212">
        <v>118.97</v>
      </c>
      <c r="I1392" s="213"/>
      <c r="J1392" s="214">
        <f>ROUND(I1392*H1392,2)</f>
        <v>0</v>
      </c>
      <c r="K1392" s="210" t="s">
        <v>160</v>
      </c>
      <c r="L1392" s="48"/>
      <c r="M1392" s="215" t="s">
        <v>19</v>
      </c>
      <c r="N1392" s="216" t="s">
        <v>43</v>
      </c>
      <c r="O1392" s="88"/>
      <c r="P1392" s="217">
        <f>O1392*H1392</f>
        <v>0</v>
      </c>
      <c r="Q1392" s="217">
        <v>0</v>
      </c>
      <c r="R1392" s="217">
        <f>Q1392*H1392</f>
        <v>0</v>
      </c>
      <c r="S1392" s="217">
        <v>0</v>
      </c>
      <c r="T1392" s="218">
        <f>S1392*H1392</f>
        <v>0</v>
      </c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R1392" s="219" t="s">
        <v>210</v>
      </c>
      <c r="AT1392" s="219" t="s">
        <v>156</v>
      </c>
      <c r="AU1392" s="219" t="s">
        <v>82</v>
      </c>
      <c r="AY1392" s="21" t="s">
        <v>153</v>
      </c>
      <c r="BE1392" s="220">
        <f>IF(N1392="základní",J1392,0)</f>
        <v>0</v>
      </c>
      <c r="BF1392" s="220">
        <f>IF(N1392="snížená",J1392,0)</f>
        <v>0</v>
      </c>
      <c r="BG1392" s="220">
        <f>IF(N1392="zákl. přenesená",J1392,0)</f>
        <v>0</v>
      </c>
      <c r="BH1392" s="220">
        <f>IF(N1392="sníž. přenesená",J1392,0)</f>
        <v>0</v>
      </c>
      <c r="BI1392" s="220">
        <f>IF(N1392="nulová",J1392,0)</f>
        <v>0</v>
      </c>
      <c r="BJ1392" s="21" t="s">
        <v>80</v>
      </c>
      <c r="BK1392" s="220">
        <f>ROUND(I1392*H1392,2)</f>
        <v>0</v>
      </c>
      <c r="BL1392" s="21" t="s">
        <v>210</v>
      </c>
      <c r="BM1392" s="219" t="s">
        <v>1507</v>
      </c>
    </row>
    <row r="1393" spans="1:47" s="2" customFormat="1" ht="12">
      <c r="A1393" s="42"/>
      <c r="B1393" s="43"/>
      <c r="C1393" s="44"/>
      <c r="D1393" s="221" t="s">
        <v>162</v>
      </c>
      <c r="E1393" s="44"/>
      <c r="F1393" s="222" t="s">
        <v>1508</v>
      </c>
      <c r="G1393" s="44"/>
      <c r="H1393" s="44"/>
      <c r="I1393" s="223"/>
      <c r="J1393" s="44"/>
      <c r="K1393" s="44"/>
      <c r="L1393" s="48"/>
      <c r="M1393" s="224"/>
      <c r="N1393" s="225"/>
      <c r="O1393" s="88"/>
      <c r="P1393" s="88"/>
      <c r="Q1393" s="88"/>
      <c r="R1393" s="88"/>
      <c r="S1393" s="88"/>
      <c r="T1393" s="89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T1393" s="21" t="s">
        <v>162</v>
      </c>
      <c r="AU1393" s="21" t="s">
        <v>82</v>
      </c>
    </row>
    <row r="1394" spans="1:47" s="2" customFormat="1" ht="12">
      <c r="A1394" s="42"/>
      <c r="B1394" s="43"/>
      <c r="C1394" s="44"/>
      <c r="D1394" s="226" t="s">
        <v>164</v>
      </c>
      <c r="E1394" s="44"/>
      <c r="F1394" s="227" t="s">
        <v>1509</v>
      </c>
      <c r="G1394" s="44"/>
      <c r="H1394" s="44"/>
      <c r="I1394" s="223"/>
      <c r="J1394" s="44"/>
      <c r="K1394" s="44"/>
      <c r="L1394" s="48"/>
      <c r="M1394" s="224"/>
      <c r="N1394" s="225"/>
      <c r="O1394" s="88"/>
      <c r="P1394" s="88"/>
      <c r="Q1394" s="88"/>
      <c r="R1394" s="88"/>
      <c r="S1394" s="88"/>
      <c r="T1394" s="89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T1394" s="21" t="s">
        <v>164</v>
      </c>
      <c r="AU1394" s="21" t="s">
        <v>82</v>
      </c>
    </row>
    <row r="1395" spans="1:65" s="2" customFormat="1" ht="24.15" customHeight="1">
      <c r="A1395" s="42"/>
      <c r="B1395" s="43"/>
      <c r="C1395" s="208" t="s">
        <v>888</v>
      </c>
      <c r="D1395" s="208" t="s">
        <v>156</v>
      </c>
      <c r="E1395" s="209" t="s">
        <v>1510</v>
      </c>
      <c r="F1395" s="210" t="s">
        <v>1511</v>
      </c>
      <c r="G1395" s="211" t="s">
        <v>197</v>
      </c>
      <c r="H1395" s="212">
        <v>118.97</v>
      </c>
      <c r="I1395" s="213"/>
      <c r="J1395" s="214">
        <f>ROUND(I1395*H1395,2)</f>
        <v>0</v>
      </c>
      <c r="K1395" s="210" t="s">
        <v>160</v>
      </c>
      <c r="L1395" s="48"/>
      <c r="M1395" s="215" t="s">
        <v>19</v>
      </c>
      <c r="N1395" s="216" t="s">
        <v>43</v>
      </c>
      <c r="O1395" s="88"/>
      <c r="P1395" s="217">
        <f>O1395*H1395</f>
        <v>0</v>
      </c>
      <c r="Q1395" s="217">
        <v>0</v>
      </c>
      <c r="R1395" s="217">
        <f>Q1395*H1395</f>
        <v>0</v>
      </c>
      <c r="S1395" s="217">
        <v>0</v>
      </c>
      <c r="T1395" s="218">
        <f>S1395*H1395</f>
        <v>0</v>
      </c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R1395" s="219" t="s">
        <v>210</v>
      </c>
      <c r="AT1395" s="219" t="s">
        <v>156</v>
      </c>
      <c r="AU1395" s="219" t="s">
        <v>82</v>
      </c>
      <c r="AY1395" s="21" t="s">
        <v>153</v>
      </c>
      <c r="BE1395" s="220">
        <f>IF(N1395="základní",J1395,0)</f>
        <v>0</v>
      </c>
      <c r="BF1395" s="220">
        <f>IF(N1395="snížená",J1395,0)</f>
        <v>0</v>
      </c>
      <c r="BG1395" s="220">
        <f>IF(N1395="zákl. přenesená",J1395,0)</f>
        <v>0</v>
      </c>
      <c r="BH1395" s="220">
        <f>IF(N1395="sníž. přenesená",J1395,0)</f>
        <v>0</v>
      </c>
      <c r="BI1395" s="220">
        <f>IF(N1395="nulová",J1395,0)</f>
        <v>0</v>
      </c>
      <c r="BJ1395" s="21" t="s">
        <v>80</v>
      </c>
      <c r="BK1395" s="220">
        <f>ROUND(I1395*H1395,2)</f>
        <v>0</v>
      </c>
      <c r="BL1395" s="21" t="s">
        <v>210</v>
      </c>
      <c r="BM1395" s="219" t="s">
        <v>1512</v>
      </c>
    </row>
    <row r="1396" spans="1:47" s="2" customFormat="1" ht="12">
      <c r="A1396" s="42"/>
      <c r="B1396" s="43"/>
      <c r="C1396" s="44"/>
      <c r="D1396" s="221" t="s">
        <v>162</v>
      </c>
      <c r="E1396" s="44"/>
      <c r="F1396" s="222" t="s">
        <v>1513</v>
      </c>
      <c r="G1396" s="44"/>
      <c r="H1396" s="44"/>
      <c r="I1396" s="223"/>
      <c r="J1396" s="44"/>
      <c r="K1396" s="44"/>
      <c r="L1396" s="48"/>
      <c r="M1396" s="224"/>
      <c r="N1396" s="225"/>
      <c r="O1396" s="88"/>
      <c r="P1396" s="88"/>
      <c r="Q1396" s="88"/>
      <c r="R1396" s="88"/>
      <c r="S1396" s="88"/>
      <c r="T1396" s="89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T1396" s="21" t="s">
        <v>162</v>
      </c>
      <c r="AU1396" s="21" t="s">
        <v>82</v>
      </c>
    </row>
    <row r="1397" spans="1:47" s="2" customFormat="1" ht="12">
      <c r="A1397" s="42"/>
      <c r="B1397" s="43"/>
      <c r="C1397" s="44"/>
      <c r="D1397" s="226" t="s">
        <v>164</v>
      </c>
      <c r="E1397" s="44"/>
      <c r="F1397" s="227" t="s">
        <v>1514</v>
      </c>
      <c r="G1397" s="44"/>
      <c r="H1397" s="44"/>
      <c r="I1397" s="223"/>
      <c r="J1397" s="44"/>
      <c r="K1397" s="44"/>
      <c r="L1397" s="48"/>
      <c r="M1397" s="224"/>
      <c r="N1397" s="225"/>
      <c r="O1397" s="88"/>
      <c r="P1397" s="88"/>
      <c r="Q1397" s="88"/>
      <c r="R1397" s="88"/>
      <c r="S1397" s="88"/>
      <c r="T1397" s="89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T1397" s="21" t="s">
        <v>164</v>
      </c>
      <c r="AU1397" s="21" t="s">
        <v>82</v>
      </c>
    </row>
    <row r="1398" spans="1:51" s="13" customFormat="1" ht="12">
      <c r="A1398" s="13"/>
      <c r="B1398" s="228"/>
      <c r="C1398" s="229"/>
      <c r="D1398" s="221" t="s">
        <v>166</v>
      </c>
      <c r="E1398" s="230" t="s">
        <v>19</v>
      </c>
      <c r="F1398" s="231" t="s">
        <v>1515</v>
      </c>
      <c r="G1398" s="229"/>
      <c r="H1398" s="232">
        <v>118.97</v>
      </c>
      <c r="I1398" s="233"/>
      <c r="J1398" s="229"/>
      <c r="K1398" s="229"/>
      <c r="L1398" s="234"/>
      <c r="M1398" s="235"/>
      <c r="N1398" s="236"/>
      <c r="O1398" s="236"/>
      <c r="P1398" s="236"/>
      <c r="Q1398" s="236"/>
      <c r="R1398" s="236"/>
      <c r="S1398" s="236"/>
      <c r="T1398" s="237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8" t="s">
        <v>166</v>
      </c>
      <c r="AU1398" s="238" t="s">
        <v>82</v>
      </c>
      <c r="AV1398" s="13" t="s">
        <v>82</v>
      </c>
      <c r="AW1398" s="13" t="s">
        <v>33</v>
      </c>
      <c r="AX1398" s="13" t="s">
        <v>72</v>
      </c>
      <c r="AY1398" s="238" t="s">
        <v>153</v>
      </c>
    </row>
    <row r="1399" spans="1:51" s="14" customFormat="1" ht="12">
      <c r="A1399" s="14"/>
      <c r="B1399" s="239"/>
      <c r="C1399" s="240"/>
      <c r="D1399" s="221" t="s">
        <v>166</v>
      </c>
      <c r="E1399" s="241" t="s">
        <v>19</v>
      </c>
      <c r="F1399" s="242" t="s">
        <v>168</v>
      </c>
      <c r="G1399" s="240"/>
      <c r="H1399" s="243">
        <v>118.97</v>
      </c>
      <c r="I1399" s="244"/>
      <c r="J1399" s="240"/>
      <c r="K1399" s="240"/>
      <c r="L1399" s="245"/>
      <c r="M1399" s="246"/>
      <c r="N1399" s="247"/>
      <c r="O1399" s="247"/>
      <c r="P1399" s="247"/>
      <c r="Q1399" s="247"/>
      <c r="R1399" s="247"/>
      <c r="S1399" s="247"/>
      <c r="T1399" s="248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49" t="s">
        <v>166</v>
      </c>
      <c r="AU1399" s="249" t="s">
        <v>82</v>
      </c>
      <c r="AV1399" s="14" t="s">
        <v>161</v>
      </c>
      <c r="AW1399" s="14" t="s">
        <v>33</v>
      </c>
      <c r="AX1399" s="14" t="s">
        <v>80</v>
      </c>
      <c r="AY1399" s="249" t="s">
        <v>153</v>
      </c>
    </row>
    <row r="1400" spans="1:65" s="2" customFormat="1" ht="24.15" customHeight="1">
      <c r="A1400" s="42"/>
      <c r="B1400" s="43"/>
      <c r="C1400" s="208" t="s">
        <v>1516</v>
      </c>
      <c r="D1400" s="208" t="s">
        <v>156</v>
      </c>
      <c r="E1400" s="209" t="s">
        <v>1517</v>
      </c>
      <c r="F1400" s="210" t="s">
        <v>1518</v>
      </c>
      <c r="G1400" s="211" t="s">
        <v>197</v>
      </c>
      <c r="H1400" s="212">
        <v>118.97</v>
      </c>
      <c r="I1400" s="213"/>
      <c r="J1400" s="214">
        <f>ROUND(I1400*H1400,2)</f>
        <v>0</v>
      </c>
      <c r="K1400" s="210" t="s">
        <v>160</v>
      </c>
      <c r="L1400" s="48"/>
      <c r="M1400" s="215" t="s">
        <v>19</v>
      </c>
      <c r="N1400" s="216" t="s">
        <v>43</v>
      </c>
      <c r="O1400" s="88"/>
      <c r="P1400" s="217">
        <f>O1400*H1400</f>
        <v>0</v>
      </c>
      <c r="Q1400" s="217">
        <v>0</v>
      </c>
      <c r="R1400" s="217">
        <f>Q1400*H1400</f>
        <v>0</v>
      </c>
      <c r="S1400" s="217">
        <v>0</v>
      </c>
      <c r="T1400" s="218">
        <f>S1400*H1400</f>
        <v>0</v>
      </c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R1400" s="219" t="s">
        <v>210</v>
      </c>
      <c r="AT1400" s="219" t="s">
        <v>156</v>
      </c>
      <c r="AU1400" s="219" t="s">
        <v>82</v>
      </c>
      <c r="AY1400" s="21" t="s">
        <v>153</v>
      </c>
      <c r="BE1400" s="220">
        <f>IF(N1400="základní",J1400,0)</f>
        <v>0</v>
      </c>
      <c r="BF1400" s="220">
        <f>IF(N1400="snížená",J1400,0)</f>
        <v>0</v>
      </c>
      <c r="BG1400" s="220">
        <f>IF(N1400="zákl. přenesená",J1400,0)</f>
        <v>0</v>
      </c>
      <c r="BH1400" s="220">
        <f>IF(N1400="sníž. přenesená",J1400,0)</f>
        <v>0</v>
      </c>
      <c r="BI1400" s="220">
        <f>IF(N1400="nulová",J1400,0)</f>
        <v>0</v>
      </c>
      <c r="BJ1400" s="21" t="s">
        <v>80</v>
      </c>
      <c r="BK1400" s="220">
        <f>ROUND(I1400*H1400,2)</f>
        <v>0</v>
      </c>
      <c r="BL1400" s="21" t="s">
        <v>210</v>
      </c>
      <c r="BM1400" s="219" t="s">
        <v>1519</v>
      </c>
    </row>
    <row r="1401" spans="1:47" s="2" customFormat="1" ht="12">
      <c r="A1401" s="42"/>
      <c r="B1401" s="43"/>
      <c r="C1401" s="44"/>
      <c r="D1401" s="221" t="s">
        <v>162</v>
      </c>
      <c r="E1401" s="44"/>
      <c r="F1401" s="222" t="s">
        <v>1520</v>
      </c>
      <c r="G1401" s="44"/>
      <c r="H1401" s="44"/>
      <c r="I1401" s="223"/>
      <c r="J1401" s="44"/>
      <c r="K1401" s="44"/>
      <c r="L1401" s="48"/>
      <c r="M1401" s="224"/>
      <c r="N1401" s="225"/>
      <c r="O1401" s="88"/>
      <c r="P1401" s="88"/>
      <c r="Q1401" s="88"/>
      <c r="R1401" s="88"/>
      <c r="S1401" s="88"/>
      <c r="T1401" s="89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T1401" s="21" t="s">
        <v>162</v>
      </c>
      <c r="AU1401" s="21" t="s">
        <v>82</v>
      </c>
    </row>
    <row r="1402" spans="1:47" s="2" customFormat="1" ht="12">
      <c r="A1402" s="42"/>
      <c r="B1402" s="43"/>
      <c r="C1402" s="44"/>
      <c r="D1402" s="226" t="s">
        <v>164</v>
      </c>
      <c r="E1402" s="44"/>
      <c r="F1402" s="227" t="s">
        <v>1521</v>
      </c>
      <c r="G1402" s="44"/>
      <c r="H1402" s="44"/>
      <c r="I1402" s="223"/>
      <c r="J1402" s="44"/>
      <c r="K1402" s="44"/>
      <c r="L1402" s="48"/>
      <c r="M1402" s="224"/>
      <c r="N1402" s="225"/>
      <c r="O1402" s="88"/>
      <c r="P1402" s="88"/>
      <c r="Q1402" s="88"/>
      <c r="R1402" s="88"/>
      <c r="S1402" s="88"/>
      <c r="T1402" s="89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T1402" s="21" t="s">
        <v>164</v>
      </c>
      <c r="AU1402" s="21" t="s">
        <v>82</v>
      </c>
    </row>
    <row r="1403" spans="1:65" s="2" customFormat="1" ht="24.15" customHeight="1">
      <c r="A1403" s="42"/>
      <c r="B1403" s="43"/>
      <c r="C1403" s="208" t="s">
        <v>893</v>
      </c>
      <c r="D1403" s="208" t="s">
        <v>156</v>
      </c>
      <c r="E1403" s="209" t="s">
        <v>1522</v>
      </c>
      <c r="F1403" s="210" t="s">
        <v>1523</v>
      </c>
      <c r="G1403" s="211" t="s">
        <v>197</v>
      </c>
      <c r="H1403" s="212">
        <v>118.97</v>
      </c>
      <c r="I1403" s="213"/>
      <c r="J1403" s="214">
        <f>ROUND(I1403*H1403,2)</f>
        <v>0</v>
      </c>
      <c r="K1403" s="210" t="s">
        <v>160</v>
      </c>
      <c r="L1403" s="48"/>
      <c r="M1403" s="215" t="s">
        <v>19</v>
      </c>
      <c r="N1403" s="216" t="s">
        <v>43</v>
      </c>
      <c r="O1403" s="88"/>
      <c r="P1403" s="217">
        <f>O1403*H1403</f>
        <v>0</v>
      </c>
      <c r="Q1403" s="217">
        <v>0</v>
      </c>
      <c r="R1403" s="217">
        <f>Q1403*H1403</f>
        <v>0</v>
      </c>
      <c r="S1403" s="217">
        <v>0</v>
      </c>
      <c r="T1403" s="218">
        <f>S1403*H1403</f>
        <v>0</v>
      </c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R1403" s="219" t="s">
        <v>210</v>
      </c>
      <c r="AT1403" s="219" t="s">
        <v>156</v>
      </c>
      <c r="AU1403" s="219" t="s">
        <v>82</v>
      </c>
      <c r="AY1403" s="21" t="s">
        <v>153</v>
      </c>
      <c r="BE1403" s="220">
        <f>IF(N1403="základní",J1403,0)</f>
        <v>0</v>
      </c>
      <c r="BF1403" s="220">
        <f>IF(N1403="snížená",J1403,0)</f>
        <v>0</v>
      </c>
      <c r="BG1403" s="220">
        <f>IF(N1403="zákl. přenesená",J1403,0)</f>
        <v>0</v>
      </c>
      <c r="BH1403" s="220">
        <f>IF(N1403="sníž. přenesená",J1403,0)</f>
        <v>0</v>
      </c>
      <c r="BI1403" s="220">
        <f>IF(N1403="nulová",J1403,0)</f>
        <v>0</v>
      </c>
      <c r="BJ1403" s="21" t="s">
        <v>80</v>
      </c>
      <c r="BK1403" s="220">
        <f>ROUND(I1403*H1403,2)</f>
        <v>0</v>
      </c>
      <c r="BL1403" s="21" t="s">
        <v>210</v>
      </c>
      <c r="BM1403" s="219" t="s">
        <v>1524</v>
      </c>
    </row>
    <row r="1404" spans="1:47" s="2" customFormat="1" ht="12">
      <c r="A1404" s="42"/>
      <c r="B1404" s="43"/>
      <c r="C1404" s="44"/>
      <c r="D1404" s="221" t="s">
        <v>162</v>
      </c>
      <c r="E1404" s="44"/>
      <c r="F1404" s="222" t="s">
        <v>1525</v>
      </c>
      <c r="G1404" s="44"/>
      <c r="H1404" s="44"/>
      <c r="I1404" s="223"/>
      <c r="J1404" s="44"/>
      <c r="K1404" s="44"/>
      <c r="L1404" s="48"/>
      <c r="M1404" s="224"/>
      <c r="N1404" s="225"/>
      <c r="O1404" s="88"/>
      <c r="P1404" s="88"/>
      <c r="Q1404" s="88"/>
      <c r="R1404" s="88"/>
      <c r="S1404" s="88"/>
      <c r="T1404" s="89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T1404" s="21" t="s">
        <v>162</v>
      </c>
      <c r="AU1404" s="21" t="s">
        <v>82</v>
      </c>
    </row>
    <row r="1405" spans="1:47" s="2" customFormat="1" ht="12">
      <c r="A1405" s="42"/>
      <c r="B1405" s="43"/>
      <c r="C1405" s="44"/>
      <c r="D1405" s="226" t="s">
        <v>164</v>
      </c>
      <c r="E1405" s="44"/>
      <c r="F1405" s="227" t="s">
        <v>1526</v>
      </c>
      <c r="G1405" s="44"/>
      <c r="H1405" s="44"/>
      <c r="I1405" s="223"/>
      <c r="J1405" s="44"/>
      <c r="K1405" s="44"/>
      <c r="L1405" s="48"/>
      <c r="M1405" s="224"/>
      <c r="N1405" s="225"/>
      <c r="O1405" s="88"/>
      <c r="P1405" s="88"/>
      <c r="Q1405" s="88"/>
      <c r="R1405" s="88"/>
      <c r="S1405" s="88"/>
      <c r="T1405" s="89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T1405" s="21" t="s">
        <v>164</v>
      </c>
      <c r="AU1405" s="21" t="s">
        <v>82</v>
      </c>
    </row>
    <row r="1406" spans="1:65" s="2" customFormat="1" ht="24.15" customHeight="1">
      <c r="A1406" s="42"/>
      <c r="B1406" s="43"/>
      <c r="C1406" s="208" t="s">
        <v>1527</v>
      </c>
      <c r="D1406" s="208" t="s">
        <v>156</v>
      </c>
      <c r="E1406" s="209" t="s">
        <v>1528</v>
      </c>
      <c r="F1406" s="210" t="s">
        <v>1529</v>
      </c>
      <c r="G1406" s="211" t="s">
        <v>183</v>
      </c>
      <c r="H1406" s="212">
        <v>1.071</v>
      </c>
      <c r="I1406" s="213"/>
      <c r="J1406" s="214">
        <f>ROUND(I1406*H1406,2)</f>
        <v>0</v>
      </c>
      <c r="K1406" s="210" t="s">
        <v>160</v>
      </c>
      <c r="L1406" s="48"/>
      <c r="M1406" s="215" t="s">
        <v>19</v>
      </c>
      <c r="N1406" s="216" t="s">
        <v>43</v>
      </c>
      <c r="O1406" s="88"/>
      <c r="P1406" s="217">
        <f>O1406*H1406</f>
        <v>0</v>
      </c>
      <c r="Q1406" s="217">
        <v>0</v>
      </c>
      <c r="R1406" s="217">
        <f>Q1406*H1406</f>
        <v>0</v>
      </c>
      <c r="S1406" s="217">
        <v>0</v>
      </c>
      <c r="T1406" s="218">
        <f>S1406*H1406</f>
        <v>0</v>
      </c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R1406" s="219" t="s">
        <v>210</v>
      </c>
      <c r="AT1406" s="219" t="s">
        <v>156</v>
      </c>
      <c r="AU1406" s="219" t="s">
        <v>82</v>
      </c>
      <c r="AY1406" s="21" t="s">
        <v>153</v>
      </c>
      <c r="BE1406" s="220">
        <f>IF(N1406="základní",J1406,0)</f>
        <v>0</v>
      </c>
      <c r="BF1406" s="220">
        <f>IF(N1406="snížená",J1406,0)</f>
        <v>0</v>
      </c>
      <c r="BG1406" s="220">
        <f>IF(N1406="zákl. přenesená",J1406,0)</f>
        <v>0</v>
      </c>
      <c r="BH1406" s="220">
        <f>IF(N1406="sníž. přenesená",J1406,0)</f>
        <v>0</v>
      </c>
      <c r="BI1406" s="220">
        <f>IF(N1406="nulová",J1406,0)</f>
        <v>0</v>
      </c>
      <c r="BJ1406" s="21" t="s">
        <v>80</v>
      </c>
      <c r="BK1406" s="220">
        <f>ROUND(I1406*H1406,2)</f>
        <v>0</v>
      </c>
      <c r="BL1406" s="21" t="s">
        <v>210</v>
      </c>
      <c r="BM1406" s="219" t="s">
        <v>1530</v>
      </c>
    </row>
    <row r="1407" spans="1:47" s="2" customFormat="1" ht="12">
      <c r="A1407" s="42"/>
      <c r="B1407" s="43"/>
      <c r="C1407" s="44"/>
      <c r="D1407" s="221" t="s">
        <v>162</v>
      </c>
      <c r="E1407" s="44"/>
      <c r="F1407" s="222" t="s">
        <v>1531</v>
      </c>
      <c r="G1407" s="44"/>
      <c r="H1407" s="44"/>
      <c r="I1407" s="223"/>
      <c r="J1407" s="44"/>
      <c r="K1407" s="44"/>
      <c r="L1407" s="48"/>
      <c r="M1407" s="224"/>
      <c r="N1407" s="225"/>
      <c r="O1407" s="88"/>
      <c r="P1407" s="88"/>
      <c r="Q1407" s="88"/>
      <c r="R1407" s="88"/>
      <c r="S1407" s="88"/>
      <c r="T1407" s="89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T1407" s="21" t="s">
        <v>162</v>
      </c>
      <c r="AU1407" s="21" t="s">
        <v>82</v>
      </c>
    </row>
    <row r="1408" spans="1:47" s="2" customFormat="1" ht="12">
      <c r="A1408" s="42"/>
      <c r="B1408" s="43"/>
      <c r="C1408" s="44"/>
      <c r="D1408" s="226" t="s">
        <v>164</v>
      </c>
      <c r="E1408" s="44"/>
      <c r="F1408" s="227" t="s">
        <v>1532</v>
      </c>
      <c r="G1408" s="44"/>
      <c r="H1408" s="44"/>
      <c r="I1408" s="223"/>
      <c r="J1408" s="44"/>
      <c r="K1408" s="44"/>
      <c r="L1408" s="48"/>
      <c r="M1408" s="224"/>
      <c r="N1408" s="225"/>
      <c r="O1408" s="88"/>
      <c r="P1408" s="88"/>
      <c r="Q1408" s="88"/>
      <c r="R1408" s="88"/>
      <c r="S1408" s="88"/>
      <c r="T1408" s="89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T1408" s="21" t="s">
        <v>164</v>
      </c>
      <c r="AU1408" s="21" t="s">
        <v>82</v>
      </c>
    </row>
    <row r="1409" spans="1:63" s="12" customFormat="1" ht="22.8" customHeight="1">
      <c r="A1409" s="12"/>
      <c r="B1409" s="192"/>
      <c r="C1409" s="193"/>
      <c r="D1409" s="194" t="s">
        <v>71</v>
      </c>
      <c r="E1409" s="206" t="s">
        <v>1533</v>
      </c>
      <c r="F1409" s="206" t="s">
        <v>1534</v>
      </c>
      <c r="G1409" s="193"/>
      <c r="H1409" s="193"/>
      <c r="I1409" s="196"/>
      <c r="J1409" s="207">
        <f>BK1409</f>
        <v>0</v>
      </c>
      <c r="K1409" s="193"/>
      <c r="L1409" s="198"/>
      <c r="M1409" s="199"/>
      <c r="N1409" s="200"/>
      <c r="O1409" s="200"/>
      <c r="P1409" s="201">
        <f>SUM(P1410:P1541)</f>
        <v>0</v>
      </c>
      <c r="Q1409" s="200"/>
      <c r="R1409" s="201">
        <f>SUM(R1410:R1541)</f>
        <v>0</v>
      </c>
      <c r="S1409" s="200"/>
      <c r="T1409" s="202">
        <f>SUM(T1410:T1541)</f>
        <v>0</v>
      </c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R1409" s="203" t="s">
        <v>82</v>
      </c>
      <c r="AT1409" s="204" t="s">
        <v>71</v>
      </c>
      <c r="AU1409" s="204" t="s">
        <v>80</v>
      </c>
      <c r="AY1409" s="203" t="s">
        <v>153</v>
      </c>
      <c r="BK1409" s="205">
        <f>SUM(BK1410:BK1541)</f>
        <v>0</v>
      </c>
    </row>
    <row r="1410" spans="1:65" s="2" customFormat="1" ht="16.5" customHeight="1">
      <c r="A1410" s="42"/>
      <c r="B1410" s="43"/>
      <c r="C1410" s="208" t="s">
        <v>900</v>
      </c>
      <c r="D1410" s="208" t="s">
        <v>156</v>
      </c>
      <c r="E1410" s="209" t="s">
        <v>1535</v>
      </c>
      <c r="F1410" s="210" t="s">
        <v>1536</v>
      </c>
      <c r="G1410" s="211" t="s">
        <v>197</v>
      </c>
      <c r="H1410" s="212">
        <v>200.935</v>
      </c>
      <c r="I1410" s="213"/>
      <c r="J1410" s="214">
        <f>ROUND(I1410*H1410,2)</f>
        <v>0</v>
      </c>
      <c r="K1410" s="210" t="s">
        <v>160</v>
      </c>
      <c r="L1410" s="48"/>
      <c r="M1410" s="215" t="s">
        <v>19</v>
      </c>
      <c r="N1410" s="216" t="s">
        <v>43</v>
      </c>
      <c r="O1410" s="88"/>
      <c r="P1410" s="217">
        <f>O1410*H1410</f>
        <v>0</v>
      </c>
      <c r="Q1410" s="217">
        <v>0</v>
      </c>
      <c r="R1410" s="217">
        <f>Q1410*H1410</f>
        <v>0</v>
      </c>
      <c r="S1410" s="217">
        <v>0</v>
      </c>
      <c r="T1410" s="218">
        <f>S1410*H1410</f>
        <v>0</v>
      </c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R1410" s="219" t="s">
        <v>210</v>
      </c>
      <c r="AT1410" s="219" t="s">
        <v>156</v>
      </c>
      <c r="AU1410" s="219" t="s">
        <v>82</v>
      </c>
      <c r="AY1410" s="21" t="s">
        <v>153</v>
      </c>
      <c r="BE1410" s="220">
        <f>IF(N1410="základní",J1410,0)</f>
        <v>0</v>
      </c>
      <c r="BF1410" s="220">
        <f>IF(N1410="snížená",J1410,0)</f>
        <v>0</v>
      </c>
      <c r="BG1410" s="220">
        <f>IF(N1410="zákl. přenesená",J1410,0)</f>
        <v>0</v>
      </c>
      <c r="BH1410" s="220">
        <f>IF(N1410="sníž. přenesená",J1410,0)</f>
        <v>0</v>
      </c>
      <c r="BI1410" s="220">
        <f>IF(N1410="nulová",J1410,0)</f>
        <v>0</v>
      </c>
      <c r="BJ1410" s="21" t="s">
        <v>80</v>
      </c>
      <c r="BK1410" s="220">
        <f>ROUND(I1410*H1410,2)</f>
        <v>0</v>
      </c>
      <c r="BL1410" s="21" t="s">
        <v>210</v>
      </c>
      <c r="BM1410" s="219" t="s">
        <v>1537</v>
      </c>
    </row>
    <row r="1411" spans="1:47" s="2" customFormat="1" ht="12">
      <c r="A1411" s="42"/>
      <c r="B1411" s="43"/>
      <c r="C1411" s="44"/>
      <c r="D1411" s="221" t="s">
        <v>162</v>
      </c>
      <c r="E1411" s="44"/>
      <c r="F1411" s="222" t="s">
        <v>1538</v>
      </c>
      <c r="G1411" s="44"/>
      <c r="H1411" s="44"/>
      <c r="I1411" s="223"/>
      <c r="J1411" s="44"/>
      <c r="K1411" s="44"/>
      <c r="L1411" s="48"/>
      <c r="M1411" s="224"/>
      <c r="N1411" s="225"/>
      <c r="O1411" s="88"/>
      <c r="P1411" s="88"/>
      <c r="Q1411" s="88"/>
      <c r="R1411" s="88"/>
      <c r="S1411" s="88"/>
      <c r="T1411" s="89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T1411" s="21" t="s">
        <v>162</v>
      </c>
      <c r="AU1411" s="21" t="s">
        <v>82</v>
      </c>
    </row>
    <row r="1412" spans="1:47" s="2" customFormat="1" ht="12">
      <c r="A1412" s="42"/>
      <c r="B1412" s="43"/>
      <c r="C1412" s="44"/>
      <c r="D1412" s="226" t="s">
        <v>164</v>
      </c>
      <c r="E1412" s="44"/>
      <c r="F1412" s="227" t="s">
        <v>1539</v>
      </c>
      <c r="G1412" s="44"/>
      <c r="H1412" s="44"/>
      <c r="I1412" s="223"/>
      <c r="J1412" s="44"/>
      <c r="K1412" s="44"/>
      <c r="L1412" s="48"/>
      <c r="M1412" s="224"/>
      <c r="N1412" s="225"/>
      <c r="O1412" s="88"/>
      <c r="P1412" s="88"/>
      <c r="Q1412" s="88"/>
      <c r="R1412" s="88"/>
      <c r="S1412" s="88"/>
      <c r="T1412" s="89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T1412" s="21" t="s">
        <v>164</v>
      </c>
      <c r="AU1412" s="21" t="s">
        <v>82</v>
      </c>
    </row>
    <row r="1413" spans="1:51" s="13" customFormat="1" ht="12">
      <c r="A1413" s="13"/>
      <c r="B1413" s="228"/>
      <c r="C1413" s="229"/>
      <c r="D1413" s="221" t="s">
        <v>166</v>
      </c>
      <c r="E1413" s="230" t="s">
        <v>19</v>
      </c>
      <c r="F1413" s="231" t="s">
        <v>1540</v>
      </c>
      <c r="G1413" s="229"/>
      <c r="H1413" s="232">
        <v>28.905</v>
      </c>
      <c r="I1413" s="233"/>
      <c r="J1413" s="229"/>
      <c r="K1413" s="229"/>
      <c r="L1413" s="234"/>
      <c r="M1413" s="235"/>
      <c r="N1413" s="236"/>
      <c r="O1413" s="236"/>
      <c r="P1413" s="236"/>
      <c r="Q1413" s="236"/>
      <c r="R1413" s="236"/>
      <c r="S1413" s="236"/>
      <c r="T1413" s="237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38" t="s">
        <v>166</v>
      </c>
      <c r="AU1413" s="238" t="s">
        <v>82</v>
      </c>
      <c r="AV1413" s="13" t="s">
        <v>82</v>
      </c>
      <c r="AW1413" s="13" t="s">
        <v>33</v>
      </c>
      <c r="AX1413" s="13" t="s">
        <v>72</v>
      </c>
      <c r="AY1413" s="238" t="s">
        <v>153</v>
      </c>
    </row>
    <row r="1414" spans="1:51" s="13" customFormat="1" ht="12">
      <c r="A1414" s="13"/>
      <c r="B1414" s="228"/>
      <c r="C1414" s="229"/>
      <c r="D1414" s="221" t="s">
        <v>166</v>
      </c>
      <c r="E1414" s="230" t="s">
        <v>19</v>
      </c>
      <c r="F1414" s="231" t="s">
        <v>1541</v>
      </c>
      <c r="G1414" s="229"/>
      <c r="H1414" s="232">
        <v>15.215</v>
      </c>
      <c r="I1414" s="233"/>
      <c r="J1414" s="229"/>
      <c r="K1414" s="229"/>
      <c r="L1414" s="234"/>
      <c r="M1414" s="235"/>
      <c r="N1414" s="236"/>
      <c r="O1414" s="236"/>
      <c r="P1414" s="236"/>
      <c r="Q1414" s="236"/>
      <c r="R1414" s="236"/>
      <c r="S1414" s="236"/>
      <c r="T1414" s="237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8" t="s">
        <v>166</v>
      </c>
      <c r="AU1414" s="238" t="s">
        <v>82</v>
      </c>
      <c r="AV1414" s="13" t="s">
        <v>82</v>
      </c>
      <c r="AW1414" s="13" t="s">
        <v>33</v>
      </c>
      <c r="AX1414" s="13" t="s">
        <v>72</v>
      </c>
      <c r="AY1414" s="238" t="s">
        <v>153</v>
      </c>
    </row>
    <row r="1415" spans="1:51" s="13" customFormat="1" ht="12">
      <c r="A1415" s="13"/>
      <c r="B1415" s="228"/>
      <c r="C1415" s="229"/>
      <c r="D1415" s="221" t="s">
        <v>166</v>
      </c>
      <c r="E1415" s="230" t="s">
        <v>19</v>
      </c>
      <c r="F1415" s="231" t="s">
        <v>1542</v>
      </c>
      <c r="G1415" s="229"/>
      <c r="H1415" s="232">
        <v>9.76</v>
      </c>
      <c r="I1415" s="233"/>
      <c r="J1415" s="229"/>
      <c r="K1415" s="229"/>
      <c r="L1415" s="234"/>
      <c r="M1415" s="235"/>
      <c r="N1415" s="236"/>
      <c r="O1415" s="236"/>
      <c r="P1415" s="236"/>
      <c r="Q1415" s="236"/>
      <c r="R1415" s="236"/>
      <c r="S1415" s="236"/>
      <c r="T1415" s="237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38" t="s">
        <v>166</v>
      </c>
      <c r="AU1415" s="238" t="s">
        <v>82</v>
      </c>
      <c r="AV1415" s="13" t="s">
        <v>82</v>
      </c>
      <c r="AW1415" s="13" t="s">
        <v>33</v>
      </c>
      <c r="AX1415" s="13" t="s">
        <v>72</v>
      </c>
      <c r="AY1415" s="238" t="s">
        <v>153</v>
      </c>
    </row>
    <row r="1416" spans="1:51" s="13" customFormat="1" ht="12">
      <c r="A1416" s="13"/>
      <c r="B1416" s="228"/>
      <c r="C1416" s="229"/>
      <c r="D1416" s="221" t="s">
        <v>166</v>
      </c>
      <c r="E1416" s="230" t="s">
        <v>19</v>
      </c>
      <c r="F1416" s="231" t="s">
        <v>1543</v>
      </c>
      <c r="G1416" s="229"/>
      <c r="H1416" s="232">
        <v>30.8</v>
      </c>
      <c r="I1416" s="233"/>
      <c r="J1416" s="229"/>
      <c r="K1416" s="229"/>
      <c r="L1416" s="234"/>
      <c r="M1416" s="235"/>
      <c r="N1416" s="236"/>
      <c r="O1416" s="236"/>
      <c r="P1416" s="236"/>
      <c r="Q1416" s="236"/>
      <c r="R1416" s="236"/>
      <c r="S1416" s="236"/>
      <c r="T1416" s="237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8" t="s">
        <v>166</v>
      </c>
      <c r="AU1416" s="238" t="s">
        <v>82</v>
      </c>
      <c r="AV1416" s="13" t="s">
        <v>82</v>
      </c>
      <c r="AW1416" s="13" t="s">
        <v>33</v>
      </c>
      <c r="AX1416" s="13" t="s">
        <v>72</v>
      </c>
      <c r="AY1416" s="238" t="s">
        <v>153</v>
      </c>
    </row>
    <row r="1417" spans="1:51" s="13" customFormat="1" ht="12">
      <c r="A1417" s="13"/>
      <c r="B1417" s="228"/>
      <c r="C1417" s="229"/>
      <c r="D1417" s="221" t="s">
        <v>166</v>
      </c>
      <c r="E1417" s="230" t="s">
        <v>19</v>
      </c>
      <c r="F1417" s="231" t="s">
        <v>1544</v>
      </c>
      <c r="G1417" s="229"/>
      <c r="H1417" s="232">
        <v>26.34</v>
      </c>
      <c r="I1417" s="233"/>
      <c r="J1417" s="229"/>
      <c r="K1417" s="229"/>
      <c r="L1417" s="234"/>
      <c r="M1417" s="235"/>
      <c r="N1417" s="236"/>
      <c r="O1417" s="236"/>
      <c r="P1417" s="236"/>
      <c r="Q1417" s="236"/>
      <c r="R1417" s="236"/>
      <c r="S1417" s="236"/>
      <c r="T1417" s="237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38" t="s">
        <v>166</v>
      </c>
      <c r="AU1417" s="238" t="s">
        <v>82</v>
      </c>
      <c r="AV1417" s="13" t="s">
        <v>82</v>
      </c>
      <c r="AW1417" s="13" t="s">
        <v>33</v>
      </c>
      <c r="AX1417" s="13" t="s">
        <v>72</v>
      </c>
      <c r="AY1417" s="238" t="s">
        <v>153</v>
      </c>
    </row>
    <row r="1418" spans="1:51" s="13" customFormat="1" ht="12">
      <c r="A1418" s="13"/>
      <c r="B1418" s="228"/>
      <c r="C1418" s="229"/>
      <c r="D1418" s="221" t="s">
        <v>166</v>
      </c>
      <c r="E1418" s="230" t="s">
        <v>19</v>
      </c>
      <c r="F1418" s="231" t="s">
        <v>1545</v>
      </c>
      <c r="G1418" s="229"/>
      <c r="H1418" s="232">
        <v>18.255</v>
      </c>
      <c r="I1418" s="233"/>
      <c r="J1418" s="229"/>
      <c r="K1418" s="229"/>
      <c r="L1418" s="234"/>
      <c r="M1418" s="235"/>
      <c r="N1418" s="236"/>
      <c r="O1418" s="236"/>
      <c r="P1418" s="236"/>
      <c r="Q1418" s="236"/>
      <c r="R1418" s="236"/>
      <c r="S1418" s="236"/>
      <c r="T1418" s="237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38" t="s">
        <v>166</v>
      </c>
      <c r="AU1418" s="238" t="s">
        <v>82</v>
      </c>
      <c r="AV1418" s="13" t="s">
        <v>82</v>
      </c>
      <c r="AW1418" s="13" t="s">
        <v>33</v>
      </c>
      <c r="AX1418" s="13" t="s">
        <v>72</v>
      </c>
      <c r="AY1418" s="238" t="s">
        <v>153</v>
      </c>
    </row>
    <row r="1419" spans="1:51" s="13" customFormat="1" ht="12">
      <c r="A1419" s="13"/>
      <c r="B1419" s="228"/>
      <c r="C1419" s="229"/>
      <c r="D1419" s="221" t="s">
        <v>166</v>
      </c>
      <c r="E1419" s="230" t="s">
        <v>19</v>
      </c>
      <c r="F1419" s="231" t="s">
        <v>1546</v>
      </c>
      <c r="G1419" s="229"/>
      <c r="H1419" s="232">
        <v>3.435</v>
      </c>
      <c r="I1419" s="233"/>
      <c r="J1419" s="229"/>
      <c r="K1419" s="229"/>
      <c r="L1419" s="234"/>
      <c r="M1419" s="235"/>
      <c r="N1419" s="236"/>
      <c r="O1419" s="236"/>
      <c r="P1419" s="236"/>
      <c r="Q1419" s="236"/>
      <c r="R1419" s="236"/>
      <c r="S1419" s="236"/>
      <c r="T1419" s="237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38" t="s">
        <v>166</v>
      </c>
      <c r="AU1419" s="238" t="s">
        <v>82</v>
      </c>
      <c r="AV1419" s="13" t="s">
        <v>82</v>
      </c>
      <c r="AW1419" s="13" t="s">
        <v>33</v>
      </c>
      <c r="AX1419" s="13" t="s">
        <v>72</v>
      </c>
      <c r="AY1419" s="238" t="s">
        <v>153</v>
      </c>
    </row>
    <row r="1420" spans="1:51" s="15" customFormat="1" ht="12">
      <c r="A1420" s="15"/>
      <c r="B1420" s="250"/>
      <c r="C1420" s="251"/>
      <c r="D1420" s="221" t="s">
        <v>166</v>
      </c>
      <c r="E1420" s="252" t="s">
        <v>19</v>
      </c>
      <c r="F1420" s="253" t="s">
        <v>174</v>
      </c>
      <c r="G1420" s="251"/>
      <c r="H1420" s="254">
        <v>132.71</v>
      </c>
      <c r="I1420" s="255"/>
      <c r="J1420" s="251"/>
      <c r="K1420" s="251"/>
      <c r="L1420" s="256"/>
      <c r="M1420" s="257"/>
      <c r="N1420" s="258"/>
      <c r="O1420" s="258"/>
      <c r="P1420" s="258"/>
      <c r="Q1420" s="258"/>
      <c r="R1420" s="258"/>
      <c r="S1420" s="258"/>
      <c r="T1420" s="259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T1420" s="260" t="s">
        <v>166</v>
      </c>
      <c r="AU1420" s="260" t="s">
        <v>82</v>
      </c>
      <c r="AV1420" s="15" t="s">
        <v>175</v>
      </c>
      <c r="AW1420" s="15" t="s">
        <v>33</v>
      </c>
      <c r="AX1420" s="15" t="s">
        <v>72</v>
      </c>
      <c r="AY1420" s="260" t="s">
        <v>153</v>
      </c>
    </row>
    <row r="1421" spans="1:51" s="13" customFormat="1" ht="12">
      <c r="A1421" s="13"/>
      <c r="B1421" s="228"/>
      <c r="C1421" s="229"/>
      <c r="D1421" s="221" t="s">
        <v>166</v>
      </c>
      <c r="E1421" s="230" t="s">
        <v>19</v>
      </c>
      <c r="F1421" s="231" t="s">
        <v>1547</v>
      </c>
      <c r="G1421" s="229"/>
      <c r="H1421" s="232">
        <v>5.2</v>
      </c>
      <c r="I1421" s="233"/>
      <c r="J1421" s="229"/>
      <c r="K1421" s="229"/>
      <c r="L1421" s="234"/>
      <c r="M1421" s="235"/>
      <c r="N1421" s="236"/>
      <c r="O1421" s="236"/>
      <c r="P1421" s="236"/>
      <c r="Q1421" s="236"/>
      <c r="R1421" s="236"/>
      <c r="S1421" s="236"/>
      <c r="T1421" s="237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38" t="s">
        <v>166</v>
      </c>
      <c r="AU1421" s="238" t="s">
        <v>82</v>
      </c>
      <c r="AV1421" s="13" t="s">
        <v>82</v>
      </c>
      <c r="AW1421" s="13" t="s">
        <v>33</v>
      </c>
      <c r="AX1421" s="13" t="s">
        <v>72</v>
      </c>
      <c r="AY1421" s="238" t="s">
        <v>153</v>
      </c>
    </row>
    <row r="1422" spans="1:51" s="13" customFormat="1" ht="12">
      <c r="A1422" s="13"/>
      <c r="B1422" s="228"/>
      <c r="C1422" s="229"/>
      <c r="D1422" s="221" t="s">
        <v>166</v>
      </c>
      <c r="E1422" s="230" t="s">
        <v>19</v>
      </c>
      <c r="F1422" s="231" t="s">
        <v>1548</v>
      </c>
      <c r="G1422" s="229"/>
      <c r="H1422" s="232">
        <v>18.855</v>
      </c>
      <c r="I1422" s="233"/>
      <c r="J1422" s="229"/>
      <c r="K1422" s="229"/>
      <c r="L1422" s="234"/>
      <c r="M1422" s="235"/>
      <c r="N1422" s="236"/>
      <c r="O1422" s="236"/>
      <c r="P1422" s="236"/>
      <c r="Q1422" s="236"/>
      <c r="R1422" s="236"/>
      <c r="S1422" s="236"/>
      <c r="T1422" s="237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8" t="s">
        <v>166</v>
      </c>
      <c r="AU1422" s="238" t="s">
        <v>82</v>
      </c>
      <c r="AV1422" s="13" t="s">
        <v>82</v>
      </c>
      <c r="AW1422" s="13" t="s">
        <v>33</v>
      </c>
      <c r="AX1422" s="13" t="s">
        <v>72</v>
      </c>
      <c r="AY1422" s="238" t="s">
        <v>153</v>
      </c>
    </row>
    <row r="1423" spans="1:51" s="13" customFormat="1" ht="12">
      <c r="A1423" s="13"/>
      <c r="B1423" s="228"/>
      <c r="C1423" s="229"/>
      <c r="D1423" s="221" t="s">
        <v>166</v>
      </c>
      <c r="E1423" s="230" t="s">
        <v>19</v>
      </c>
      <c r="F1423" s="231" t="s">
        <v>1549</v>
      </c>
      <c r="G1423" s="229"/>
      <c r="H1423" s="232">
        <v>16.655</v>
      </c>
      <c r="I1423" s="233"/>
      <c r="J1423" s="229"/>
      <c r="K1423" s="229"/>
      <c r="L1423" s="234"/>
      <c r="M1423" s="235"/>
      <c r="N1423" s="236"/>
      <c r="O1423" s="236"/>
      <c r="P1423" s="236"/>
      <c r="Q1423" s="236"/>
      <c r="R1423" s="236"/>
      <c r="S1423" s="236"/>
      <c r="T1423" s="237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38" t="s">
        <v>166</v>
      </c>
      <c r="AU1423" s="238" t="s">
        <v>82</v>
      </c>
      <c r="AV1423" s="13" t="s">
        <v>82</v>
      </c>
      <c r="AW1423" s="13" t="s">
        <v>33</v>
      </c>
      <c r="AX1423" s="13" t="s">
        <v>72</v>
      </c>
      <c r="AY1423" s="238" t="s">
        <v>153</v>
      </c>
    </row>
    <row r="1424" spans="1:51" s="13" customFormat="1" ht="12">
      <c r="A1424" s="13"/>
      <c r="B1424" s="228"/>
      <c r="C1424" s="229"/>
      <c r="D1424" s="221" t="s">
        <v>166</v>
      </c>
      <c r="E1424" s="230" t="s">
        <v>19</v>
      </c>
      <c r="F1424" s="231" t="s">
        <v>1550</v>
      </c>
      <c r="G1424" s="229"/>
      <c r="H1424" s="232">
        <v>23.285</v>
      </c>
      <c r="I1424" s="233"/>
      <c r="J1424" s="229"/>
      <c r="K1424" s="229"/>
      <c r="L1424" s="234"/>
      <c r="M1424" s="235"/>
      <c r="N1424" s="236"/>
      <c r="O1424" s="236"/>
      <c r="P1424" s="236"/>
      <c r="Q1424" s="236"/>
      <c r="R1424" s="236"/>
      <c r="S1424" s="236"/>
      <c r="T1424" s="237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8" t="s">
        <v>166</v>
      </c>
      <c r="AU1424" s="238" t="s">
        <v>82</v>
      </c>
      <c r="AV1424" s="13" t="s">
        <v>82</v>
      </c>
      <c r="AW1424" s="13" t="s">
        <v>33</v>
      </c>
      <c r="AX1424" s="13" t="s">
        <v>72</v>
      </c>
      <c r="AY1424" s="238" t="s">
        <v>153</v>
      </c>
    </row>
    <row r="1425" spans="1:51" s="13" customFormat="1" ht="12">
      <c r="A1425" s="13"/>
      <c r="B1425" s="228"/>
      <c r="C1425" s="229"/>
      <c r="D1425" s="221" t="s">
        <v>166</v>
      </c>
      <c r="E1425" s="230" t="s">
        <v>19</v>
      </c>
      <c r="F1425" s="231" t="s">
        <v>1551</v>
      </c>
      <c r="G1425" s="229"/>
      <c r="H1425" s="232">
        <v>4.23</v>
      </c>
      <c r="I1425" s="233"/>
      <c r="J1425" s="229"/>
      <c r="K1425" s="229"/>
      <c r="L1425" s="234"/>
      <c r="M1425" s="235"/>
      <c r="N1425" s="236"/>
      <c r="O1425" s="236"/>
      <c r="P1425" s="236"/>
      <c r="Q1425" s="236"/>
      <c r="R1425" s="236"/>
      <c r="S1425" s="236"/>
      <c r="T1425" s="237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8" t="s">
        <v>166</v>
      </c>
      <c r="AU1425" s="238" t="s">
        <v>82</v>
      </c>
      <c r="AV1425" s="13" t="s">
        <v>82</v>
      </c>
      <c r="AW1425" s="13" t="s">
        <v>33</v>
      </c>
      <c r="AX1425" s="13" t="s">
        <v>72</v>
      </c>
      <c r="AY1425" s="238" t="s">
        <v>153</v>
      </c>
    </row>
    <row r="1426" spans="1:51" s="15" customFormat="1" ht="12">
      <c r="A1426" s="15"/>
      <c r="B1426" s="250"/>
      <c r="C1426" s="251"/>
      <c r="D1426" s="221" t="s">
        <v>166</v>
      </c>
      <c r="E1426" s="252" t="s">
        <v>19</v>
      </c>
      <c r="F1426" s="253" t="s">
        <v>174</v>
      </c>
      <c r="G1426" s="251"/>
      <c r="H1426" s="254">
        <v>68.22500000000001</v>
      </c>
      <c r="I1426" s="255"/>
      <c r="J1426" s="251"/>
      <c r="K1426" s="251"/>
      <c r="L1426" s="256"/>
      <c r="M1426" s="257"/>
      <c r="N1426" s="258"/>
      <c r="O1426" s="258"/>
      <c r="P1426" s="258"/>
      <c r="Q1426" s="258"/>
      <c r="R1426" s="258"/>
      <c r="S1426" s="258"/>
      <c r="T1426" s="259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T1426" s="260" t="s">
        <v>166</v>
      </c>
      <c r="AU1426" s="260" t="s">
        <v>82</v>
      </c>
      <c r="AV1426" s="15" t="s">
        <v>175</v>
      </c>
      <c r="AW1426" s="15" t="s">
        <v>33</v>
      </c>
      <c r="AX1426" s="15" t="s">
        <v>72</v>
      </c>
      <c r="AY1426" s="260" t="s">
        <v>153</v>
      </c>
    </row>
    <row r="1427" spans="1:51" s="14" customFormat="1" ht="12">
      <c r="A1427" s="14"/>
      <c r="B1427" s="239"/>
      <c r="C1427" s="240"/>
      <c r="D1427" s="221" t="s">
        <v>166</v>
      </c>
      <c r="E1427" s="241" t="s">
        <v>19</v>
      </c>
      <c r="F1427" s="242" t="s">
        <v>168</v>
      </c>
      <c r="G1427" s="240"/>
      <c r="H1427" s="243">
        <v>200.93499999999997</v>
      </c>
      <c r="I1427" s="244"/>
      <c r="J1427" s="240"/>
      <c r="K1427" s="240"/>
      <c r="L1427" s="245"/>
      <c r="M1427" s="246"/>
      <c r="N1427" s="247"/>
      <c r="O1427" s="247"/>
      <c r="P1427" s="247"/>
      <c r="Q1427" s="247"/>
      <c r="R1427" s="247"/>
      <c r="S1427" s="247"/>
      <c r="T1427" s="248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9" t="s">
        <v>166</v>
      </c>
      <c r="AU1427" s="249" t="s">
        <v>82</v>
      </c>
      <c r="AV1427" s="14" t="s">
        <v>161</v>
      </c>
      <c r="AW1427" s="14" t="s">
        <v>33</v>
      </c>
      <c r="AX1427" s="14" t="s">
        <v>80</v>
      </c>
      <c r="AY1427" s="249" t="s">
        <v>153</v>
      </c>
    </row>
    <row r="1428" spans="1:65" s="2" customFormat="1" ht="24.15" customHeight="1">
      <c r="A1428" s="42"/>
      <c r="B1428" s="43"/>
      <c r="C1428" s="208" t="s">
        <v>1552</v>
      </c>
      <c r="D1428" s="208" t="s">
        <v>156</v>
      </c>
      <c r="E1428" s="209" t="s">
        <v>1553</v>
      </c>
      <c r="F1428" s="210" t="s">
        <v>1554</v>
      </c>
      <c r="G1428" s="211" t="s">
        <v>197</v>
      </c>
      <c r="H1428" s="212">
        <v>47.96</v>
      </c>
      <c r="I1428" s="213"/>
      <c r="J1428" s="214">
        <f>ROUND(I1428*H1428,2)</f>
        <v>0</v>
      </c>
      <c r="K1428" s="210" t="s">
        <v>160</v>
      </c>
      <c r="L1428" s="48"/>
      <c r="M1428" s="215" t="s">
        <v>19</v>
      </c>
      <c r="N1428" s="216" t="s">
        <v>43</v>
      </c>
      <c r="O1428" s="88"/>
      <c r="P1428" s="217">
        <f>O1428*H1428</f>
        <v>0</v>
      </c>
      <c r="Q1428" s="217">
        <v>0</v>
      </c>
      <c r="R1428" s="217">
        <f>Q1428*H1428</f>
        <v>0</v>
      </c>
      <c r="S1428" s="217">
        <v>0</v>
      </c>
      <c r="T1428" s="218">
        <f>S1428*H1428</f>
        <v>0</v>
      </c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R1428" s="219" t="s">
        <v>210</v>
      </c>
      <c r="AT1428" s="219" t="s">
        <v>156</v>
      </c>
      <c r="AU1428" s="219" t="s">
        <v>82</v>
      </c>
      <c r="AY1428" s="21" t="s">
        <v>153</v>
      </c>
      <c r="BE1428" s="220">
        <f>IF(N1428="základní",J1428,0)</f>
        <v>0</v>
      </c>
      <c r="BF1428" s="220">
        <f>IF(N1428="snížená",J1428,0)</f>
        <v>0</v>
      </c>
      <c r="BG1428" s="220">
        <f>IF(N1428="zákl. přenesená",J1428,0)</f>
        <v>0</v>
      </c>
      <c r="BH1428" s="220">
        <f>IF(N1428="sníž. přenesená",J1428,0)</f>
        <v>0</v>
      </c>
      <c r="BI1428" s="220">
        <f>IF(N1428="nulová",J1428,0)</f>
        <v>0</v>
      </c>
      <c r="BJ1428" s="21" t="s">
        <v>80</v>
      </c>
      <c r="BK1428" s="220">
        <f>ROUND(I1428*H1428,2)</f>
        <v>0</v>
      </c>
      <c r="BL1428" s="21" t="s">
        <v>210</v>
      </c>
      <c r="BM1428" s="219" t="s">
        <v>1555</v>
      </c>
    </row>
    <row r="1429" spans="1:47" s="2" customFormat="1" ht="12">
      <c r="A1429" s="42"/>
      <c r="B1429" s="43"/>
      <c r="C1429" s="44"/>
      <c r="D1429" s="221" t="s">
        <v>162</v>
      </c>
      <c r="E1429" s="44"/>
      <c r="F1429" s="222" t="s">
        <v>1556</v>
      </c>
      <c r="G1429" s="44"/>
      <c r="H1429" s="44"/>
      <c r="I1429" s="223"/>
      <c r="J1429" s="44"/>
      <c r="K1429" s="44"/>
      <c r="L1429" s="48"/>
      <c r="M1429" s="224"/>
      <c r="N1429" s="225"/>
      <c r="O1429" s="88"/>
      <c r="P1429" s="88"/>
      <c r="Q1429" s="88"/>
      <c r="R1429" s="88"/>
      <c r="S1429" s="88"/>
      <c r="T1429" s="89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T1429" s="21" t="s">
        <v>162</v>
      </c>
      <c r="AU1429" s="21" t="s">
        <v>82</v>
      </c>
    </row>
    <row r="1430" spans="1:47" s="2" customFormat="1" ht="12">
      <c r="A1430" s="42"/>
      <c r="B1430" s="43"/>
      <c r="C1430" s="44"/>
      <c r="D1430" s="226" t="s">
        <v>164</v>
      </c>
      <c r="E1430" s="44"/>
      <c r="F1430" s="227" t="s">
        <v>1557</v>
      </c>
      <c r="G1430" s="44"/>
      <c r="H1430" s="44"/>
      <c r="I1430" s="223"/>
      <c r="J1430" s="44"/>
      <c r="K1430" s="44"/>
      <c r="L1430" s="48"/>
      <c r="M1430" s="224"/>
      <c r="N1430" s="225"/>
      <c r="O1430" s="88"/>
      <c r="P1430" s="88"/>
      <c r="Q1430" s="88"/>
      <c r="R1430" s="88"/>
      <c r="S1430" s="88"/>
      <c r="T1430" s="89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T1430" s="21" t="s">
        <v>164</v>
      </c>
      <c r="AU1430" s="21" t="s">
        <v>82</v>
      </c>
    </row>
    <row r="1431" spans="1:51" s="13" customFormat="1" ht="12">
      <c r="A1431" s="13"/>
      <c r="B1431" s="228"/>
      <c r="C1431" s="229"/>
      <c r="D1431" s="221" t="s">
        <v>166</v>
      </c>
      <c r="E1431" s="230" t="s">
        <v>19</v>
      </c>
      <c r="F1431" s="231" t="s">
        <v>1558</v>
      </c>
      <c r="G1431" s="229"/>
      <c r="H1431" s="232">
        <v>0</v>
      </c>
      <c r="I1431" s="233"/>
      <c r="J1431" s="229"/>
      <c r="K1431" s="229"/>
      <c r="L1431" s="234"/>
      <c r="M1431" s="235"/>
      <c r="N1431" s="236"/>
      <c r="O1431" s="236"/>
      <c r="P1431" s="236"/>
      <c r="Q1431" s="236"/>
      <c r="R1431" s="236"/>
      <c r="S1431" s="236"/>
      <c r="T1431" s="237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38" t="s">
        <v>166</v>
      </c>
      <c r="AU1431" s="238" t="s">
        <v>82</v>
      </c>
      <c r="AV1431" s="13" t="s">
        <v>82</v>
      </c>
      <c r="AW1431" s="13" t="s">
        <v>33</v>
      </c>
      <c r="AX1431" s="13" t="s">
        <v>72</v>
      </c>
      <c r="AY1431" s="238" t="s">
        <v>153</v>
      </c>
    </row>
    <row r="1432" spans="1:51" s="13" customFormat="1" ht="12">
      <c r="A1432" s="13"/>
      <c r="B1432" s="228"/>
      <c r="C1432" s="229"/>
      <c r="D1432" s="221" t="s">
        <v>166</v>
      </c>
      <c r="E1432" s="230" t="s">
        <v>19</v>
      </c>
      <c r="F1432" s="231" t="s">
        <v>1559</v>
      </c>
      <c r="G1432" s="229"/>
      <c r="H1432" s="232">
        <v>5.76</v>
      </c>
      <c r="I1432" s="233"/>
      <c r="J1432" s="229"/>
      <c r="K1432" s="229"/>
      <c r="L1432" s="234"/>
      <c r="M1432" s="235"/>
      <c r="N1432" s="236"/>
      <c r="O1432" s="236"/>
      <c r="P1432" s="236"/>
      <c r="Q1432" s="236"/>
      <c r="R1432" s="236"/>
      <c r="S1432" s="236"/>
      <c r="T1432" s="237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38" t="s">
        <v>166</v>
      </c>
      <c r="AU1432" s="238" t="s">
        <v>82</v>
      </c>
      <c r="AV1432" s="13" t="s">
        <v>82</v>
      </c>
      <c r="AW1432" s="13" t="s">
        <v>33</v>
      </c>
      <c r="AX1432" s="13" t="s">
        <v>72</v>
      </c>
      <c r="AY1432" s="238" t="s">
        <v>153</v>
      </c>
    </row>
    <row r="1433" spans="1:51" s="13" customFormat="1" ht="12">
      <c r="A1433" s="13"/>
      <c r="B1433" s="228"/>
      <c r="C1433" s="229"/>
      <c r="D1433" s="221" t="s">
        <v>166</v>
      </c>
      <c r="E1433" s="230" t="s">
        <v>19</v>
      </c>
      <c r="F1433" s="231" t="s">
        <v>1560</v>
      </c>
      <c r="G1433" s="229"/>
      <c r="H1433" s="232">
        <v>3.74</v>
      </c>
      <c r="I1433" s="233"/>
      <c r="J1433" s="229"/>
      <c r="K1433" s="229"/>
      <c r="L1433" s="234"/>
      <c r="M1433" s="235"/>
      <c r="N1433" s="236"/>
      <c r="O1433" s="236"/>
      <c r="P1433" s="236"/>
      <c r="Q1433" s="236"/>
      <c r="R1433" s="236"/>
      <c r="S1433" s="236"/>
      <c r="T1433" s="237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8" t="s">
        <v>166</v>
      </c>
      <c r="AU1433" s="238" t="s">
        <v>82</v>
      </c>
      <c r="AV1433" s="13" t="s">
        <v>82</v>
      </c>
      <c r="AW1433" s="13" t="s">
        <v>33</v>
      </c>
      <c r="AX1433" s="13" t="s">
        <v>72</v>
      </c>
      <c r="AY1433" s="238" t="s">
        <v>153</v>
      </c>
    </row>
    <row r="1434" spans="1:51" s="13" customFormat="1" ht="12">
      <c r="A1434" s="13"/>
      <c r="B1434" s="228"/>
      <c r="C1434" s="229"/>
      <c r="D1434" s="221" t="s">
        <v>166</v>
      </c>
      <c r="E1434" s="230" t="s">
        <v>19</v>
      </c>
      <c r="F1434" s="231" t="s">
        <v>1561</v>
      </c>
      <c r="G1434" s="229"/>
      <c r="H1434" s="232">
        <v>0</v>
      </c>
      <c r="I1434" s="233"/>
      <c r="J1434" s="229"/>
      <c r="K1434" s="229"/>
      <c r="L1434" s="234"/>
      <c r="M1434" s="235"/>
      <c r="N1434" s="236"/>
      <c r="O1434" s="236"/>
      <c r="P1434" s="236"/>
      <c r="Q1434" s="236"/>
      <c r="R1434" s="236"/>
      <c r="S1434" s="236"/>
      <c r="T1434" s="237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8" t="s">
        <v>166</v>
      </c>
      <c r="AU1434" s="238" t="s">
        <v>82</v>
      </c>
      <c r="AV1434" s="13" t="s">
        <v>82</v>
      </c>
      <c r="AW1434" s="13" t="s">
        <v>33</v>
      </c>
      <c r="AX1434" s="13" t="s">
        <v>72</v>
      </c>
      <c r="AY1434" s="238" t="s">
        <v>153</v>
      </c>
    </row>
    <row r="1435" spans="1:51" s="13" customFormat="1" ht="12">
      <c r="A1435" s="13"/>
      <c r="B1435" s="228"/>
      <c r="C1435" s="229"/>
      <c r="D1435" s="221" t="s">
        <v>166</v>
      </c>
      <c r="E1435" s="230" t="s">
        <v>19</v>
      </c>
      <c r="F1435" s="231" t="s">
        <v>1562</v>
      </c>
      <c r="G1435" s="229"/>
      <c r="H1435" s="232">
        <v>15.03</v>
      </c>
      <c r="I1435" s="233"/>
      <c r="J1435" s="229"/>
      <c r="K1435" s="229"/>
      <c r="L1435" s="234"/>
      <c r="M1435" s="235"/>
      <c r="N1435" s="236"/>
      <c r="O1435" s="236"/>
      <c r="P1435" s="236"/>
      <c r="Q1435" s="236"/>
      <c r="R1435" s="236"/>
      <c r="S1435" s="236"/>
      <c r="T1435" s="237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8" t="s">
        <v>166</v>
      </c>
      <c r="AU1435" s="238" t="s">
        <v>82</v>
      </c>
      <c r="AV1435" s="13" t="s">
        <v>82</v>
      </c>
      <c r="AW1435" s="13" t="s">
        <v>33</v>
      </c>
      <c r="AX1435" s="13" t="s">
        <v>72</v>
      </c>
      <c r="AY1435" s="238" t="s">
        <v>153</v>
      </c>
    </row>
    <row r="1436" spans="1:51" s="13" customFormat="1" ht="12">
      <c r="A1436" s="13"/>
      <c r="B1436" s="228"/>
      <c r="C1436" s="229"/>
      <c r="D1436" s="221" t="s">
        <v>166</v>
      </c>
      <c r="E1436" s="230" t="s">
        <v>19</v>
      </c>
      <c r="F1436" s="231" t="s">
        <v>1563</v>
      </c>
      <c r="G1436" s="229"/>
      <c r="H1436" s="232">
        <v>0</v>
      </c>
      <c r="I1436" s="233"/>
      <c r="J1436" s="229"/>
      <c r="K1436" s="229"/>
      <c r="L1436" s="234"/>
      <c r="M1436" s="235"/>
      <c r="N1436" s="236"/>
      <c r="O1436" s="236"/>
      <c r="P1436" s="236"/>
      <c r="Q1436" s="236"/>
      <c r="R1436" s="236"/>
      <c r="S1436" s="236"/>
      <c r="T1436" s="237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8" t="s">
        <v>166</v>
      </c>
      <c r="AU1436" s="238" t="s">
        <v>82</v>
      </c>
      <c r="AV1436" s="13" t="s">
        <v>82</v>
      </c>
      <c r="AW1436" s="13" t="s">
        <v>33</v>
      </c>
      <c r="AX1436" s="13" t="s">
        <v>72</v>
      </c>
      <c r="AY1436" s="238" t="s">
        <v>153</v>
      </c>
    </row>
    <row r="1437" spans="1:51" s="16" customFormat="1" ht="12">
      <c r="A1437" s="16"/>
      <c r="B1437" s="272"/>
      <c r="C1437" s="273"/>
      <c r="D1437" s="221" t="s">
        <v>166</v>
      </c>
      <c r="E1437" s="274" t="s">
        <v>19</v>
      </c>
      <c r="F1437" s="275" t="s">
        <v>1564</v>
      </c>
      <c r="G1437" s="273"/>
      <c r="H1437" s="274" t="s">
        <v>19</v>
      </c>
      <c r="I1437" s="276"/>
      <c r="J1437" s="273"/>
      <c r="K1437" s="273"/>
      <c r="L1437" s="277"/>
      <c r="M1437" s="278"/>
      <c r="N1437" s="279"/>
      <c r="O1437" s="279"/>
      <c r="P1437" s="279"/>
      <c r="Q1437" s="279"/>
      <c r="R1437" s="279"/>
      <c r="S1437" s="279"/>
      <c r="T1437" s="280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T1437" s="281" t="s">
        <v>166</v>
      </c>
      <c r="AU1437" s="281" t="s">
        <v>82</v>
      </c>
      <c r="AV1437" s="16" t="s">
        <v>80</v>
      </c>
      <c r="AW1437" s="16" t="s">
        <v>33</v>
      </c>
      <c r="AX1437" s="16" t="s">
        <v>72</v>
      </c>
      <c r="AY1437" s="281" t="s">
        <v>153</v>
      </c>
    </row>
    <row r="1438" spans="1:51" s="15" customFormat="1" ht="12">
      <c r="A1438" s="15"/>
      <c r="B1438" s="250"/>
      <c r="C1438" s="251"/>
      <c r="D1438" s="221" t="s">
        <v>166</v>
      </c>
      <c r="E1438" s="252" t="s">
        <v>19</v>
      </c>
      <c r="F1438" s="253" t="s">
        <v>174</v>
      </c>
      <c r="G1438" s="251"/>
      <c r="H1438" s="254">
        <v>24.53</v>
      </c>
      <c r="I1438" s="255"/>
      <c r="J1438" s="251"/>
      <c r="K1438" s="251"/>
      <c r="L1438" s="256"/>
      <c r="M1438" s="257"/>
      <c r="N1438" s="258"/>
      <c r="O1438" s="258"/>
      <c r="P1438" s="258"/>
      <c r="Q1438" s="258"/>
      <c r="R1438" s="258"/>
      <c r="S1438" s="258"/>
      <c r="T1438" s="259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T1438" s="260" t="s">
        <v>166</v>
      </c>
      <c r="AU1438" s="260" t="s">
        <v>82</v>
      </c>
      <c r="AV1438" s="15" t="s">
        <v>175</v>
      </c>
      <c r="AW1438" s="15" t="s">
        <v>33</v>
      </c>
      <c r="AX1438" s="15" t="s">
        <v>72</v>
      </c>
      <c r="AY1438" s="260" t="s">
        <v>153</v>
      </c>
    </row>
    <row r="1439" spans="1:51" s="13" customFormat="1" ht="12">
      <c r="A1439" s="13"/>
      <c r="B1439" s="228"/>
      <c r="C1439" s="229"/>
      <c r="D1439" s="221" t="s">
        <v>166</v>
      </c>
      <c r="E1439" s="230" t="s">
        <v>19</v>
      </c>
      <c r="F1439" s="231" t="s">
        <v>1547</v>
      </c>
      <c r="G1439" s="229"/>
      <c r="H1439" s="232">
        <v>5.2</v>
      </c>
      <c r="I1439" s="233"/>
      <c r="J1439" s="229"/>
      <c r="K1439" s="229"/>
      <c r="L1439" s="234"/>
      <c r="M1439" s="235"/>
      <c r="N1439" s="236"/>
      <c r="O1439" s="236"/>
      <c r="P1439" s="236"/>
      <c r="Q1439" s="236"/>
      <c r="R1439" s="236"/>
      <c r="S1439" s="236"/>
      <c r="T1439" s="237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8" t="s">
        <v>166</v>
      </c>
      <c r="AU1439" s="238" t="s">
        <v>82</v>
      </c>
      <c r="AV1439" s="13" t="s">
        <v>82</v>
      </c>
      <c r="AW1439" s="13" t="s">
        <v>33</v>
      </c>
      <c r="AX1439" s="13" t="s">
        <v>72</v>
      </c>
      <c r="AY1439" s="238" t="s">
        <v>153</v>
      </c>
    </row>
    <row r="1440" spans="1:51" s="13" customFormat="1" ht="12">
      <c r="A1440" s="13"/>
      <c r="B1440" s="228"/>
      <c r="C1440" s="229"/>
      <c r="D1440" s="221" t="s">
        <v>166</v>
      </c>
      <c r="E1440" s="230" t="s">
        <v>19</v>
      </c>
      <c r="F1440" s="231" t="s">
        <v>1565</v>
      </c>
      <c r="G1440" s="229"/>
      <c r="H1440" s="232">
        <v>0</v>
      </c>
      <c r="I1440" s="233"/>
      <c r="J1440" s="229"/>
      <c r="K1440" s="229"/>
      <c r="L1440" s="234"/>
      <c r="M1440" s="235"/>
      <c r="N1440" s="236"/>
      <c r="O1440" s="236"/>
      <c r="P1440" s="236"/>
      <c r="Q1440" s="236"/>
      <c r="R1440" s="236"/>
      <c r="S1440" s="236"/>
      <c r="T1440" s="237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8" t="s">
        <v>166</v>
      </c>
      <c r="AU1440" s="238" t="s">
        <v>82</v>
      </c>
      <c r="AV1440" s="13" t="s">
        <v>82</v>
      </c>
      <c r="AW1440" s="13" t="s">
        <v>33</v>
      </c>
      <c r="AX1440" s="13" t="s">
        <v>72</v>
      </c>
      <c r="AY1440" s="238" t="s">
        <v>153</v>
      </c>
    </row>
    <row r="1441" spans="1:51" s="13" customFormat="1" ht="12">
      <c r="A1441" s="13"/>
      <c r="B1441" s="228"/>
      <c r="C1441" s="229"/>
      <c r="D1441" s="221" t="s">
        <v>166</v>
      </c>
      <c r="E1441" s="230" t="s">
        <v>19</v>
      </c>
      <c r="F1441" s="231" t="s">
        <v>1566</v>
      </c>
      <c r="G1441" s="229"/>
      <c r="H1441" s="232">
        <v>0</v>
      </c>
      <c r="I1441" s="233"/>
      <c r="J1441" s="229"/>
      <c r="K1441" s="229"/>
      <c r="L1441" s="234"/>
      <c r="M1441" s="235"/>
      <c r="N1441" s="236"/>
      <c r="O1441" s="236"/>
      <c r="P1441" s="236"/>
      <c r="Q1441" s="236"/>
      <c r="R1441" s="236"/>
      <c r="S1441" s="236"/>
      <c r="T1441" s="237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8" t="s">
        <v>166</v>
      </c>
      <c r="AU1441" s="238" t="s">
        <v>82</v>
      </c>
      <c r="AV1441" s="13" t="s">
        <v>82</v>
      </c>
      <c r="AW1441" s="13" t="s">
        <v>33</v>
      </c>
      <c r="AX1441" s="13" t="s">
        <v>72</v>
      </c>
      <c r="AY1441" s="238" t="s">
        <v>153</v>
      </c>
    </row>
    <row r="1442" spans="1:51" s="13" customFormat="1" ht="12">
      <c r="A1442" s="13"/>
      <c r="B1442" s="228"/>
      <c r="C1442" s="229"/>
      <c r="D1442" s="221" t="s">
        <v>166</v>
      </c>
      <c r="E1442" s="230" t="s">
        <v>19</v>
      </c>
      <c r="F1442" s="231" t="s">
        <v>1567</v>
      </c>
      <c r="G1442" s="229"/>
      <c r="H1442" s="232">
        <v>18.23</v>
      </c>
      <c r="I1442" s="233"/>
      <c r="J1442" s="229"/>
      <c r="K1442" s="229"/>
      <c r="L1442" s="234"/>
      <c r="M1442" s="235"/>
      <c r="N1442" s="236"/>
      <c r="O1442" s="236"/>
      <c r="P1442" s="236"/>
      <c r="Q1442" s="236"/>
      <c r="R1442" s="236"/>
      <c r="S1442" s="236"/>
      <c r="T1442" s="237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8" t="s">
        <v>166</v>
      </c>
      <c r="AU1442" s="238" t="s">
        <v>82</v>
      </c>
      <c r="AV1442" s="13" t="s">
        <v>82</v>
      </c>
      <c r="AW1442" s="13" t="s">
        <v>33</v>
      </c>
      <c r="AX1442" s="13" t="s">
        <v>72</v>
      </c>
      <c r="AY1442" s="238" t="s">
        <v>153</v>
      </c>
    </row>
    <row r="1443" spans="1:51" s="13" customFormat="1" ht="12">
      <c r="A1443" s="13"/>
      <c r="B1443" s="228"/>
      <c r="C1443" s="229"/>
      <c r="D1443" s="221" t="s">
        <v>166</v>
      </c>
      <c r="E1443" s="230" t="s">
        <v>19</v>
      </c>
      <c r="F1443" s="231" t="s">
        <v>1568</v>
      </c>
      <c r="G1443" s="229"/>
      <c r="H1443" s="232">
        <v>0</v>
      </c>
      <c r="I1443" s="233"/>
      <c r="J1443" s="229"/>
      <c r="K1443" s="229"/>
      <c r="L1443" s="234"/>
      <c r="M1443" s="235"/>
      <c r="N1443" s="236"/>
      <c r="O1443" s="236"/>
      <c r="P1443" s="236"/>
      <c r="Q1443" s="236"/>
      <c r="R1443" s="236"/>
      <c r="S1443" s="236"/>
      <c r="T1443" s="237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38" t="s">
        <v>166</v>
      </c>
      <c r="AU1443" s="238" t="s">
        <v>82</v>
      </c>
      <c r="AV1443" s="13" t="s">
        <v>82</v>
      </c>
      <c r="AW1443" s="13" t="s">
        <v>33</v>
      </c>
      <c r="AX1443" s="13" t="s">
        <v>72</v>
      </c>
      <c r="AY1443" s="238" t="s">
        <v>153</v>
      </c>
    </row>
    <row r="1444" spans="1:51" s="15" customFormat="1" ht="12">
      <c r="A1444" s="15"/>
      <c r="B1444" s="250"/>
      <c r="C1444" s="251"/>
      <c r="D1444" s="221" t="s">
        <v>166</v>
      </c>
      <c r="E1444" s="252" t="s">
        <v>19</v>
      </c>
      <c r="F1444" s="253" t="s">
        <v>174</v>
      </c>
      <c r="G1444" s="251"/>
      <c r="H1444" s="254">
        <v>23.43</v>
      </c>
      <c r="I1444" s="255"/>
      <c r="J1444" s="251"/>
      <c r="K1444" s="251"/>
      <c r="L1444" s="256"/>
      <c r="M1444" s="257"/>
      <c r="N1444" s="258"/>
      <c r="O1444" s="258"/>
      <c r="P1444" s="258"/>
      <c r="Q1444" s="258"/>
      <c r="R1444" s="258"/>
      <c r="S1444" s="258"/>
      <c r="T1444" s="259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60" t="s">
        <v>166</v>
      </c>
      <c r="AU1444" s="260" t="s">
        <v>82</v>
      </c>
      <c r="AV1444" s="15" t="s">
        <v>175</v>
      </c>
      <c r="AW1444" s="15" t="s">
        <v>33</v>
      </c>
      <c r="AX1444" s="15" t="s">
        <v>72</v>
      </c>
      <c r="AY1444" s="260" t="s">
        <v>153</v>
      </c>
    </row>
    <row r="1445" spans="1:51" s="14" customFormat="1" ht="12">
      <c r="A1445" s="14"/>
      <c r="B1445" s="239"/>
      <c r="C1445" s="240"/>
      <c r="D1445" s="221" t="s">
        <v>166</v>
      </c>
      <c r="E1445" s="241" t="s">
        <v>19</v>
      </c>
      <c r="F1445" s="242" t="s">
        <v>168</v>
      </c>
      <c r="G1445" s="240"/>
      <c r="H1445" s="243">
        <v>47.96</v>
      </c>
      <c r="I1445" s="244"/>
      <c r="J1445" s="240"/>
      <c r="K1445" s="240"/>
      <c r="L1445" s="245"/>
      <c r="M1445" s="246"/>
      <c r="N1445" s="247"/>
      <c r="O1445" s="247"/>
      <c r="P1445" s="247"/>
      <c r="Q1445" s="247"/>
      <c r="R1445" s="247"/>
      <c r="S1445" s="247"/>
      <c r="T1445" s="248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49" t="s">
        <v>166</v>
      </c>
      <c r="AU1445" s="249" t="s">
        <v>82</v>
      </c>
      <c r="AV1445" s="14" t="s">
        <v>161</v>
      </c>
      <c r="AW1445" s="14" t="s">
        <v>33</v>
      </c>
      <c r="AX1445" s="14" t="s">
        <v>80</v>
      </c>
      <c r="AY1445" s="249" t="s">
        <v>153</v>
      </c>
    </row>
    <row r="1446" spans="1:65" s="2" customFormat="1" ht="21.75" customHeight="1">
      <c r="A1446" s="42"/>
      <c r="B1446" s="43"/>
      <c r="C1446" s="208" t="s">
        <v>907</v>
      </c>
      <c r="D1446" s="208" t="s">
        <v>156</v>
      </c>
      <c r="E1446" s="209" t="s">
        <v>1569</v>
      </c>
      <c r="F1446" s="210" t="s">
        <v>1570</v>
      </c>
      <c r="G1446" s="211" t="s">
        <v>346</v>
      </c>
      <c r="H1446" s="212">
        <v>43.93</v>
      </c>
      <c r="I1446" s="213"/>
      <c r="J1446" s="214">
        <f>ROUND(I1446*H1446,2)</f>
        <v>0</v>
      </c>
      <c r="K1446" s="210" t="s">
        <v>160</v>
      </c>
      <c r="L1446" s="48"/>
      <c r="M1446" s="215" t="s">
        <v>19</v>
      </c>
      <c r="N1446" s="216" t="s">
        <v>43</v>
      </c>
      <c r="O1446" s="88"/>
      <c r="P1446" s="217">
        <f>O1446*H1446</f>
        <v>0</v>
      </c>
      <c r="Q1446" s="217">
        <v>0</v>
      </c>
      <c r="R1446" s="217">
        <f>Q1446*H1446</f>
        <v>0</v>
      </c>
      <c r="S1446" s="217">
        <v>0</v>
      </c>
      <c r="T1446" s="218">
        <f>S1446*H1446</f>
        <v>0</v>
      </c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R1446" s="219" t="s">
        <v>210</v>
      </c>
      <c r="AT1446" s="219" t="s">
        <v>156</v>
      </c>
      <c r="AU1446" s="219" t="s">
        <v>82</v>
      </c>
      <c r="AY1446" s="21" t="s">
        <v>153</v>
      </c>
      <c r="BE1446" s="220">
        <f>IF(N1446="základní",J1446,0)</f>
        <v>0</v>
      </c>
      <c r="BF1446" s="220">
        <f>IF(N1446="snížená",J1446,0)</f>
        <v>0</v>
      </c>
      <c r="BG1446" s="220">
        <f>IF(N1446="zákl. přenesená",J1446,0)</f>
        <v>0</v>
      </c>
      <c r="BH1446" s="220">
        <f>IF(N1446="sníž. přenesená",J1446,0)</f>
        <v>0</v>
      </c>
      <c r="BI1446" s="220">
        <f>IF(N1446="nulová",J1446,0)</f>
        <v>0</v>
      </c>
      <c r="BJ1446" s="21" t="s">
        <v>80</v>
      </c>
      <c r="BK1446" s="220">
        <f>ROUND(I1446*H1446,2)</f>
        <v>0</v>
      </c>
      <c r="BL1446" s="21" t="s">
        <v>210</v>
      </c>
      <c r="BM1446" s="219" t="s">
        <v>1571</v>
      </c>
    </row>
    <row r="1447" spans="1:47" s="2" customFormat="1" ht="12">
      <c r="A1447" s="42"/>
      <c r="B1447" s="43"/>
      <c r="C1447" s="44"/>
      <c r="D1447" s="221" t="s">
        <v>162</v>
      </c>
      <c r="E1447" s="44"/>
      <c r="F1447" s="222" t="s">
        <v>1572</v>
      </c>
      <c r="G1447" s="44"/>
      <c r="H1447" s="44"/>
      <c r="I1447" s="223"/>
      <c r="J1447" s="44"/>
      <c r="K1447" s="44"/>
      <c r="L1447" s="48"/>
      <c r="M1447" s="224"/>
      <c r="N1447" s="225"/>
      <c r="O1447" s="88"/>
      <c r="P1447" s="88"/>
      <c r="Q1447" s="88"/>
      <c r="R1447" s="88"/>
      <c r="S1447" s="88"/>
      <c r="T1447" s="89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T1447" s="21" t="s">
        <v>162</v>
      </c>
      <c r="AU1447" s="21" t="s">
        <v>82</v>
      </c>
    </row>
    <row r="1448" spans="1:47" s="2" customFormat="1" ht="12">
      <c r="A1448" s="42"/>
      <c r="B1448" s="43"/>
      <c r="C1448" s="44"/>
      <c r="D1448" s="226" t="s">
        <v>164</v>
      </c>
      <c r="E1448" s="44"/>
      <c r="F1448" s="227" t="s">
        <v>1573</v>
      </c>
      <c r="G1448" s="44"/>
      <c r="H1448" s="44"/>
      <c r="I1448" s="223"/>
      <c r="J1448" s="44"/>
      <c r="K1448" s="44"/>
      <c r="L1448" s="48"/>
      <c r="M1448" s="224"/>
      <c r="N1448" s="225"/>
      <c r="O1448" s="88"/>
      <c r="P1448" s="88"/>
      <c r="Q1448" s="88"/>
      <c r="R1448" s="88"/>
      <c r="S1448" s="88"/>
      <c r="T1448" s="89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T1448" s="21" t="s">
        <v>164</v>
      </c>
      <c r="AU1448" s="21" t="s">
        <v>82</v>
      </c>
    </row>
    <row r="1449" spans="1:51" s="13" customFormat="1" ht="12">
      <c r="A1449" s="13"/>
      <c r="B1449" s="228"/>
      <c r="C1449" s="229"/>
      <c r="D1449" s="221" t="s">
        <v>166</v>
      </c>
      <c r="E1449" s="230" t="s">
        <v>19</v>
      </c>
      <c r="F1449" s="231" t="s">
        <v>1559</v>
      </c>
      <c r="G1449" s="229"/>
      <c r="H1449" s="232">
        <v>5.76</v>
      </c>
      <c r="I1449" s="233"/>
      <c r="J1449" s="229"/>
      <c r="K1449" s="229"/>
      <c r="L1449" s="234"/>
      <c r="M1449" s="235"/>
      <c r="N1449" s="236"/>
      <c r="O1449" s="236"/>
      <c r="P1449" s="236"/>
      <c r="Q1449" s="236"/>
      <c r="R1449" s="236"/>
      <c r="S1449" s="236"/>
      <c r="T1449" s="237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38" t="s">
        <v>166</v>
      </c>
      <c r="AU1449" s="238" t="s">
        <v>82</v>
      </c>
      <c r="AV1449" s="13" t="s">
        <v>82</v>
      </c>
      <c r="AW1449" s="13" t="s">
        <v>33</v>
      </c>
      <c r="AX1449" s="13" t="s">
        <v>72</v>
      </c>
      <c r="AY1449" s="238" t="s">
        <v>153</v>
      </c>
    </row>
    <row r="1450" spans="1:51" s="13" customFormat="1" ht="12">
      <c r="A1450" s="13"/>
      <c r="B1450" s="228"/>
      <c r="C1450" s="229"/>
      <c r="D1450" s="221" t="s">
        <v>166</v>
      </c>
      <c r="E1450" s="230" t="s">
        <v>19</v>
      </c>
      <c r="F1450" s="231" t="s">
        <v>1560</v>
      </c>
      <c r="G1450" s="229"/>
      <c r="H1450" s="232">
        <v>3.74</v>
      </c>
      <c r="I1450" s="233"/>
      <c r="J1450" s="229"/>
      <c r="K1450" s="229"/>
      <c r="L1450" s="234"/>
      <c r="M1450" s="235"/>
      <c r="N1450" s="236"/>
      <c r="O1450" s="236"/>
      <c r="P1450" s="236"/>
      <c r="Q1450" s="236"/>
      <c r="R1450" s="236"/>
      <c r="S1450" s="236"/>
      <c r="T1450" s="237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8" t="s">
        <v>166</v>
      </c>
      <c r="AU1450" s="238" t="s">
        <v>82</v>
      </c>
      <c r="AV1450" s="13" t="s">
        <v>82</v>
      </c>
      <c r="AW1450" s="13" t="s">
        <v>33</v>
      </c>
      <c r="AX1450" s="13" t="s">
        <v>72</v>
      </c>
      <c r="AY1450" s="238" t="s">
        <v>153</v>
      </c>
    </row>
    <row r="1451" spans="1:51" s="13" customFormat="1" ht="12">
      <c r="A1451" s="13"/>
      <c r="B1451" s="228"/>
      <c r="C1451" s="229"/>
      <c r="D1451" s="221" t="s">
        <v>166</v>
      </c>
      <c r="E1451" s="230" t="s">
        <v>19</v>
      </c>
      <c r="F1451" s="231" t="s">
        <v>1562</v>
      </c>
      <c r="G1451" s="229"/>
      <c r="H1451" s="232">
        <v>15.03</v>
      </c>
      <c r="I1451" s="233"/>
      <c r="J1451" s="229"/>
      <c r="K1451" s="229"/>
      <c r="L1451" s="234"/>
      <c r="M1451" s="235"/>
      <c r="N1451" s="236"/>
      <c r="O1451" s="236"/>
      <c r="P1451" s="236"/>
      <c r="Q1451" s="236"/>
      <c r="R1451" s="236"/>
      <c r="S1451" s="236"/>
      <c r="T1451" s="237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8" t="s">
        <v>166</v>
      </c>
      <c r="AU1451" s="238" t="s">
        <v>82</v>
      </c>
      <c r="AV1451" s="13" t="s">
        <v>82</v>
      </c>
      <c r="AW1451" s="13" t="s">
        <v>33</v>
      </c>
      <c r="AX1451" s="13" t="s">
        <v>72</v>
      </c>
      <c r="AY1451" s="238" t="s">
        <v>153</v>
      </c>
    </row>
    <row r="1452" spans="1:51" s="15" customFormat="1" ht="12">
      <c r="A1452" s="15"/>
      <c r="B1452" s="250"/>
      <c r="C1452" s="251"/>
      <c r="D1452" s="221" t="s">
        <v>166</v>
      </c>
      <c r="E1452" s="252" t="s">
        <v>19</v>
      </c>
      <c r="F1452" s="253" t="s">
        <v>174</v>
      </c>
      <c r="G1452" s="251"/>
      <c r="H1452" s="254">
        <v>24.53</v>
      </c>
      <c r="I1452" s="255"/>
      <c r="J1452" s="251"/>
      <c r="K1452" s="251"/>
      <c r="L1452" s="256"/>
      <c r="M1452" s="257"/>
      <c r="N1452" s="258"/>
      <c r="O1452" s="258"/>
      <c r="P1452" s="258"/>
      <c r="Q1452" s="258"/>
      <c r="R1452" s="258"/>
      <c r="S1452" s="258"/>
      <c r="T1452" s="259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60" t="s">
        <v>166</v>
      </c>
      <c r="AU1452" s="260" t="s">
        <v>82</v>
      </c>
      <c r="AV1452" s="15" t="s">
        <v>175</v>
      </c>
      <c r="AW1452" s="15" t="s">
        <v>33</v>
      </c>
      <c r="AX1452" s="15" t="s">
        <v>72</v>
      </c>
      <c r="AY1452" s="260" t="s">
        <v>153</v>
      </c>
    </row>
    <row r="1453" spans="1:51" s="13" customFormat="1" ht="12">
      <c r="A1453" s="13"/>
      <c r="B1453" s="228"/>
      <c r="C1453" s="229"/>
      <c r="D1453" s="221" t="s">
        <v>166</v>
      </c>
      <c r="E1453" s="230" t="s">
        <v>19</v>
      </c>
      <c r="F1453" s="231" t="s">
        <v>1574</v>
      </c>
      <c r="G1453" s="229"/>
      <c r="H1453" s="232">
        <v>4</v>
      </c>
      <c r="I1453" s="233"/>
      <c r="J1453" s="229"/>
      <c r="K1453" s="229"/>
      <c r="L1453" s="234"/>
      <c r="M1453" s="235"/>
      <c r="N1453" s="236"/>
      <c r="O1453" s="236"/>
      <c r="P1453" s="236"/>
      <c r="Q1453" s="236"/>
      <c r="R1453" s="236"/>
      <c r="S1453" s="236"/>
      <c r="T1453" s="237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8" t="s">
        <v>166</v>
      </c>
      <c r="AU1453" s="238" t="s">
        <v>82</v>
      </c>
      <c r="AV1453" s="13" t="s">
        <v>82</v>
      </c>
      <c r="AW1453" s="13" t="s">
        <v>33</v>
      </c>
      <c r="AX1453" s="13" t="s">
        <v>72</v>
      </c>
      <c r="AY1453" s="238" t="s">
        <v>153</v>
      </c>
    </row>
    <row r="1454" spans="1:51" s="13" customFormat="1" ht="12">
      <c r="A1454" s="13"/>
      <c r="B1454" s="228"/>
      <c r="C1454" s="229"/>
      <c r="D1454" s="221" t="s">
        <v>166</v>
      </c>
      <c r="E1454" s="230" t="s">
        <v>19</v>
      </c>
      <c r="F1454" s="231" t="s">
        <v>1575</v>
      </c>
      <c r="G1454" s="229"/>
      <c r="H1454" s="232">
        <v>15.4</v>
      </c>
      <c r="I1454" s="233"/>
      <c r="J1454" s="229"/>
      <c r="K1454" s="229"/>
      <c r="L1454" s="234"/>
      <c r="M1454" s="235"/>
      <c r="N1454" s="236"/>
      <c r="O1454" s="236"/>
      <c r="P1454" s="236"/>
      <c r="Q1454" s="236"/>
      <c r="R1454" s="236"/>
      <c r="S1454" s="236"/>
      <c r="T1454" s="237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38" t="s">
        <v>166</v>
      </c>
      <c r="AU1454" s="238" t="s">
        <v>82</v>
      </c>
      <c r="AV1454" s="13" t="s">
        <v>82</v>
      </c>
      <c r="AW1454" s="13" t="s">
        <v>33</v>
      </c>
      <c r="AX1454" s="13" t="s">
        <v>72</v>
      </c>
      <c r="AY1454" s="238" t="s">
        <v>153</v>
      </c>
    </row>
    <row r="1455" spans="1:51" s="15" customFormat="1" ht="12">
      <c r="A1455" s="15"/>
      <c r="B1455" s="250"/>
      <c r="C1455" s="251"/>
      <c r="D1455" s="221" t="s">
        <v>166</v>
      </c>
      <c r="E1455" s="252" t="s">
        <v>19</v>
      </c>
      <c r="F1455" s="253" t="s">
        <v>174</v>
      </c>
      <c r="G1455" s="251"/>
      <c r="H1455" s="254">
        <v>19.4</v>
      </c>
      <c r="I1455" s="255"/>
      <c r="J1455" s="251"/>
      <c r="K1455" s="251"/>
      <c r="L1455" s="256"/>
      <c r="M1455" s="257"/>
      <c r="N1455" s="258"/>
      <c r="O1455" s="258"/>
      <c r="P1455" s="258"/>
      <c r="Q1455" s="258"/>
      <c r="R1455" s="258"/>
      <c r="S1455" s="258"/>
      <c r="T1455" s="259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T1455" s="260" t="s">
        <v>166</v>
      </c>
      <c r="AU1455" s="260" t="s">
        <v>82</v>
      </c>
      <c r="AV1455" s="15" t="s">
        <v>175</v>
      </c>
      <c r="AW1455" s="15" t="s">
        <v>33</v>
      </c>
      <c r="AX1455" s="15" t="s">
        <v>72</v>
      </c>
      <c r="AY1455" s="260" t="s">
        <v>153</v>
      </c>
    </row>
    <row r="1456" spans="1:51" s="14" customFormat="1" ht="12">
      <c r="A1456" s="14"/>
      <c r="B1456" s="239"/>
      <c r="C1456" s="240"/>
      <c r="D1456" s="221" t="s">
        <v>166</v>
      </c>
      <c r="E1456" s="241" t="s">
        <v>19</v>
      </c>
      <c r="F1456" s="242" t="s">
        <v>168</v>
      </c>
      <c r="G1456" s="240"/>
      <c r="H1456" s="243">
        <v>43.93</v>
      </c>
      <c r="I1456" s="244"/>
      <c r="J1456" s="240"/>
      <c r="K1456" s="240"/>
      <c r="L1456" s="245"/>
      <c r="M1456" s="246"/>
      <c r="N1456" s="247"/>
      <c r="O1456" s="247"/>
      <c r="P1456" s="247"/>
      <c r="Q1456" s="247"/>
      <c r="R1456" s="247"/>
      <c r="S1456" s="247"/>
      <c r="T1456" s="248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49" t="s">
        <v>166</v>
      </c>
      <c r="AU1456" s="249" t="s">
        <v>82</v>
      </c>
      <c r="AV1456" s="14" t="s">
        <v>161</v>
      </c>
      <c r="AW1456" s="14" t="s">
        <v>33</v>
      </c>
      <c r="AX1456" s="14" t="s">
        <v>80</v>
      </c>
      <c r="AY1456" s="249" t="s">
        <v>153</v>
      </c>
    </row>
    <row r="1457" spans="1:65" s="2" customFormat="1" ht="33" customHeight="1">
      <c r="A1457" s="42"/>
      <c r="B1457" s="43"/>
      <c r="C1457" s="208" t="s">
        <v>1576</v>
      </c>
      <c r="D1457" s="208" t="s">
        <v>156</v>
      </c>
      <c r="E1457" s="209" t="s">
        <v>1577</v>
      </c>
      <c r="F1457" s="210" t="s">
        <v>1578</v>
      </c>
      <c r="G1457" s="211" t="s">
        <v>197</v>
      </c>
      <c r="H1457" s="212">
        <v>200.935</v>
      </c>
      <c r="I1457" s="213"/>
      <c r="J1457" s="214">
        <f>ROUND(I1457*H1457,2)</f>
        <v>0</v>
      </c>
      <c r="K1457" s="210" t="s">
        <v>160</v>
      </c>
      <c r="L1457" s="48"/>
      <c r="M1457" s="215" t="s">
        <v>19</v>
      </c>
      <c r="N1457" s="216" t="s">
        <v>43</v>
      </c>
      <c r="O1457" s="88"/>
      <c r="P1457" s="217">
        <f>O1457*H1457</f>
        <v>0</v>
      </c>
      <c r="Q1457" s="217">
        <v>0</v>
      </c>
      <c r="R1457" s="217">
        <f>Q1457*H1457</f>
        <v>0</v>
      </c>
      <c r="S1457" s="217">
        <v>0</v>
      </c>
      <c r="T1457" s="218">
        <f>S1457*H1457</f>
        <v>0</v>
      </c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R1457" s="219" t="s">
        <v>210</v>
      </c>
      <c r="AT1457" s="219" t="s">
        <v>156</v>
      </c>
      <c r="AU1457" s="219" t="s">
        <v>82</v>
      </c>
      <c r="AY1457" s="21" t="s">
        <v>153</v>
      </c>
      <c r="BE1457" s="220">
        <f>IF(N1457="základní",J1457,0)</f>
        <v>0</v>
      </c>
      <c r="BF1457" s="220">
        <f>IF(N1457="snížená",J1457,0)</f>
        <v>0</v>
      </c>
      <c r="BG1457" s="220">
        <f>IF(N1457="zákl. přenesená",J1457,0)</f>
        <v>0</v>
      </c>
      <c r="BH1457" s="220">
        <f>IF(N1457="sníž. přenesená",J1457,0)</f>
        <v>0</v>
      </c>
      <c r="BI1457" s="220">
        <f>IF(N1457="nulová",J1457,0)</f>
        <v>0</v>
      </c>
      <c r="BJ1457" s="21" t="s">
        <v>80</v>
      </c>
      <c r="BK1457" s="220">
        <f>ROUND(I1457*H1457,2)</f>
        <v>0</v>
      </c>
      <c r="BL1457" s="21" t="s">
        <v>210</v>
      </c>
      <c r="BM1457" s="219" t="s">
        <v>1579</v>
      </c>
    </row>
    <row r="1458" spans="1:47" s="2" customFormat="1" ht="12">
      <c r="A1458" s="42"/>
      <c r="B1458" s="43"/>
      <c r="C1458" s="44"/>
      <c r="D1458" s="221" t="s">
        <v>162</v>
      </c>
      <c r="E1458" s="44"/>
      <c r="F1458" s="222" t="s">
        <v>1580</v>
      </c>
      <c r="G1458" s="44"/>
      <c r="H1458" s="44"/>
      <c r="I1458" s="223"/>
      <c r="J1458" s="44"/>
      <c r="K1458" s="44"/>
      <c r="L1458" s="48"/>
      <c r="M1458" s="224"/>
      <c r="N1458" s="225"/>
      <c r="O1458" s="88"/>
      <c r="P1458" s="88"/>
      <c r="Q1458" s="88"/>
      <c r="R1458" s="88"/>
      <c r="S1458" s="88"/>
      <c r="T1458" s="89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T1458" s="21" t="s">
        <v>162</v>
      </c>
      <c r="AU1458" s="21" t="s">
        <v>82</v>
      </c>
    </row>
    <row r="1459" spans="1:47" s="2" customFormat="1" ht="12">
      <c r="A1459" s="42"/>
      <c r="B1459" s="43"/>
      <c r="C1459" s="44"/>
      <c r="D1459" s="226" t="s">
        <v>164</v>
      </c>
      <c r="E1459" s="44"/>
      <c r="F1459" s="227" t="s">
        <v>1581</v>
      </c>
      <c r="G1459" s="44"/>
      <c r="H1459" s="44"/>
      <c r="I1459" s="223"/>
      <c r="J1459" s="44"/>
      <c r="K1459" s="44"/>
      <c r="L1459" s="48"/>
      <c r="M1459" s="224"/>
      <c r="N1459" s="225"/>
      <c r="O1459" s="88"/>
      <c r="P1459" s="88"/>
      <c r="Q1459" s="88"/>
      <c r="R1459" s="88"/>
      <c r="S1459" s="88"/>
      <c r="T1459" s="89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T1459" s="21" t="s">
        <v>164</v>
      </c>
      <c r="AU1459" s="21" t="s">
        <v>82</v>
      </c>
    </row>
    <row r="1460" spans="1:51" s="13" customFormat="1" ht="12">
      <c r="A1460" s="13"/>
      <c r="B1460" s="228"/>
      <c r="C1460" s="229"/>
      <c r="D1460" s="221" t="s">
        <v>166</v>
      </c>
      <c r="E1460" s="230" t="s">
        <v>19</v>
      </c>
      <c r="F1460" s="231" t="s">
        <v>1540</v>
      </c>
      <c r="G1460" s="229"/>
      <c r="H1460" s="232">
        <v>28.905</v>
      </c>
      <c r="I1460" s="233"/>
      <c r="J1460" s="229"/>
      <c r="K1460" s="229"/>
      <c r="L1460" s="234"/>
      <c r="M1460" s="235"/>
      <c r="N1460" s="236"/>
      <c r="O1460" s="236"/>
      <c r="P1460" s="236"/>
      <c r="Q1460" s="236"/>
      <c r="R1460" s="236"/>
      <c r="S1460" s="236"/>
      <c r="T1460" s="237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38" t="s">
        <v>166</v>
      </c>
      <c r="AU1460" s="238" t="s">
        <v>82</v>
      </c>
      <c r="AV1460" s="13" t="s">
        <v>82</v>
      </c>
      <c r="AW1460" s="13" t="s">
        <v>33</v>
      </c>
      <c r="AX1460" s="13" t="s">
        <v>72</v>
      </c>
      <c r="AY1460" s="238" t="s">
        <v>153</v>
      </c>
    </row>
    <row r="1461" spans="1:51" s="13" customFormat="1" ht="12">
      <c r="A1461" s="13"/>
      <c r="B1461" s="228"/>
      <c r="C1461" s="229"/>
      <c r="D1461" s="221" t="s">
        <v>166</v>
      </c>
      <c r="E1461" s="230" t="s">
        <v>19</v>
      </c>
      <c r="F1461" s="231" t="s">
        <v>1541</v>
      </c>
      <c r="G1461" s="229"/>
      <c r="H1461" s="232">
        <v>15.215</v>
      </c>
      <c r="I1461" s="233"/>
      <c r="J1461" s="229"/>
      <c r="K1461" s="229"/>
      <c r="L1461" s="234"/>
      <c r="M1461" s="235"/>
      <c r="N1461" s="236"/>
      <c r="O1461" s="236"/>
      <c r="P1461" s="236"/>
      <c r="Q1461" s="236"/>
      <c r="R1461" s="236"/>
      <c r="S1461" s="236"/>
      <c r="T1461" s="237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8" t="s">
        <v>166</v>
      </c>
      <c r="AU1461" s="238" t="s">
        <v>82</v>
      </c>
      <c r="AV1461" s="13" t="s">
        <v>82</v>
      </c>
      <c r="AW1461" s="13" t="s">
        <v>33</v>
      </c>
      <c r="AX1461" s="13" t="s">
        <v>72</v>
      </c>
      <c r="AY1461" s="238" t="s">
        <v>153</v>
      </c>
    </row>
    <row r="1462" spans="1:51" s="13" customFormat="1" ht="12">
      <c r="A1462" s="13"/>
      <c r="B1462" s="228"/>
      <c r="C1462" s="229"/>
      <c r="D1462" s="221" t="s">
        <v>166</v>
      </c>
      <c r="E1462" s="230" t="s">
        <v>19</v>
      </c>
      <c r="F1462" s="231" t="s">
        <v>1542</v>
      </c>
      <c r="G1462" s="229"/>
      <c r="H1462" s="232">
        <v>9.76</v>
      </c>
      <c r="I1462" s="233"/>
      <c r="J1462" s="229"/>
      <c r="K1462" s="229"/>
      <c r="L1462" s="234"/>
      <c r="M1462" s="235"/>
      <c r="N1462" s="236"/>
      <c r="O1462" s="236"/>
      <c r="P1462" s="236"/>
      <c r="Q1462" s="236"/>
      <c r="R1462" s="236"/>
      <c r="S1462" s="236"/>
      <c r="T1462" s="237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8" t="s">
        <v>166</v>
      </c>
      <c r="AU1462" s="238" t="s">
        <v>82</v>
      </c>
      <c r="AV1462" s="13" t="s">
        <v>82</v>
      </c>
      <c r="AW1462" s="13" t="s">
        <v>33</v>
      </c>
      <c r="AX1462" s="13" t="s">
        <v>72</v>
      </c>
      <c r="AY1462" s="238" t="s">
        <v>153</v>
      </c>
    </row>
    <row r="1463" spans="1:51" s="13" customFormat="1" ht="12">
      <c r="A1463" s="13"/>
      <c r="B1463" s="228"/>
      <c r="C1463" s="229"/>
      <c r="D1463" s="221" t="s">
        <v>166</v>
      </c>
      <c r="E1463" s="230" t="s">
        <v>19</v>
      </c>
      <c r="F1463" s="231" t="s">
        <v>1543</v>
      </c>
      <c r="G1463" s="229"/>
      <c r="H1463" s="232">
        <v>30.8</v>
      </c>
      <c r="I1463" s="233"/>
      <c r="J1463" s="229"/>
      <c r="K1463" s="229"/>
      <c r="L1463" s="234"/>
      <c r="M1463" s="235"/>
      <c r="N1463" s="236"/>
      <c r="O1463" s="236"/>
      <c r="P1463" s="236"/>
      <c r="Q1463" s="236"/>
      <c r="R1463" s="236"/>
      <c r="S1463" s="236"/>
      <c r="T1463" s="237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8" t="s">
        <v>166</v>
      </c>
      <c r="AU1463" s="238" t="s">
        <v>82</v>
      </c>
      <c r="AV1463" s="13" t="s">
        <v>82</v>
      </c>
      <c r="AW1463" s="13" t="s">
        <v>33</v>
      </c>
      <c r="AX1463" s="13" t="s">
        <v>72</v>
      </c>
      <c r="AY1463" s="238" t="s">
        <v>153</v>
      </c>
    </row>
    <row r="1464" spans="1:51" s="13" customFormat="1" ht="12">
      <c r="A1464" s="13"/>
      <c r="B1464" s="228"/>
      <c r="C1464" s="229"/>
      <c r="D1464" s="221" t="s">
        <v>166</v>
      </c>
      <c r="E1464" s="230" t="s">
        <v>19</v>
      </c>
      <c r="F1464" s="231" t="s">
        <v>1544</v>
      </c>
      <c r="G1464" s="229"/>
      <c r="H1464" s="232">
        <v>26.34</v>
      </c>
      <c r="I1464" s="233"/>
      <c r="J1464" s="229"/>
      <c r="K1464" s="229"/>
      <c r="L1464" s="234"/>
      <c r="M1464" s="235"/>
      <c r="N1464" s="236"/>
      <c r="O1464" s="236"/>
      <c r="P1464" s="236"/>
      <c r="Q1464" s="236"/>
      <c r="R1464" s="236"/>
      <c r="S1464" s="236"/>
      <c r="T1464" s="237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8" t="s">
        <v>166</v>
      </c>
      <c r="AU1464" s="238" t="s">
        <v>82</v>
      </c>
      <c r="AV1464" s="13" t="s">
        <v>82</v>
      </c>
      <c r="AW1464" s="13" t="s">
        <v>33</v>
      </c>
      <c r="AX1464" s="13" t="s">
        <v>72</v>
      </c>
      <c r="AY1464" s="238" t="s">
        <v>153</v>
      </c>
    </row>
    <row r="1465" spans="1:51" s="13" customFormat="1" ht="12">
      <c r="A1465" s="13"/>
      <c r="B1465" s="228"/>
      <c r="C1465" s="229"/>
      <c r="D1465" s="221" t="s">
        <v>166</v>
      </c>
      <c r="E1465" s="230" t="s">
        <v>19</v>
      </c>
      <c r="F1465" s="231" t="s">
        <v>1545</v>
      </c>
      <c r="G1465" s="229"/>
      <c r="H1465" s="232">
        <v>18.255</v>
      </c>
      <c r="I1465" s="233"/>
      <c r="J1465" s="229"/>
      <c r="K1465" s="229"/>
      <c r="L1465" s="234"/>
      <c r="M1465" s="235"/>
      <c r="N1465" s="236"/>
      <c r="O1465" s="236"/>
      <c r="P1465" s="236"/>
      <c r="Q1465" s="236"/>
      <c r="R1465" s="236"/>
      <c r="S1465" s="236"/>
      <c r="T1465" s="237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8" t="s">
        <v>166</v>
      </c>
      <c r="AU1465" s="238" t="s">
        <v>82</v>
      </c>
      <c r="AV1465" s="13" t="s">
        <v>82</v>
      </c>
      <c r="AW1465" s="13" t="s">
        <v>33</v>
      </c>
      <c r="AX1465" s="13" t="s">
        <v>72</v>
      </c>
      <c r="AY1465" s="238" t="s">
        <v>153</v>
      </c>
    </row>
    <row r="1466" spans="1:51" s="13" customFormat="1" ht="12">
      <c r="A1466" s="13"/>
      <c r="B1466" s="228"/>
      <c r="C1466" s="229"/>
      <c r="D1466" s="221" t="s">
        <v>166</v>
      </c>
      <c r="E1466" s="230" t="s">
        <v>19</v>
      </c>
      <c r="F1466" s="231" t="s">
        <v>1546</v>
      </c>
      <c r="G1466" s="229"/>
      <c r="H1466" s="232">
        <v>3.435</v>
      </c>
      <c r="I1466" s="233"/>
      <c r="J1466" s="229"/>
      <c r="K1466" s="229"/>
      <c r="L1466" s="234"/>
      <c r="M1466" s="235"/>
      <c r="N1466" s="236"/>
      <c r="O1466" s="236"/>
      <c r="P1466" s="236"/>
      <c r="Q1466" s="236"/>
      <c r="R1466" s="236"/>
      <c r="S1466" s="236"/>
      <c r="T1466" s="237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8" t="s">
        <v>166</v>
      </c>
      <c r="AU1466" s="238" t="s">
        <v>82</v>
      </c>
      <c r="AV1466" s="13" t="s">
        <v>82</v>
      </c>
      <c r="AW1466" s="13" t="s">
        <v>33</v>
      </c>
      <c r="AX1466" s="13" t="s">
        <v>72</v>
      </c>
      <c r="AY1466" s="238" t="s">
        <v>153</v>
      </c>
    </row>
    <row r="1467" spans="1:51" s="15" customFormat="1" ht="12">
      <c r="A1467" s="15"/>
      <c r="B1467" s="250"/>
      <c r="C1467" s="251"/>
      <c r="D1467" s="221" t="s">
        <v>166</v>
      </c>
      <c r="E1467" s="252" t="s">
        <v>19</v>
      </c>
      <c r="F1467" s="253" t="s">
        <v>174</v>
      </c>
      <c r="G1467" s="251"/>
      <c r="H1467" s="254">
        <v>132.71</v>
      </c>
      <c r="I1467" s="255"/>
      <c r="J1467" s="251"/>
      <c r="K1467" s="251"/>
      <c r="L1467" s="256"/>
      <c r="M1467" s="257"/>
      <c r="N1467" s="258"/>
      <c r="O1467" s="258"/>
      <c r="P1467" s="258"/>
      <c r="Q1467" s="258"/>
      <c r="R1467" s="258"/>
      <c r="S1467" s="258"/>
      <c r="T1467" s="259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T1467" s="260" t="s">
        <v>166</v>
      </c>
      <c r="AU1467" s="260" t="s">
        <v>82</v>
      </c>
      <c r="AV1467" s="15" t="s">
        <v>175</v>
      </c>
      <c r="AW1467" s="15" t="s">
        <v>33</v>
      </c>
      <c r="AX1467" s="15" t="s">
        <v>72</v>
      </c>
      <c r="AY1467" s="260" t="s">
        <v>153</v>
      </c>
    </row>
    <row r="1468" spans="1:51" s="13" customFormat="1" ht="12">
      <c r="A1468" s="13"/>
      <c r="B1468" s="228"/>
      <c r="C1468" s="229"/>
      <c r="D1468" s="221" t="s">
        <v>166</v>
      </c>
      <c r="E1468" s="230" t="s">
        <v>19</v>
      </c>
      <c r="F1468" s="231" t="s">
        <v>1547</v>
      </c>
      <c r="G1468" s="229"/>
      <c r="H1468" s="232">
        <v>5.2</v>
      </c>
      <c r="I1468" s="233"/>
      <c r="J1468" s="229"/>
      <c r="K1468" s="229"/>
      <c r="L1468" s="234"/>
      <c r="M1468" s="235"/>
      <c r="N1468" s="236"/>
      <c r="O1468" s="236"/>
      <c r="P1468" s="236"/>
      <c r="Q1468" s="236"/>
      <c r="R1468" s="236"/>
      <c r="S1468" s="236"/>
      <c r="T1468" s="237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8" t="s">
        <v>166</v>
      </c>
      <c r="AU1468" s="238" t="s">
        <v>82</v>
      </c>
      <c r="AV1468" s="13" t="s">
        <v>82</v>
      </c>
      <c r="AW1468" s="13" t="s">
        <v>33</v>
      </c>
      <c r="AX1468" s="13" t="s">
        <v>72</v>
      </c>
      <c r="AY1468" s="238" t="s">
        <v>153</v>
      </c>
    </row>
    <row r="1469" spans="1:51" s="13" customFormat="1" ht="12">
      <c r="A1469" s="13"/>
      <c r="B1469" s="228"/>
      <c r="C1469" s="229"/>
      <c r="D1469" s="221" t="s">
        <v>166</v>
      </c>
      <c r="E1469" s="230" t="s">
        <v>19</v>
      </c>
      <c r="F1469" s="231" t="s">
        <v>1548</v>
      </c>
      <c r="G1469" s="229"/>
      <c r="H1469" s="232">
        <v>18.855</v>
      </c>
      <c r="I1469" s="233"/>
      <c r="J1469" s="229"/>
      <c r="K1469" s="229"/>
      <c r="L1469" s="234"/>
      <c r="M1469" s="235"/>
      <c r="N1469" s="236"/>
      <c r="O1469" s="236"/>
      <c r="P1469" s="236"/>
      <c r="Q1469" s="236"/>
      <c r="R1469" s="236"/>
      <c r="S1469" s="236"/>
      <c r="T1469" s="237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8" t="s">
        <v>166</v>
      </c>
      <c r="AU1469" s="238" t="s">
        <v>82</v>
      </c>
      <c r="AV1469" s="13" t="s">
        <v>82</v>
      </c>
      <c r="AW1469" s="13" t="s">
        <v>33</v>
      </c>
      <c r="AX1469" s="13" t="s">
        <v>72</v>
      </c>
      <c r="AY1469" s="238" t="s">
        <v>153</v>
      </c>
    </row>
    <row r="1470" spans="1:51" s="13" customFormat="1" ht="12">
      <c r="A1470" s="13"/>
      <c r="B1470" s="228"/>
      <c r="C1470" s="229"/>
      <c r="D1470" s="221" t="s">
        <v>166</v>
      </c>
      <c r="E1470" s="230" t="s">
        <v>19</v>
      </c>
      <c r="F1470" s="231" t="s">
        <v>1549</v>
      </c>
      <c r="G1470" s="229"/>
      <c r="H1470" s="232">
        <v>16.655</v>
      </c>
      <c r="I1470" s="233"/>
      <c r="J1470" s="229"/>
      <c r="K1470" s="229"/>
      <c r="L1470" s="234"/>
      <c r="M1470" s="235"/>
      <c r="N1470" s="236"/>
      <c r="O1470" s="236"/>
      <c r="P1470" s="236"/>
      <c r="Q1470" s="236"/>
      <c r="R1470" s="236"/>
      <c r="S1470" s="236"/>
      <c r="T1470" s="237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8" t="s">
        <v>166</v>
      </c>
      <c r="AU1470" s="238" t="s">
        <v>82</v>
      </c>
      <c r="AV1470" s="13" t="s">
        <v>82</v>
      </c>
      <c r="AW1470" s="13" t="s">
        <v>33</v>
      </c>
      <c r="AX1470" s="13" t="s">
        <v>72</v>
      </c>
      <c r="AY1470" s="238" t="s">
        <v>153</v>
      </c>
    </row>
    <row r="1471" spans="1:51" s="13" customFormat="1" ht="12">
      <c r="A1471" s="13"/>
      <c r="B1471" s="228"/>
      <c r="C1471" s="229"/>
      <c r="D1471" s="221" t="s">
        <v>166</v>
      </c>
      <c r="E1471" s="230" t="s">
        <v>19</v>
      </c>
      <c r="F1471" s="231" t="s">
        <v>1550</v>
      </c>
      <c r="G1471" s="229"/>
      <c r="H1471" s="232">
        <v>23.285</v>
      </c>
      <c r="I1471" s="233"/>
      <c r="J1471" s="229"/>
      <c r="K1471" s="229"/>
      <c r="L1471" s="234"/>
      <c r="M1471" s="235"/>
      <c r="N1471" s="236"/>
      <c r="O1471" s="236"/>
      <c r="P1471" s="236"/>
      <c r="Q1471" s="236"/>
      <c r="R1471" s="236"/>
      <c r="S1471" s="236"/>
      <c r="T1471" s="237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8" t="s">
        <v>166</v>
      </c>
      <c r="AU1471" s="238" t="s">
        <v>82</v>
      </c>
      <c r="AV1471" s="13" t="s">
        <v>82</v>
      </c>
      <c r="AW1471" s="13" t="s">
        <v>33</v>
      </c>
      <c r="AX1471" s="13" t="s">
        <v>72</v>
      </c>
      <c r="AY1471" s="238" t="s">
        <v>153</v>
      </c>
    </row>
    <row r="1472" spans="1:51" s="13" customFormat="1" ht="12">
      <c r="A1472" s="13"/>
      <c r="B1472" s="228"/>
      <c r="C1472" s="229"/>
      <c r="D1472" s="221" t="s">
        <v>166</v>
      </c>
      <c r="E1472" s="230" t="s">
        <v>19</v>
      </c>
      <c r="F1472" s="231" t="s">
        <v>1551</v>
      </c>
      <c r="G1472" s="229"/>
      <c r="H1472" s="232">
        <v>4.23</v>
      </c>
      <c r="I1472" s="233"/>
      <c r="J1472" s="229"/>
      <c r="K1472" s="229"/>
      <c r="L1472" s="234"/>
      <c r="M1472" s="235"/>
      <c r="N1472" s="236"/>
      <c r="O1472" s="236"/>
      <c r="P1472" s="236"/>
      <c r="Q1472" s="236"/>
      <c r="R1472" s="236"/>
      <c r="S1472" s="236"/>
      <c r="T1472" s="237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8" t="s">
        <v>166</v>
      </c>
      <c r="AU1472" s="238" t="s">
        <v>82</v>
      </c>
      <c r="AV1472" s="13" t="s">
        <v>82</v>
      </c>
      <c r="AW1472" s="13" t="s">
        <v>33</v>
      </c>
      <c r="AX1472" s="13" t="s">
        <v>72</v>
      </c>
      <c r="AY1472" s="238" t="s">
        <v>153</v>
      </c>
    </row>
    <row r="1473" spans="1:51" s="15" customFormat="1" ht="12">
      <c r="A1473" s="15"/>
      <c r="B1473" s="250"/>
      <c r="C1473" s="251"/>
      <c r="D1473" s="221" t="s">
        <v>166</v>
      </c>
      <c r="E1473" s="252" t="s">
        <v>19</v>
      </c>
      <c r="F1473" s="253" t="s">
        <v>174</v>
      </c>
      <c r="G1473" s="251"/>
      <c r="H1473" s="254">
        <v>68.22500000000001</v>
      </c>
      <c r="I1473" s="255"/>
      <c r="J1473" s="251"/>
      <c r="K1473" s="251"/>
      <c r="L1473" s="256"/>
      <c r="M1473" s="257"/>
      <c r="N1473" s="258"/>
      <c r="O1473" s="258"/>
      <c r="P1473" s="258"/>
      <c r="Q1473" s="258"/>
      <c r="R1473" s="258"/>
      <c r="S1473" s="258"/>
      <c r="T1473" s="259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T1473" s="260" t="s">
        <v>166</v>
      </c>
      <c r="AU1473" s="260" t="s">
        <v>82</v>
      </c>
      <c r="AV1473" s="15" t="s">
        <v>175</v>
      </c>
      <c r="AW1473" s="15" t="s">
        <v>33</v>
      </c>
      <c r="AX1473" s="15" t="s">
        <v>72</v>
      </c>
      <c r="AY1473" s="260" t="s">
        <v>153</v>
      </c>
    </row>
    <row r="1474" spans="1:51" s="14" customFormat="1" ht="12">
      <c r="A1474" s="14"/>
      <c r="B1474" s="239"/>
      <c r="C1474" s="240"/>
      <c r="D1474" s="221" t="s">
        <v>166</v>
      </c>
      <c r="E1474" s="241" t="s">
        <v>19</v>
      </c>
      <c r="F1474" s="242" t="s">
        <v>168</v>
      </c>
      <c r="G1474" s="240"/>
      <c r="H1474" s="243">
        <v>200.93499999999997</v>
      </c>
      <c r="I1474" s="244"/>
      <c r="J1474" s="240"/>
      <c r="K1474" s="240"/>
      <c r="L1474" s="245"/>
      <c r="M1474" s="246"/>
      <c r="N1474" s="247"/>
      <c r="O1474" s="247"/>
      <c r="P1474" s="247"/>
      <c r="Q1474" s="247"/>
      <c r="R1474" s="247"/>
      <c r="S1474" s="247"/>
      <c r="T1474" s="248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49" t="s">
        <v>166</v>
      </c>
      <c r="AU1474" s="249" t="s">
        <v>82</v>
      </c>
      <c r="AV1474" s="14" t="s">
        <v>161</v>
      </c>
      <c r="AW1474" s="14" t="s">
        <v>33</v>
      </c>
      <c r="AX1474" s="14" t="s">
        <v>80</v>
      </c>
      <c r="AY1474" s="249" t="s">
        <v>153</v>
      </c>
    </row>
    <row r="1475" spans="1:65" s="2" customFormat="1" ht="24.15" customHeight="1">
      <c r="A1475" s="42"/>
      <c r="B1475" s="43"/>
      <c r="C1475" s="261" t="s">
        <v>919</v>
      </c>
      <c r="D1475" s="261" t="s">
        <v>214</v>
      </c>
      <c r="E1475" s="262" t="s">
        <v>1582</v>
      </c>
      <c r="F1475" s="263" t="s">
        <v>1583</v>
      </c>
      <c r="G1475" s="264" t="s">
        <v>197</v>
      </c>
      <c r="H1475" s="265">
        <v>221.029</v>
      </c>
      <c r="I1475" s="266"/>
      <c r="J1475" s="267">
        <f>ROUND(I1475*H1475,2)</f>
        <v>0</v>
      </c>
      <c r="K1475" s="263" t="s">
        <v>160</v>
      </c>
      <c r="L1475" s="268"/>
      <c r="M1475" s="269" t="s">
        <v>19</v>
      </c>
      <c r="N1475" s="270" t="s">
        <v>43</v>
      </c>
      <c r="O1475" s="88"/>
      <c r="P1475" s="217">
        <f>O1475*H1475</f>
        <v>0</v>
      </c>
      <c r="Q1475" s="217">
        <v>0</v>
      </c>
      <c r="R1475" s="217">
        <f>Q1475*H1475</f>
        <v>0</v>
      </c>
      <c r="S1475" s="217">
        <v>0</v>
      </c>
      <c r="T1475" s="218">
        <f>S1475*H1475</f>
        <v>0</v>
      </c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R1475" s="219" t="s">
        <v>260</v>
      </c>
      <c r="AT1475" s="219" t="s">
        <v>214</v>
      </c>
      <c r="AU1475" s="219" t="s">
        <v>82</v>
      </c>
      <c r="AY1475" s="21" t="s">
        <v>153</v>
      </c>
      <c r="BE1475" s="220">
        <f>IF(N1475="základní",J1475,0)</f>
        <v>0</v>
      </c>
      <c r="BF1475" s="220">
        <f>IF(N1475="snížená",J1475,0)</f>
        <v>0</v>
      </c>
      <c r="BG1475" s="220">
        <f>IF(N1475="zákl. přenesená",J1475,0)</f>
        <v>0</v>
      </c>
      <c r="BH1475" s="220">
        <f>IF(N1475="sníž. přenesená",J1475,0)</f>
        <v>0</v>
      </c>
      <c r="BI1475" s="220">
        <f>IF(N1475="nulová",J1475,0)</f>
        <v>0</v>
      </c>
      <c r="BJ1475" s="21" t="s">
        <v>80</v>
      </c>
      <c r="BK1475" s="220">
        <f>ROUND(I1475*H1475,2)</f>
        <v>0</v>
      </c>
      <c r="BL1475" s="21" t="s">
        <v>210</v>
      </c>
      <c r="BM1475" s="219" t="s">
        <v>1584</v>
      </c>
    </row>
    <row r="1476" spans="1:47" s="2" customFormat="1" ht="12">
      <c r="A1476" s="42"/>
      <c r="B1476" s="43"/>
      <c r="C1476" s="44"/>
      <c r="D1476" s="221" t="s">
        <v>162</v>
      </c>
      <c r="E1476" s="44"/>
      <c r="F1476" s="222" t="s">
        <v>1583</v>
      </c>
      <c r="G1476" s="44"/>
      <c r="H1476" s="44"/>
      <c r="I1476" s="223"/>
      <c r="J1476" s="44"/>
      <c r="K1476" s="44"/>
      <c r="L1476" s="48"/>
      <c r="M1476" s="224"/>
      <c r="N1476" s="225"/>
      <c r="O1476" s="88"/>
      <c r="P1476" s="88"/>
      <c r="Q1476" s="88"/>
      <c r="R1476" s="88"/>
      <c r="S1476" s="88"/>
      <c r="T1476" s="89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T1476" s="21" t="s">
        <v>162</v>
      </c>
      <c r="AU1476" s="21" t="s">
        <v>82</v>
      </c>
    </row>
    <row r="1477" spans="1:51" s="13" customFormat="1" ht="12">
      <c r="A1477" s="13"/>
      <c r="B1477" s="228"/>
      <c r="C1477" s="229"/>
      <c r="D1477" s="221" t="s">
        <v>166</v>
      </c>
      <c r="E1477" s="230" t="s">
        <v>19</v>
      </c>
      <c r="F1477" s="231" t="s">
        <v>1540</v>
      </c>
      <c r="G1477" s="229"/>
      <c r="H1477" s="232">
        <v>28.905</v>
      </c>
      <c r="I1477" s="233"/>
      <c r="J1477" s="229"/>
      <c r="K1477" s="229"/>
      <c r="L1477" s="234"/>
      <c r="M1477" s="235"/>
      <c r="N1477" s="236"/>
      <c r="O1477" s="236"/>
      <c r="P1477" s="236"/>
      <c r="Q1477" s="236"/>
      <c r="R1477" s="236"/>
      <c r="S1477" s="236"/>
      <c r="T1477" s="237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8" t="s">
        <v>166</v>
      </c>
      <c r="AU1477" s="238" t="s">
        <v>82</v>
      </c>
      <c r="AV1477" s="13" t="s">
        <v>82</v>
      </c>
      <c r="AW1477" s="13" t="s">
        <v>33</v>
      </c>
      <c r="AX1477" s="13" t="s">
        <v>72</v>
      </c>
      <c r="AY1477" s="238" t="s">
        <v>153</v>
      </c>
    </row>
    <row r="1478" spans="1:51" s="13" customFormat="1" ht="12">
      <c r="A1478" s="13"/>
      <c r="B1478" s="228"/>
      <c r="C1478" s="229"/>
      <c r="D1478" s="221" t="s">
        <v>166</v>
      </c>
      <c r="E1478" s="230" t="s">
        <v>19</v>
      </c>
      <c r="F1478" s="231" t="s">
        <v>1541</v>
      </c>
      <c r="G1478" s="229"/>
      <c r="H1478" s="232">
        <v>15.215</v>
      </c>
      <c r="I1478" s="233"/>
      <c r="J1478" s="229"/>
      <c r="K1478" s="229"/>
      <c r="L1478" s="234"/>
      <c r="M1478" s="235"/>
      <c r="N1478" s="236"/>
      <c r="O1478" s="236"/>
      <c r="P1478" s="236"/>
      <c r="Q1478" s="236"/>
      <c r="R1478" s="236"/>
      <c r="S1478" s="236"/>
      <c r="T1478" s="237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8" t="s">
        <v>166</v>
      </c>
      <c r="AU1478" s="238" t="s">
        <v>82</v>
      </c>
      <c r="AV1478" s="13" t="s">
        <v>82</v>
      </c>
      <c r="AW1478" s="13" t="s">
        <v>33</v>
      </c>
      <c r="AX1478" s="13" t="s">
        <v>72</v>
      </c>
      <c r="AY1478" s="238" t="s">
        <v>153</v>
      </c>
    </row>
    <row r="1479" spans="1:51" s="13" customFormat="1" ht="12">
      <c r="A1479" s="13"/>
      <c r="B1479" s="228"/>
      <c r="C1479" s="229"/>
      <c r="D1479" s="221" t="s">
        <v>166</v>
      </c>
      <c r="E1479" s="230" t="s">
        <v>19</v>
      </c>
      <c r="F1479" s="231" t="s">
        <v>1542</v>
      </c>
      <c r="G1479" s="229"/>
      <c r="H1479" s="232">
        <v>9.76</v>
      </c>
      <c r="I1479" s="233"/>
      <c r="J1479" s="229"/>
      <c r="K1479" s="229"/>
      <c r="L1479" s="234"/>
      <c r="M1479" s="235"/>
      <c r="N1479" s="236"/>
      <c r="O1479" s="236"/>
      <c r="P1479" s="236"/>
      <c r="Q1479" s="236"/>
      <c r="R1479" s="236"/>
      <c r="S1479" s="236"/>
      <c r="T1479" s="237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8" t="s">
        <v>166</v>
      </c>
      <c r="AU1479" s="238" t="s">
        <v>82</v>
      </c>
      <c r="AV1479" s="13" t="s">
        <v>82</v>
      </c>
      <c r="AW1479" s="13" t="s">
        <v>33</v>
      </c>
      <c r="AX1479" s="13" t="s">
        <v>72</v>
      </c>
      <c r="AY1479" s="238" t="s">
        <v>153</v>
      </c>
    </row>
    <row r="1480" spans="1:51" s="13" customFormat="1" ht="12">
      <c r="A1480" s="13"/>
      <c r="B1480" s="228"/>
      <c r="C1480" s="229"/>
      <c r="D1480" s="221" t="s">
        <v>166</v>
      </c>
      <c r="E1480" s="230" t="s">
        <v>19</v>
      </c>
      <c r="F1480" s="231" t="s">
        <v>1543</v>
      </c>
      <c r="G1480" s="229"/>
      <c r="H1480" s="232">
        <v>30.8</v>
      </c>
      <c r="I1480" s="233"/>
      <c r="J1480" s="229"/>
      <c r="K1480" s="229"/>
      <c r="L1480" s="234"/>
      <c r="M1480" s="235"/>
      <c r="N1480" s="236"/>
      <c r="O1480" s="236"/>
      <c r="P1480" s="236"/>
      <c r="Q1480" s="236"/>
      <c r="R1480" s="236"/>
      <c r="S1480" s="236"/>
      <c r="T1480" s="237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8" t="s">
        <v>166</v>
      </c>
      <c r="AU1480" s="238" t="s">
        <v>82</v>
      </c>
      <c r="AV1480" s="13" t="s">
        <v>82</v>
      </c>
      <c r="AW1480" s="13" t="s">
        <v>33</v>
      </c>
      <c r="AX1480" s="13" t="s">
        <v>72</v>
      </c>
      <c r="AY1480" s="238" t="s">
        <v>153</v>
      </c>
    </row>
    <row r="1481" spans="1:51" s="13" customFormat="1" ht="12">
      <c r="A1481" s="13"/>
      <c r="B1481" s="228"/>
      <c r="C1481" s="229"/>
      <c r="D1481" s="221" t="s">
        <v>166</v>
      </c>
      <c r="E1481" s="230" t="s">
        <v>19</v>
      </c>
      <c r="F1481" s="231" t="s">
        <v>1544</v>
      </c>
      <c r="G1481" s="229"/>
      <c r="H1481" s="232">
        <v>26.34</v>
      </c>
      <c r="I1481" s="233"/>
      <c r="J1481" s="229"/>
      <c r="K1481" s="229"/>
      <c r="L1481" s="234"/>
      <c r="M1481" s="235"/>
      <c r="N1481" s="236"/>
      <c r="O1481" s="236"/>
      <c r="P1481" s="236"/>
      <c r="Q1481" s="236"/>
      <c r="R1481" s="236"/>
      <c r="S1481" s="236"/>
      <c r="T1481" s="237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8" t="s">
        <v>166</v>
      </c>
      <c r="AU1481" s="238" t="s">
        <v>82</v>
      </c>
      <c r="AV1481" s="13" t="s">
        <v>82</v>
      </c>
      <c r="AW1481" s="13" t="s">
        <v>33</v>
      </c>
      <c r="AX1481" s="13" t="s">
        <v>72</v>
      </c>
      <c r="AY1481" s="238" t="s">
        <v>153</v>
      </c>
    </row>
    <row r="1482" spans="1:51" s="13" customFormat="1" ht="12">
      <c r="A1482" s="13"/>
      <c r="B1482" s="228"/>
      <c r="C1482" s="229"/>
      <c r="D1482" s="221" t="s">
        <v>166</v>
      </c>
      <c r="E1482" s="230" t="s">
        <v>19</v>
      </c>
      <c r="F1482" s="231" t="s">
        <v>1545</v>
      </c>
      <c r="G1482" s="229"/>
      <c r="H1482" s="232">
        <v>18.255</v>
      </c>
      <c r="I1482" s="233"/>
      <c r="J1482" s="229"/>
      <c r="K1482" s="229"/>
      <c r="L1482" s="234"/>
      <c r="M1482" s="235"/>
      <c r="N1482" s="236"/>
      <c r="O1482" s="236"/>
      <c r="P1482" s="236"/>
      <c r="Q1482" s="236"/>
      <c r="R1482" s="236"/>
      <c r="S1482" s="236"/>
      <c r="T1482" s="237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8" t="s">
        <v>166</v>
      </c>
      <c r="AU1482" s="238" t="s">
        <v>82</v>
      </c>
      <c r="AV1482" s="13" t="s">
        <v>82</v>
      </c>
      <c r="AW1482" s="13" t="s">
        <v>33</v>
      </c>
      <c r="AX1482" s="13" t="s">
        <v>72</v>
      </c>
      <c r="AY1482" s="238" t="s">
        <v>153</v>
      </c>
    </row>
    <row r="1483" spans="1:51" s="13" customFormat="1" ht="12">
      <c r="A1483" s="13"/>
      <c r="B1483" s="228"/>
      <c r="C1483" s="229"/>
      <c r="D1483" s="221" t="s">
        <v>166</v>
      </c>
      <c r="E1483" s="230" t="s">
        <v>19</v>
      </c>
      <c r="F1483" s="231" t="s">
        <v>1546</v>
      </c>
      <c r="G1483" s="229"/>
      <c r="H1483" s="232">
        <v>3.435</v>
      </c>
      <c r="I1483" s="233"/>
      <c r="J1483" s="229"/>
      <c r="K1483" s="229"/>
      <c r="L1483" s="234"/>
      <c r="M1483" s="235"/>
      <c r="N1483" s="236"/>
      <c r="O1483" s="236"/>
      <c r="P1483" s="236"/>
      <c r="Q1483" s="236"/>
      <c r="R1483" s="236"/>
      <c r="S1483" s="236"/>
      <c r="T1483" s="237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38" t="s">
        <v>166</v>
      </c>
      <c r="AU1483" s="238" t="s">
        <v>82</v>
      </c>
      <c r="AV1483" s="13" t="s">
        <v>82</v>
      </c>
      <c r="AW1483" s="13" t="s">
        <v>33</v>
      </c>
      <c r="AX1483" s="13" t="s">
        <v>72</v>
      </c>
      <c r="AY1483" s="238" t="s">
        <v>153</v>
      </c>
    </row>
    <row r="1484" spans="1:51" s="15" customFormat="1" ht="12">
      <c r="A1484" s="15"/>
      <c r="B1484" s="250"/>
      <c r="C1484" s="251"/>
      <c r="D1484" s="221" t="s">
        <v>166</v>
      </c>
      <c r="E1484" s="252" t="s">
        <v>19</v>
      </c>
      <c r="F1484" s="253" t="s">
        <v>174</v>
      </c>
      <c r="G1484" s="251"/>
      <c r="H1484" s="254">
        <v>132.71</v>
      </c>
      <c r="I1484" s="255"/>
      <c r="J1484" s="251"/>
      <c r="K1484" s="251"/>
      <c r="L1484" s="256"/>
      <c r="M1484" s="257"/>
      <c r="N1484" s="258"/>
      <c r="O1484" s="258"/>
      <c r="P1484" s="258"/>
      <c r="Q1484" s="258"/>
      <c r="R1484" s="258"/>
      <c r="S1484" s="258"/>
      <c r="T1484" s="259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T1484" s="260" t="s">
        <v>166</v>
      </c>
      <c r="AU1484" s="260" t="s">
        <v>82</v>
      </c>
      <c r="AV1484" s="15" t="s">
        <v>175</v>
      </c>
      <c r="AW1484" s="15" t="s">
        <v>33</v>
      </c>
      <c r="AX1484" s="15" t="s">
        <v>72</v>
      </c>
      <c r="AY1484" s="260" t="s">
        <v>153</v>
      </c>
    </row>
    <row r="1485" spans="1:51" s="13" customFormat="1" ht="12">
      <c r="A1485" s="13"/>
      <c r="B1485" s="228"/>
      <c r="C1485" s="229"/>
      <c r="D1485" s="221" t="s">
        <v>166</v>
      </c>
      <c r="E1485" s="230" t="s">
        <v>19</v>
      </c>
      <c r="F1485" s="231" t="s">
        <v>1547</v>
      </c>
      <c r="G1485" s="229"/>
      <c r="H1485" s="232">
        <v>5.2</v>
      </c>
      <c r="I1485" s="233"/>
      <c r="J1485" s="229"/>
      <c r="K1485" s="229"/>
      <c r="L1485" s="234"/>
      <c r="M1485" s="235"/>
      <c r="N1485" s="236"/>
      <c r="O1485" s="236"/>
      <c r="P1485" s="236"/>
      <c r="Q1485" s="236"/>
      <c r="R1485" s="236"/>
      <c r="S1485" s="236"/>
      <c r="T1485" s="237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8" t="s">
        <v>166</v>
      </c>
      <c r="AU1485" s="238" t="s">
        <v>82</v>
      </c>
      <c r="AV1485" s="13" t="s">
        <v>82</v>
      </c>
      <c r="AW1485" s="13" t="s">
        <v>33</v>
      </c>
      <c r="AX1485" s="13" t="s">
        <v>72</v>
      </c>
      <c r="AY1485" s="238" t="s">
        <v>153</v>
      </c>
    </row>
    <row r="1486" spans="1:51" s="13" customFormat="1" ht="12">
      <c r="A1486" s="13"/>
      <c r="B1486" s="228"/>
      <c r="C1486" s="229"/>
      <c r="D1486" s="221" t="s">
        <v>166</v>
      </c>
      <c r="E1486" s="230" t="s">
        <v>19</v>
      </c>
      <c r="F1486" s="231" t="s">
        <v>1548</v>
      </c>
      <c r="G1486" s="229"/>
      <c r="H1486" s="232">
        <v>18.855</v>
      </c>
      <c r="I1486" s="233"/>
      <c r="J1486" s="229"/>
      <c r="K1486" s="229"/>
      <c r="L1486" s="234"/>
      <c r="M1486" s="235"/>
      <c r="N1486" s="236"/>
      <c r="O1486" s="236"/>
      <c r="P1486" s="236"/>
      <c r="Q1486" s="236"/>
      <c r="R1486" s="236"/>
      <c r="S1486" s="236"/>
      <c r="T1486" s="237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8" t="s">
        <v>166</v>
      </c>
      <c r="AU1486" s="238" t="s">
        <v>82</v>
      </c>
      <c r="AV1486" s="13" t="s">
        <v>82</v>
      </c>
      <c r="AW1486" s="13" t="s">
        <v>33</v>
      </c>
      <c r="AX1486" s="13" t="s">
        <v>72</v>
      </c>
      <c r="AY1486" s="238" t="s">
        <v>153</v>
      </c>
    </row>
    <row r="1487" spans="1:51" s="13" customFormat="1" ht="12">
      <c r="A1487" s="13"/>
      <c r="B1487" s="228"/>
      <c r="C1487" s="229"/>
      <c r="D1487" s="221" t="s">
        <v>166</v>
      </c>
      <c r="E1487" s="230" t="s">
        <v>19</v>
      </c>
      <c r="F1487" s="231" t="s">
        <v>1549</v>
      </c>
      <c r="G1487" s="229"/>
      <c r="H1487" s="232">
        <v>16.655</v>
      </c>
      <c r="I1487" s="233"/>
      <c r="J1487" s="229"/>
      <c r="K1487" s="229"/>
      <c r="L1487" s="234"/>
      <c r="M1487" s="235"/>
      <c r="N1487" s="236"/>
      <c r="O1487" s="236"/>
      <c r="P1487" s="236"/>
      <c r="Q1487" s="236"/>
      <c r="R1487" s="236"/>
      <c r="S1487" s="236"/>
      <c r="T1487" s="237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8" t="s">
        <v>166</v>
      </c>
      <c r="AU1487" s="238" t="s">
        <v>82</v>
      </c>
      <c r="AV1487" s="13" t="s">
        <v>82</v>
      </c>
      <c r="AW1487" s="13" t="s">
        <v>33</v>
      </c>
      <c r="AX1487" s="13" t="s">
        <v>72</v>
      </c>
      <c r="AY1487" s="238" t="s">
        <v>153</v>
      </c>
    </row>
    <row r="1488" spans="1:51" s="13" customFormat="1" ht="12">
      <c r="A1488" s="13"/>
      <c r="B1488" s="228"/>
      <c r="C1488" s="229"/>
      <c r="D1488" s="221" t="s">
        <v>166</v>
      </c>
      <c r="E1488" s="230" t="s">
        <v>19</v>
      </c>
      <c r="F1488" s="231" t="s">
        <v>1550</v>
      </c>
      <c r="G1488" s="229"/>
      <c r="H1488" s="232">
        <v>23.285</v>
      </c>
      <c r="I1488" s="233"/>
      <c r="J1488" s="229"/>
      <c r="K1488" s="229"/>
      <c r="L1488" s="234"/>
      <c r="M1488" s="235"/>
      <c r="N1488" s="236"/>
      <c r="O1488" s="236"/>
      <c r="P1488" s="236"/>
      <c r="Q1488" s="236"/>
      <c r="R1488" s="236"/>
      <c r="S1488" s="236"/>
      <c r="T1488" s="237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8" t="s">
        <v>166</v>
      </c>
      <c r="AU1488" s="238" t="s">
        <v>82</v>
      </c>
      <c r="AV1488" s="13" t="s">
        <v>82</v>
      </c>
      <c r="AW1488" s="13" t="s">
        <v>33</v>
      </c>
      <c r="AX1488" s="13" t="s">
        <v>72</v>
      </c>
      <c r="AY1488" s="238" t="s">
        <v>153</v>
      </c>
    </row>
    <row r="1489" spans="1:51" s="13" customFormat="1" ht="12">
      <c r="A1489" s="13"/>
      <c r="B1489" s="228"/>
      <c r="C1489" s="229"/>
      <c r="D1489" s="221" t="s">
        <v>166</v>
      </c>
      <c r="E1489" s="230" t="s">
        <v>19</v>
      </c>
      <c r="F1489" s="231" t="s">
        <v>1551</v>
      </c>
      <c r="G1489" s="229"/>
      <c r="H1489" s="232">
        <v>4.23</v>
      </c>
      <c r="I1489" s="233"/>
      <c r="J1489" s="229"/>
      <c r="K1489" s="229"/>
      <c r="L1489" s="234"/>
      <c r="M1489" s="235"/>
      <c r="N1489" s="236"/>
      <c r="O1489" s="236"/>
      <c r="P1489" s="236"/>
      <c r="Q1489" s="236"/>
      <c r="R1489" s="236"/>
      <c r="S1489" s="236"/>
      <c r="T1489" s="237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38" t="s">
        <v>166</v>
      </c>
      <c r="AU1489" s="238" t="s">
        <v>82</v>
      </c>
      <c r="AV1489" s="13" t="s">
        <v>82</v>
      </c>
      <c r="AW1489" s="13" t="s">
        <v>33</v>
      </c>
      <c r="AX1489" s="13" t="s">
        <v>72</v>
      </c>
      <c r="AY1489" s="238" t="s">
        <v>153</v>
      </c>
    </row>
    <row r="1490" spans="1:51" s="15" customFormat="1" ht="12">
      <c r="A1490" s="15"/>
      <c r="B1490" s="250"/>
      <c r="C1490" s="251"/>
      <c r="D1490" s="221" t="s">
        <v>166</v>
      </c>
      <c r="E1490" s="252" t="s">
        <v>19</v>
      </c>
      <c r="F1490" s="253" t="s">
        <v>174</v>
      </c>
      <c r="G1490" s="251"/>
      <c r="H1490" s="254">
        <v>68.22500000000001</v>
      </c>
      <c r="I1490" s="255"/>
      <c r="J1490" s="251"/>
      <c r="K1490" s="251"/>
      <c r="L1490" s="256"/>
      <c r="M1490" s="257"/>
      <c r="N1490" s="258"/>
      <c r="O1490" s="258"/>
      <c r="P1490" s="258"/>
      <c r="Q1490" s="258"/>
      <c r="R1490" s="258"/>
      <c r="S1490" s="258"/>
      <c r="T1490" s="259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T1490" s="260" t="s">
        <v>166</v>
      </c>
      <c r="AU1490" s="260" t="s">
        <v>82</v>
      </c>
      <c r="AV1490" s="15" t="s">
        <v>175</v>
      </c>
      <c r="AW1490" s="15" t="s">
        <v>33</v>
      </c>
      <c r="AX1490" s="15" t="s">
        <v>72</v>
      </c>
      <c r="AY1490" s="260" t="s">
        <v>153</v>
      </c>
    </row>
    <row r="1491" spans="1:51" s="14" customFormat="1" ht="12">
      <c r="A1491" s="14"/>
      <c r="B1491" s="239"/>
      <c r="C1491" s="240"/>
      <c r="D1491" s="221" t="s">
        <v>166</v>
      </c>
      <c r="E1491" s="241" t="s">
        <v>19</v>
      </c>
      <c r="F1491" s="242" t="s">
        <v>168</v>
      </c>
      <c r="G1491" s="240"/>
      <c r="H1491" s="243">
        <v>200.93499999999997</v>
      </c>
      <c r="I1491" s="244"/>
      <c r="J1491" s="240"/>
      <c r="K1491" s="240"/>
      <c r="L1491" s="245"/>
      <c r="M1491" s="246"/>
      <c r="N1491" s="247"/>
      <c r="O1491" s="247"/>
      <c r="P1491" s="247"/>
      <c r="Q1491" s="247"/>
      <c r="R1491" s="247"/>
      <c r="S1491" s="247"/>
      <c r="T1491" s="248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49" t="s">
        <v>166</v>
      </c>
      <c r="AU1491" s="249" t="s">
        <v>82</v>
      </c>
      <c r="AV1491" s="14" t="s">
        <v>161</v>
      </c>
      <c r="AW1491" s="14" t="s">
        <v>33</v>
      </c>
      <c r="AX1491" s="14" t="s">
        <v>72</v>
      </c>
      <c r="AY1491" s="249" t="s">
        <v>153</v>
      </c>
    </row>
    <row r="1492" spans="1:51" s="13" customFormat="1" ht="12">
      <c r="A1492" s="13"/>
      <c r="B1492" s="228"/>
      <c r="C1492" s="229"/>
      <c r="D1492" s="221" t="s">
        <v>166</v>
      </c>
      <c r="E1492" s="230" t="s">
        <v>19</v>
      </c>
      <c r="F1492" s="231" t="s">
        <v>1585</v>
      </c>
      <c r="G1492" s="229"/>
      <c r="H1492" s="232">
        <v>221.029</v>
      </c>
      <c r="I1492" s="233"/>
      <c r="J1492" s="229"/>
      <c r="K1492" s="229"/>
      <c r="L1492" s="234"/>
      <c r="M1492" s="235"/>
      <c r="N1492" s="236"/>
      <c r="O1492" s="236"/>
      <c r="P1492" s="236"/>
      <c r="Q1492" s="236"/>
      <c r="R1492" s="236"/>
      <c r="S1492" s="236"/>
      <c r="T1492" s="237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8" t="s">
        <v>166</v>
      </c>
      <c r="AU1492" s="238" t="s">
        <v>82</v>
      </c>
      <c r="AV1492" s="13" t="s">
        <v>82</v>
      </c>
      <c r="AW1492" s="13" t="s">
        <v>33</v>
      </c>
      <c r="AX1492" s="13" t="s">
        <v>72</v>
      </c>
      <c r="AY1492" s="238" t="s">
        <v>153</v>
      </c>
    </row>
    <row r="1493" spans="1:51" s="14" customFormat="1" ht="12">
      <c r="A1493" s="14"/>
      <c r="B1493" s="239"/>
      <c r="C1493" s="240"/>
      <c r="D1493" s="221" t="s">
        <v>166</v>
      </c>
      <c r="E1493" s="241" t="s">
        <v>19</v>
      </c>
      <c r="F1493" s="242" t="s">
        <v>168</v>
      </c>
      <c r="G1493" s="240"/>
      <c r="H1493" s="243">
        <v>221.029</v>
      </c>
      <c r="I1493" s="244"/>
      <c r="J1493" s="240"/>
      <c r="K1493" s="240"/>
      <c r="L1493" s="245"/>
      <c r="M1493" s="246"/>
      <c r="N1493" s="247"/>
      <c r="O1493" s="247"/>
      <c r="P1493" s="247"/>
      <c r="Q1493" s="247"/>
      <c r="R1493" s="247"/>
      <c r="S1493" s="247"/>
      <c r="T1493" s="248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49" t="s">
        <v>166</v>
      </c>
      <c r="AU1493" s="249" t="s">
        <v>82</v>
      </c>
      <c r="AV1493" s="14" t="s">
        <v>161</v>
      </c>
      <c r="AW1493" s="14" t="s">
        <v>33</v>
      </c>
      <c r="AX1493" s="14" t="s">
        <v>80</v>
      </c>
      <c r="AY1493" s="249" t="s">
        <v>153</v>
      </c>
    </row>
    <row r="1494" spans="1:65" s="2" customFormat="1" ht="24.15" customHeight="1">
      <c r="A1494" s="42"/>
      <c r="B1494" s="43"/>
      <c r="C1494" s="208" t="s">
        <v>1586</v>
      </c>
      <c r="D1494" s="208" t="s">
        <v>156</v>
      </c>
      <c r="E1494" s="209" t="s">
        <v>1587</v>
      </c>
      <c r="F1494" s="210" t="s">
        <v>1588</v>
      </c>
      <c r="G1494" s="211" t="s">
        <v>197</v>
      </c>
      <c r="H1494" s="212">
        <v>200.935</v>
      </c>
      <c r="I1494" s="213"/>
      <c r="J1494" s="214">
        <f>ROUND(I1494*H1494,2)</f>
        <v>0</v>
      </c>
      <c r="K1494" s="210" t="s">
        <v>160</v>
      </c>
      <c r="L1494" s="48"/>
      <c r="M1494" s="215" t="s">
        <v>19</v>
      </c>
      <c r="N1494" s="216" t="s">
        <v>43</v>
      </c>
      <c r="O1494" s="88"/>
      <c r="P1494" s="217">
        <f>O1494*H1494</f>
        <v>0</v>
      </c>
      <c r="Q1494" s="217">
        <v>0</v>
      </c>
      <c r="R1494" s="217">
        <f>Q1494*H1494</f>
        <v>0</v>
      </c>
      <c r="S1494" s="217">
        <v>0</v>
      </c>
      <c r="T1494" s="218">
        <f>S1494*H1494</f>
        <v>0</v>
      </c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R1494" s="219" t="s">
        <v>210</v>
      </c>
      <c r="AT1494" s="219" t="s">
        <v>156</v>
      </c>
      <c r="AU1494" s="219" t="s">
        <v>82</v>
      </c>
      <c r="AY1494" s="21" t="s">
        <v>153</v>
      </c>
      <c r="BE1494" s="220">
        <f>IF(N1494="základní",J1494,0)</f>
        <v>0</v>
      </c>
      <c r="BF1494" s="220">
        <f>IF(N1494="snížená",J1494,0)</f>
        <v>0</v>
      </c>
      <c r="BG1494" s="220">
        <f>IF(N1494="zákl. přenesená",J1494,0)</f>
        <v>0</v>
      </c>
      <c r="BH1494" s="220">
        <f>IF(N1494="sníž. přenesená",J1494,0)</f>
        <v>0</v>
      </c>
      <c r="BI1494" s="220">
        <f>IF(N1494="nulová",J1494,0)</f>
        <v>0</v>
      </c>
      <c r="BJ1494" s="21" t="s">
        <v>80</v>
      </c>
      <c r="BK1494" s="220">
        <f>ROUND(I1494*H1494,2)</f>
        <v>0</v>
      </c>
      <c r="BL1494" s="21" t="s">
        <v>210</v>
      </c>
      <c r="BM1494" s="219" t="s">
        <v>1589</v>
      </c>
    </row>
    <row r="1495" spans="1:47" s="2" customFormat="1" ht="12">
      <c r="A1495" s="42"/>
      <c r="B1495" s="43"/>
      <c r="C1495" s="44"/>
      <c r="D1495" s="221" t="s">
        <v>162</v>
      </c>
      <c r="E1495" s="44"/>
      <c r="F1495" s="222" t="s">
        <v>1590</v>
      </c>
      <c r="G1495" s="44"/>
      <c r="H1495" s="44"/>
      <c r="I1495" s="223"/>
      <c r="J1495" s="44"/>
      <c r="K1495" s="44"/>
      <c r="L1495" s="48"/>
      <c r="M1495" s="224"/>
      <c r="N1495" s="225"/>
      <c r="O1495" s="88"/>
      <c r="P1495" s="88"/>
      <c r="Q1495" s="88"/>
      <c r="R1495" s="88"/>
      <c r="S1495" s="88"/>
      <c r="T1495" s="89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T1495" s="21" t="s">
        <v>162</v>
      </c>
      <c r="AU1495" s="21" t="s">
        <v>82</v>
      </c>
    </row>
    <row r="1496" spans="1:47" s="2" customFormat="1" ht="12">
      <c r="A1496" s="42"/>
      <c r="B1496" s="43"/>
      <c r="C1496" s="44"/>
      <c r="D1496" s="226" t="s">
        <v>164</v>
      </c>
      <c r="E1496" s="44"/>
      <c r="F1496" s="227" t="s">
        <v>1591</v>
      </c>
      <c r="G1496" s="44"/>
      <c r="H1496" s="44"/>
      <c r="I1496" s="223"/>
      <c r="J1496" s="44"/>
      <c r="K1496" s="44"/>
      <c r="L1496" s="48"/>
      <c r="M1496" s="224"/>
      <c r="N1496" s="225"/>
      <c r="O1496" s="88"/>
      <c r="P1496" s="88"/>
      <c r="Q1496" s="88"/>
      <c r="R1496" s="88"/>
      <c r="S1496" s="88"/>
      <c r="T1496" s="89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T1496" s="21" t="s">
        <v>164</v>
      </c>
      <c r="AU1496" s="21" t="s">
        <v>82</v>
      </c>
    </row>
    <row r="1497" spans="1:65" s="2" customFormat="1" ht="21.75" customHeight="1">
      <c r="A1497" s="42"/>
      <c r="B1497" s="43"/>
      <c r="C1497" s="208" t="s">
        <v>925</v>
      </c>
      <c r="D1497" s="208" t="s">
        <v>156</v>
      </c>
      <c r="E1497" s="209" t="s">
        <v>1592</v>
      </c>
      <c r="F1497" s="210" t="s">
        <v>1593</v>
      </c>
      <c r="G1497" s="211" t="s">
        <v>346</v>
      </c>
      <c r="H1497" s="212">
        <v>178.1</v>
      </c>
      <c r="I1497" s="213"/>
      <c r="J1497" s="214">
        <f>ROUND(I1497*H1497,2)</f>
        <v>0</v>
      </c>
      <c r="K1497" s="210" t="s">
        <v>160</v>
      </c>
      <c r="L1497" s="48"/>
      <c r="M1497" s="215" t="s">
        <v>19</v>
      </c>
      <c r="N1497" s="216" t="s">
        <v>43</v>
      </c>
      <c r="O1497" s="88"/>
      <c r="P1497" s="217">
        <f>O1497*H1497</f>
        <v>0</v>
      </c>
      <c r="Q1497" s="217">
        <v>0</v>
      </c>
      <c r="R1497" s="217">
        <f>Q1497*H1497</f>
        <v>0</v>
      </c>
      <c r="S1497" s="217">
        <v>0</v>
      </c>
      <c r="T1497" s="218">
        <f>S1497*H1497</f>
        <v>0</v>
      </c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R1497" s="219" t="s">
        <v>210</v>
      </c>
      <c r="AT1497" s="219" t="s">
        <v>156</v>
      </c>
      <c r="AU1497" s="219" t="s">
        <v>82</v>
      </c>
      <c r="AY1497" s="21" t="s">
        <v>153</v>
      </c>
      <c r="BE1497" s="220">
        <f>IF(N1497="základní",J1497,0)</f>
        <v>0</v>
      </c>
      <c r="BF1497" s="220">
        <f>IF(N1497="snížená",J1497,0)</f>
        <v>0</v>
      </c>
      <c r="BG1497" s="220">
        <f>IF(N1497="zákl. přenesená",J1497,0)</f>
        <v>0</v>
      </c>
      <c r="BH1497" s="220">
        <f>IF(N1497="sníž. přenesená",J1497,0)</f>
        <v>0</v>
      </c>
      <c r="BI1497" s="220">
        <f>IF(N1497="nulová",J1497,0)</f>
        <v>0</v>
      </c>
      <c r="BJ1497" s="21" t="s">
        <v>80</v>
      </c>
      <c r="BK1497" s="220">
        <f>ROUND(I1497*H1497,2)</f>
        <v>0</v>
      </c>
      <c r="BL1497" s="21" t="s">
        <v>210</v>
      </c>
      <c r="BM1497" s="219" t="s">
        <v>1594</v>
      </c>
    </row>
    <row r="1498" spans="1:47" s="2" customFormat="1" ht="12">
      <c r="A1498" s="42"/>
      <c r="B1498" s="43"/>
      <c r="C1498" s="44"/>
      <c r="D1498" s="221" t="s">
        <v>162</v>
      </c>
      <c r="E1498" s="44"/>
      <c r="F1498" s="222" t="s">
        <v>1595</v>
      </c>
      <c r="G1498" s="44"/>
      <c r="H1498" s="44"/>
      <c r="I1498" s="223"/>
      <c r="J1498" s="44"/>
      <c r="K1498" s="44"/>
      <c r="L1498" s="48"/>
      <c r="M1498" s="224"/>
      <c r="N1498" s="225"/>
      <c r="O1498" s="88"/>
      <c r="P1498" s="88"/>
      <c r="Q1498" s="88"/>
      <c r="R1498" s="88"/>
      <c r="S1498" s="88"/>
      <c r="T1498" s="89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T1498" s="21" t="s">
        <v>162</v>
      </c>
      <c r="AU1498" s="21" t="s">
        <v>82</v>
      </c>
    </row>
    <row r="1499" spans="1:47" s="2" customFormat="1" ht="12">
      <c r="A1499" s="42"/>
      <c r="B1499" s="43"/>
      <c r="C1499" s="44"/>
      <c r="D1499" s="226" t="s">
        <v>164</v>
      </c>
      <c r="E1499" s="44"/>
      <c r="F1499" s="227" t="s">
        <v>1596</v>
      </c>
      <c r="G1499" s="44"/>
      <c r="H1499" s="44"/>
      <c r="I1499" s="223"/>
      <c r="J1499" s="44"/>
      <c r="K1499" s="44"/>
      <c r="L1499" s="48"/>
      <c r="M1499" s="224"/>
      <c r="N1499" s="225"/>
      <c r="O1499" s="88"/>
      <c r="P1499" s="88"/>
      <c r="Q1499" s="88"/>
      <c r="R1499" s="88"/>
      <c r="S1499" s="88"/>
      <c r="T1499" s="89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T1499" s="21" t="s">
        <v>164</v>
      </c>
      <c r="AU1499" s="21" t="s">
        <v>82</v>
      </c>
    </row>
    <row r="1500" spans="1:51" s="13" customFormat="1" ht="12">
      <c r="A1500" s="13"/>
      <c r="B1500" s="228"/>
      <c r="C1500" s="229"/>
      <c r="D1500" s="221" t="s">
        <v>166</v>
      </c>
      <c r="E1500" s="230" t="s">
        <v>19</v>
      </c>
      <c r="F1500" s="231" t="s">
        <v>1597</v>
      </c>
      <c r="G1500" s="229"/>
      <c r="H1500" s="232">
        <v>21</v>
      </c>
      <c r="I1500" s="233"/>
      <c r="J1500" s="229"/>
      <c r="K1500" s="229"/>
      <c r="L1500" s="234"/>
      <c r="M1500" s="235"/>
      <c r="N1500" s="236"/>
      <c r="O1500" s="236"/>
      <c r="P1500" s="236"/>
      <c r="Q1500" s="236"/>
      <c r="R1500" s="236"/>
      <c r="S1500" s="236"/>
      <c r="T1500" s="237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8" t="s">
        <v>166</v>
      </c>
      <c r="AU1500" s="238" t="s">
        <v>82</v>
      </c>
      <c r="AV1500" s="13" t="s">
        <v>82</v>
      </c>
      <c r="AW1500" s="13" t="s">
        <v>33</v>
      </c>
      <c r="AX1500" s="13" t="s">
        <v>72</v>
      </c>
      <c r="AY1500" s="238" t="s">
        <v>153</v>
      </c>
    </row>
    <row r="1501" spans="1:51" s="13" customFormat="1" ht="12">
      <c r="A1501" s="13"/>
      <c r="B1501" s="228"/>
      <c r="C1501" s="229"/>
      <c r="D1501" s="221" t="s">
        <v>166</v>
      </c>
      <c r="E1501" s="230" t="s">
        <v>19</v>
      </c>
      <c r="F1501" s="231" t="s">
        <v>1598</v>
      </c>
      <c r="G1501" s="229"/>
      <c r="H1501" s="232">
        <v>16</v>
      </c>
      <c r="I1501" s="233"/>
      <c r="J1501" s="229"/>
      <c r="K1501" s="229"/>
      <c r="L1501" s="234"/>
      <c r="M1501" s="235"/>
      <c r="N1501" s="236"/>
      <c r="O1501" s="236"/>
      <c r="P1501" s="236"/>
      <c r="Q1501" s="236"/>
      <c r="R1501" s="236"/>
      <c r="S1501" s="236"/>
      <c r="T1501" s="237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8" t="s">
        <v>166</v>
      </c>
      <c r="AU1501" s="238" t="s">
        <v>82</v>
      </c>
      <c r="AV1501" s="13" t="s">
        <v>82</v>
      </c>
      <c r="AW1501" s="13" t="s">
        <v>33</v>
      </c>
      <c r="AX1501" s="13" t="s">
        <v>72</v>
      </c>
      <c r="AY1501" s="238" t="s">
        <v>153</v>
      </c>
    </row>
    <row r="1502" spans="1:51" s="13" customFormat="1" ht="12">
      <c r="A1502" s="13"/>
      <c r="B1502" s="228"/>
      <c r="C1502" s="229"/>
      <c r="D1502" s="221" t="s">
        <v>166</v>
      </c>
      <c r="E1502" s="230" t="s">
        <v>19</v>
      </c>
      <c r="F1502" s="231" t="s">
        <v>1599</v>
      </c>
      <c r="G1502" s="229"/>
      <c r="H1502" s="232">
        <v>8</v>
      </c>
      <c r="I1502" s="233"/>
      <c r="J1502" s="229"/>
      <c r="K1502" s="229"/>
      <c r="L1502" s="234"/>
      <c r="M1502" s="235"/>
      <c r="N1502" s="236"/>
      <c r="O1502" s="236"/>
      <c r="P1502" s="236"/>
      <c r="Q1502" s="236"/>
      <c r="R1502" s="236"/>
      <c r="S1502" s="236"/>
      <c r="T1502" s="237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38" t="s">
        <v>166</v>
      </c>
      <c r="AU1502" s="238" t="s">
        <v>82</v>
      </c>
      <c r="AV1502" s="13" t="s">
        <v>82</v>
      </c>
      <c r="AW1502" s="13" t="s">
        <v>33</v>
      </c>
      <c r="AX1502" s="13" t="s">
        <v>72</v>
      </c>
      <c r="AY1502" s="238" t="s">
        <v>153</v>
      </c>
    </row>
    <row r="1503" spans="1:51" s="13" customFormat="1" ht="12">
      <c r="A1503" s="13"/>
      <c r="B1503" s="228"/>
      <c r="C1503" s="229"/>
      <c r="D1503" s="221" t="s">
        <v>166</v>
      </c>
      <c r="E1503" s="230" t="s">
        <v>19</v>
      </c>
      <c r="F1503" s="231" t="s">
        <v>1600</v>
      </c>
      <c r="G1503" s="229"/>
      <c r="H1503" s="232">
        <v>28.5</v>
      </c>
      <c r="I1503" s="233"/>
      <c r="J1503" s="229"/>
      <c r="K1503" s="229"/>
      <c r="L1503" s="234"/>
      <c r="M1503" s="235"/>
      <c r="N1503" s="236"/>
      <c r="O1503" s="236"/>
      <c r="P1503" s="236"/>
      <c r="Q1503" s="236"/>
      <c r="R1503" s="236"/>
      <c r="S1503" s="236"/>
      <c r="T1503" s="237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38" t="s">
        <v>166</v>
      </c>
      <c r="AU1503" s="238" t="s">
        <v>82</v>
      </c>
      <c r="AV1503" s="13" t="s">
        <v>82</v>
      </c>
      <c r="AW1503" s="13" t="s">
        <v>33</v>
      </c>
      <c r="AX1503" s="13" t="s">
        <v>72</v>
      </c>
      <c r="AY1503" s="238" t="s">
        <v>153</v>
      </c>
    </row>
    <row r="1504" spans="1:51" s="13" customFormat="1" ht="12">
      <c r="A1504" s="13"/>
      <c r="B1504" s="228"/>
      <c r="C1504" s="229"/>
      <c r="D1504" s="221" t="s">
        <v>166</v>
      </c>
      <c r="E1504" s="230" t="s">
        <v>19</v>
      </c>
      <c r="F1504" s="231" t="s">
        <v>1601</v>
      </c>
      <c r="G1504" s="229"/>
      <c r="H1504" s="232">
        <v>22.2</v>
      </c>
      <c r="I1504" s="233"/>
      <c r="J1504" s="229"/>
      <c r="K1504" s="229"/>
      <c r="L1504" s="234"/>
      <c r="M1504" s="235"/>
      <c r="N1504" s="236"/>
      <c r="O1504" s="236"/>
      <c r="P1504" s="236"/>
      <c r="Q1504" s="236"/>
      <c r="R1504" s="236"/>
      <c r="S1504" s="236"/>
      <c r="T1504" s="237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8" t="s">
        <v>166</v>
      </c>
      <c r="AU1504" s="238" t="s">
        <v>82</v>
      </c>
      <c r="AV1504" s="13" t="s">
        <v>82</v>
      </c>
      <c r="AW1504" s="13" t="s">
        <v>33</v>
      </c>
      <c r="AX1504" s="13" t="s">
        <v>72</v>
      </c>
      <c r="AY1504" s="238" t="s">
        <v>153</v>
      </c>
    </row>
    <row r="1505" spans="1:51" s="13" customFormat="1" ht="12">
      <c r="A1505" s="13"/>
      <c r="B1505" s="228"/>
      <c r="C1505" s="229"/>
      <c r="D1505" s="221" t="s">
        <v>166</v>
      </c>
      <c r="E1505" s="230" t="s">
        <v>19</v>
      </c>
      <c r="F1505" s="231" t="s">
        <v>1602</v>
      </c>
      <c r="G1505" s="229"/>
      <c r="H1505" s="232">
        <v>18</v>
      </c>
      <c r="I1505" s="233"/>
      <c r="J1505" s="229"/>
      <c r="K1505" s="229"/>
      <c r="L1505" s="234"/>
      <c r="M1505" s="235"/>
      <c r="N1505" s="236"/>
      <c r="O1505" s="236"/>
      <c r="P1505" s="236"/>
      <c r="Q1505" s="236"/>
      <c r="R1505" s="236"/>
      <c r="S1505" s="236"/>
      <c r="T1505" s="237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8" t="s">
        <v>166</v>
      </c>
      <c r="AU1505" s="238" t="s">
        <v>82</v>
      </c>
      <c r="AV1505" s="13" t="s">
        <v>82</v>
      </c>
      <c r="AW1505" s="13" t="s">
        <v>33</v>
      </c>
      <c r="AX1505" s="13" t="s">
        <v>72</v>
      </c>
      <c r="AY1505" s="238" t="s">
        <v>153</v>
      </c>
    </row>
    <row r="1506" spans="1:51" s="13" customFormat="1" ht="12">
      <c r="A1506" s="13"/>
      <c r="B1506" s="228"/>
      <c r="C1506" s="229"/>
      <c r="D1506" s="221" t="s">
        <v>166</v>
      </c>
      <c r="E1506" s="230" t="s">
        <v>19</v>
      </c>
      <c r="F1506" s="231" t="s">
        <v>1603</v>
      </c>
      <c r="G1506" s="229"/>
      <c r="H1506" s="232">
        <v>3.6</v>
      </c>
      <c r="I1506" s="233"/>
      <c r="J1506" s="229"/>
      <c r="K1506" s="229"/>
      <c r="L1506" s="234"/>
      <c r="M1506" s="235"/>
      <c r="N1506" s="236"/>
      <c r="O1506" s="236"/>
      <c r="P1506" s="236"/>
      <c r="Q1506" s="236"/>
      <c r="R1506" s="236"/>
      <c r="S1506" s="236"/>
      <c r="T1506" s="237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38" t="s">
        <v>166</v>
      </c>
      <c r="AU1506" s="238" t="s">
        <v>82</v>
      </c>
      <c r="AV1506" s="13" t="s">
        <v>82</v>
      </c>
      <c r="AW1506" s="13" t="s">
        <v>33</v>
      </c>
      <c r="AX1506" s="13" t="s">
        <v>72</v>
      </c>
      <c r="AY1506" s="238" t="s">
        <v>153</v>
      </c>
    </row>
    <row r="1507" spans="1:51" s="15" customFormat="1" ht="12">
      <c r="A1507" s="15"/>
      <c r="B1507" s="250"/>
      <c r="C1507" s="251"/>
      <c r="D1507" s="221" t="s">
        <v>166</v>
      </c>
      <c r="E1507" s="252" t="s">
        <v>19</v>
      </c>
      <c r="F1507" s="253" t="s">
        <v>174</v>
      </c>
      <c r="G1507" s="251"/>
      <c r="H1507" s="254">
        <v>117.3</v>
      </c>
      <c r="I1507" s="255"/>
      <c r="J1507" s="251"/>
      <c r="K1507" s="251"/>
      <c r="L1507" s="256"/>
      <c r="M1507" s="257"/>
      <c r="N1507" s="258"/>
      <c r="O1507" s="258"/>
      <c r="P1507" s="258"/>
      <c r="Q1507" s="258"/>
      <c r="R1507" s="258"/>
      <c r="S1507" s="258"/>
      <c r="T1507" s="259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T1507" s="260" t="s">
        <v>166</v>
      </c>
      <c r="AU1507" s="260" t="s">
        <v>82</v>
      </c>
      <c r="AV1507" s="15" t="s">
        <v>175</v>
      </c>
      <c r="AW1507" s="15" t="s">
        <v>33</v>
      </c>
      <c r="AX1507" s="15" t="s">
        <v>72</v>
      </c>
      <c r="AY1507" s="260" t="s">
        <v>153</v>
      </c>
    </row>
    <row r="1508" spans="1:51" s="13" customFormat="1" ht="12">
      <c r="A1508" s="13"/>
      <c r="B1508" s="228"/>
      <c r="C1508" s="229"/>
      <c r="D1508" s="221" t="s">
        <v>166</v>
      </c>
      <c r="E1508" s="230" t="s">
        <v>19</v>
      </c>
      <c r="F1508" s="231" t="s">
        <v>1574</v>
      </c>
      <c r="G1508" s="229"/>
      <c r="H1508" s="232">
        <v>4</v>
      </c>
      <c r="I1508" s="233"/>
      <c r="J1508" s="229"/>
      <c r="K1508" s="229"/>
      <c r="L1508" s="234"/>
      <c r="M1508" s="235"/>
      <c r="N1508" s="236"/>
      <c r="O1508" s="236"/>
      <c r="P1508" s="236"/>
      <c r="Q1508" s="236"/>
      <c r="R1508" s="236"/>
      <c r="S1508" s="236"/>
      <c r="T1508" s="237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38" t="s">
        <v>166</v>
      </c>
      <c r="AU1508" s="238" t="s">
        <v>82</v>
      </c>
      <c r="AV1508" s="13" t="s">
        <v>82</v>
      </c>
      <c r="AW1508" s="13" t="s">
        <v>33</v>
      </c>
      <c r="AX1508" s="13" t="s">
        <v>72</v>
      </c>
      <c r="AY1508" s="238" t="s">
        <v>153</v>
      </c>
    </row>
    <row r="1509" spans="1:51" s="13" customFormat="1" ht="12">
      <c r="A1509" s="13"/>
      <c r="B1509" s="228"/>
      <c r="C1509" s="229"/>
      <c r="D1509" s="221" t="s">
        <v>166</v>
      </c>
      <c r="E1509" s="230" t="s">
        <v>19</v>
      </c>
      <c r="F1509" s="231" t="s">
        <v>1604</v>
      </c>
      <c r="G1509" s="229"/>
      <c r="H1509" s="232">
        <v>16</v>
      </c>
      <c r="I1509" s="233"/>
      <c r="J1509" s="229"/>
      <c r="K1509" s="229"/>
      <c r="L1509" s="234"/>
      <c r="M1509" s="235"/>
      <c r="N1509" s="236"/>
      <c r="O1509" s="236"/>
      <c r="P1509" s="236"/>
      <c r="Q1509" s="236"/>
      <c r="R1509" s="236"/>
      <c r="S1509" s="236"/>
      <c r="T1509" s="237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8" t="s">
        <v>166</v>
      </c>
      <c r="AU1509" s="238" t="s">
        <v>82</v>
      </c>
      <c r="AV1509" s="13" t="s">
        <v>82</v>
      </c>
      <c r="AW1509" s="13" t="s">
        <v>33</v>
      </c>
      <c r="AX1509" s="13" t="s">
        <v>72</v>
      </c>
      <c r="AY1509" s="238" t="s">
        <v>153</v>
      </c>
    </row>
    <row r="1510" spans="1:51" s="13" customFormat="1" ht="12">
      <c r="A1510" s="13"/>
      <c r="B1510" s="228"/>
      <c r="C1510" s="229"/>
      <c r="D1510" s="221" t="s">
        <v>166</v>
      </c>
      <c r="E1510" s="230" t="s">
        <v>19</v>
      </c>
      <c r="F1510" s="231" t="s">
        <v>1605</v>
      </c>
      <c r="G1510" s="229"/>
      <c r="H1510" s="232">
        <v>14</v>
      </c>
      <c r="I1510" s="233"/>
      <c r="J1510" s="229"/>
      <c r="K1510" s="229"/>
      <c r="L1510" s="234"/>
      <c r="M1510" s="235"/>
      <c r="N1510" s="236"/>
      <c r="O1510" s="236"/>
      <c r="P1510" s="236"/>
      <c r="Q1510" s="236"/>
      <c r="R1510" s="236"/>
      <c r="S1510" s="236"/>
      <c r="T1510" s="237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8" t="s">
        <v>166</v>
      </c>
      <c r="AU1510" s="238" t="s">
        <v>82</v>
      </c>
      <c r="AV1510" s="13" t="s">
        <v>82</v>
      </c>
      <c r="AW1510" s="13" t="s">
        <v>33</v>
      </c>
      <c r="AX1510" s="13" t="s">
        <v>72</v>
      </c>
      <c r="AY1510" s="238" t="s">
        <v>153</v>
      </c>
    </row>
    <row r="1511" spans="1:51" s="13" customFormat="1" ht="12">
      <c r="A1511" s="13"/>
      <c r="B1511" s="228"/>
      <c r="C1511" s="229"/>
      <c r="D1511" s="221" t="s">
        <v>166</v>
      </c>
      <c r="E1511" s="230" t="s">
        <v>19</v>
      </c>
      <c r="F1511" s="231" t="s">
        <v>1606</v>
      </c>
      <c r="G1511" s="229"/>
      <c r="H1511" s="232">
        <v>26.2</v>
      </c>
      <c r="I1511" s="233"/>
      <c r="J1511" s="229"/>
      <c r="K1511" s="229"/>
      <c r="L1511" s="234"/>
      <c r="M1511" s="235"/>
      <c r="N1511" s="236"/>
      <c r="O1511" s="236"/>
      <c r="P1511" s="236"/>
      <c r="Q1511" s="236"/>
      <c r="R1511" s="236"/>
      <c r="S1511" s="236"/>
      <c r="T1511" s="237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38" t="s">
        <v>166</v>
      </c>
      <c r="AU1511" s="238" t="s">
        <v>82</v>
      </c>
      <c r="AV1511" s="13" t="s">
        <v>82</v>
      </c>
      <c r="AW1511" s="13" t="s">
        <v>33</v>
      </c>
      <c r="AX1511" s="13" t="s">
        <v>72</v>
      </c>
      <c r="AY1511" s="238" t="s">
        <v>153</v>
      </c>
    </row>
    <row r="1512" spans="1:51" s="13" customFormat="1" ht="12">
      <c r="A1512" s="13"/>
      <c r="B1512" s="228"/>
      <c r="C1512" s="229"/>
      <c r="D1512" s="221" t="s">
        <v>166</v>
      </c>
      <c r="E1512" s="230" t="s">
        <v>19</v>
      </c>
      <c r="F1512" s="231" t="s">
        <v>1607</v>
      </c>
      <c r="G1512" s="229"/>
      <c r="H1512" s="232">
        <v>0.6</v>
      </c>
      <c r="I1512" s="233"/>
      <c r="J1512" s="229"/>
      <c r="K1512" s="229"/>
      <c r="L1512" s="234"/>
      <c r="M1512" s="235"/>
      <c r="N1512" s="236"/>
      <c r="O1512" s="236"/>
      <c r="P1512" s="236"/>
      <c r="Q1512" s="236"/>
      <c r="R1512" s="236"/>
      <c r="S1512" s="236"/>
      <c r="T1512" s="237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8" t="s">
        <v>166</v>
      </c>
      <c r="AU1512" s="238" t="s">
        <v>82</v>
      </c>
      <c r="AV1512" s="13" t="s">
        <v>82</v>
      </c>
      <c r="AW1512" s="13" t="s">
        <v>33</v>
      </c>
      <c r="AX1512" s="13" t="s">
        <v>72</v>
      </c>
      <c r="AY1512" s="238" t="s">
        <v>153</v>
      </c>
    </row>
    <row r="1513" spans="1:51" s="15" customFormat="1" ht="12">
      <c r="A1513" s="15"/>
      <c r="B1513" s="250"/>
      <c r="C1513" s="251"/>
      <c r="D1513" s="221" t="s">
        <v>166</v>
      </c>
      <c r="E1513" s="252" t="s">
        <v>19</v>
      </c>
      <c r="F1513" s="253" t="s">
        <v>174</v>
      </c>
      <c r="G1513" s="251"/>
      <c r="H1513" s="254">
        <v>60.800000000000004</v>
      </c>
      <c r="I1513" s="255"/>
      <c r="J1513" s="251"/>
      <c r="K1513" s="251"/>
      <c r="L1513" s="256"/>
      <c r="M1513" s="257"/>
      <c r="N1513" s="258"/>
      <c r="O1513" s="258"/>
      <c r="P1513" s="258"/>
      <c r="Q1513" s="258"/>
      <c r="R1513" s="258"/>
      <c r="S1513" s="258"/>
      <c r="T1513" s="259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T1513" s="260" t="s">
        <v>166</v>
      </c>
      <c r="AU1513" s="260" t="s">
        <v>82</v>
      </c>
      <c r="AV1513" s="15" t="s">
        <v>175</v>
      </c>
      <c r="AW1513" s="15" t="s">
        <v>33</v>
      </c>
      <c r="AX1513" s="15" t="s">
        <v>72</v>
      </c>
      <c r="AY1513" s="260" t="s">
        <v>153</v>
      </c>
    </row>
    <row r="1514" spans="1:51" s="14" customFormat="1" ht="12">
      <c r="A1514" s="14"/>
      <c r="B1514" s="239"/>
      <c r="C1514" s="240"/>
      <c r="D1514" s="221" t="s">
        <v>166</v>
      </c>
      <c r="E1514" s="241" t="s">
        <v>19</v>
      </c>
      <c r="F1514" s="242" t="s">
        <v>168</v>
      </c>
      <c r="G1514" s="240"/>
      <c r="H1514" s="243">
        <v>178.1</v>
      </c>
      <c r="I1514" s="244"/>
      <c r="J1514" s="240"/>
      <c r="K1514" s="240"/>
      <c r="L1514" s="245"/>
      <c r="M1514" s="246"/>
      <c r="N1514" s="247"/>
      <c r="O1514" s="247"/>
      <c r="P1514" s="247"/>
      <c r="Q1514" s="247"/>
      <c r="R1514" s="247"/>
      <c r="S1514" s="247"/>
      <c r="T1514" s="248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49" t="s">
        <v>166</v>
      </c>
      <c r="AU1514" s="249" t="s">
        <v>82</v>
      </c>
      <c r="AV1514" s="14" t="s">
        <v>161</v>
      </c>
      <c r="AW1514" s="14" t="s">
        <v>33</v>
      </c>
      <c r="AX1514" s="14" t="s">
        <v>80</v>
      </c>
      <c r="AY1514" s="249" t="s">
        <v>153</v>
      </c>
    </row>
    <row r="1515" spans="1:65" s="2" customFormat="1" ht="21.75" customHeight="1">
      <c r="A1515" s="42"/>
      <c r="B1515" s="43"/>
      <c r="C1515" s="208" t="s">
        <v>1608</v>
      </c>
      <c r="D1515" s="208" t="s">
        <v>156</v>
      </c>
      <c r="E1515" s="209" t="s">
        <v>1609</v>
      </c>
      <c r="F1515" s="210" t="s">
        <v>1610</v>
      </c>
      <c r="G1515" s="211" t="s">
        <v>346</v>
      </c>
      <c r="H1515" s="212">
        <v>110.64</v>
      </c>
      <c r="I1515" s="213"/>
      <c r="J1515" s="214">
        <f>ROUND(I1515*H1515,2)</f>
        <v>0</v>
      </c>
      <c r="K1515" s="210" t="s">
        <v>160</v>
      </c>
      <c r="L1515" s="48"/>
      <c r="M1515" s="215" t="s">
        <v>19</v>
      </c>
      <c r="N1515" s="216" t="s">
        <v>43</v>
      </c>
      <c r="O1515" s="88"/>
      <c r="P1515" s="217">
        <f>O1515*H1515</f>
        <v>0</v>
      </c>
      <c r="Q1515" s="217">
        <v>0</v>
      </c>
      <c r="R1515" s="217">
        <f>Q1515*H1515</f>
        <v>0</v>
      </c>
      <c r="S1515" s="217">
        <v>0</v>
      </c>
      <c r="T1515" s="218">
        <f>S1515*H1515</f>
        <v>0</v>
      </c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R1515" s="219" t="s">
        <v>210</v>
      </c>
      <c r="AT1515" s="219" t="s">
        <v>156</v>
      </c>
      <c r="AU1515" s="219" t="s">
        <v>82</v>
      </c>
      <c r="AY1515" s="21" t="s">
        <v>153</v>
      </c>
      <c r="BE1515" s="220">
        <f>IF(N1515="základní",J1515,0)</f>
        <v>0</v>
      </c>
      <c r="BF1515" s="220">
        <f>IF(N1515="snížená",J1515,0)</f>
        <v>0</v>
      </c>
      <c r="BG1515" s="220">
        <f>IF(N1515="zákl. přenesená",J1515,0)</f>
        <v>0</v>
      </c>
      <c r="BH1515" s="220">
        <f>IF(N1515="sníž. přenesená",J1515,0)</f>
        <v>0</v>
      </c>
      <c r="BI1515" s="220">
        <f>IF(N1515="nulová",J1515,0)</f>
        <v>0</v>
      </c>
      <c r="BJ1515" s="21" t="s">
        <v>80</v>
      </c>
      <c r="BK1515" s="220">
        <f>ROUND(I1515*H1515,2)</f>
        <v>0</v>
      </c>
      <c r="BL1515" s="21" t="s">
        <v>210</v>
      </c>
      <c r="BM1515" s="219" t="s">
        <v>1611</v>
      </c>
    </row>
    <row r="1516" spans="1:47" s="2" customFormat="1" ht="12">
      <c r="A1516" s="42"/>
      <c r="B1516" s="43"/>
      <c r="C1516" s="44"/>
      <c r="D1516" s="221" t="s">
        <v>162</v>
      </c>
      <c r="E1516" s="44"/>
      <c r="F1516" s="222" t="s">
        <v>1612</v>
      </c>
      <c r="G1516" s="44"/>
      <c r="H1516" s="44"/>
      <c r="I1516" s="223"/>
      <c r="J1516" s="44"/>
      <c r="K1516" s="44"/>
      <c r="L1516" s="48"/>
      <c r="M1516" s="224"/>
      <c r="N1516" s="225"/>
      <c r="O1516" s="88"/>
      <c r="P1516" s="88"/>
      <c r="Q1516" s="88"/>
      <c r="R1516" s="88"/>
      <c r="S1516" s="88"/>
      <c r="T1516" s="89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T1516" s="21" t="s">
        <v>162</v>
      </c>
      <c r="AU1516" s="21" t="s">
        <v>82</v>
      </c>
    </row>
    <row r="1517" spans="1:47" s="2" customFormat="1" ht="12">
      <c r="A1517" s="42"/>
      <c r="B1517" s="43"/>
      <c r="C1517" s="44"/>
      <c r="D1517" s="226" t="s">
        <v>164</v>
      </c>
      <c r="E1517" s="44"/>
      <c r="F1517" s="227" t="s">
        <v>1613</v>
      </c>
      <c r="G1517" s="44"/>
      <c r="H1517" s="44"/>
      <c r="I1517" s="223"/>
      <c r="J1517" s="44"/>
      <c r="K1517" s="44"/>
      <c r="L1517" s="48"/>
      <c r="M1517" s="224"/>
      <c r="N1517" s="225"/>
      <c r="O1517" s="88"/>
      <c r="P1517" s="88"/>
      <c r="Q1517" s="88"/>
      <c r="R1517" s="88"/>
      <c r="S1517" s="88"/>
      <c r="T1517" s="89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T1517" s="21" t="s">
        <v>164</v>
      </c>
      <c r="AU1517" s="21" t="s">
        <v>82</v>
      </c>
    </row>
    <row r="1518" spans="1:51" s="13" customFormat="1" ht="12">
      <c r="A1518" s="13"/>
      <c r="B1518" s="228"/>
      <c r="C1518" s="229"/>
      <c r="D1518" s="221" t="s">
        <v>166</v>
      </c>
      <c r="E1518" s="230" t="s">
        <v>19</v>
      </c>
      <c r="F1518" s="231" t="s">
        <v>1614</v>
      </c>
      <c r="G1518" s="229"/>
      <c r="H1518" s="232">
        <v>17.56</v>
      </c>
      <c r="I1518" s="233"/>
      <c r="J1518" s="229"/>
      <c r="K1518" s="229"/>
      <c r="L1518" s="234"/>
      <c r="M1518" s="235"/>
      <c r="N1518" s="236"/>
      <c r="O1518" s="236"/>
      <c r="P1518" s="236"/>
      <c r="Q1518" s="236"/>
      <c r="R1518" s="236"/>
      <c r="S1518" s="236"/>
      <c r="T1518" s="237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8" t="s">
        <v>166</v>
      </c>
      <c r="AU1518" s="238" t="s">
        <v>82</v>
      </c>
      <c r="AV1518" s="13" t="s">
        <v>82</v>
      </c>
      <c r="AW1518" s="13" t="s">
        <v>33</v>
      </c>
      <c r="AX1518" s="13" t="s">
        <v>72</v>
      </c>
      <c r="AY1518" s="238" t="s">
        <v>153</v>
      </c>
    </row>
    <row r="1519" spans="1:51" s="13" customFormat="1" ht="12">
      <c r="A1519" s="13"/>
      <c r="B1519" s="228"/>
      <c r="C1519" s="229"/>
      <c r="D1519" s="221" t="s">
        <v>166</v>
      </c>
      <c r="E1519" s="230" t="s">
        <v>19</v>
      </c>
      <c r="F1519" s="231" t="s">
        <v>1615</v>
      </c>
      <c r="G1519" s="229"/>
      <c r="H1519" s="232">
        <v>9.88</v>
      </c>
      <c r="I1519" s="233"/>
      <c r="J1519" s="229"/>
      <c r="K1519" s="229"/>
      <c r="L1519" s="234"/>
      <c r="M1519" s="235"/>
      <c r="N1519" s="236"/>
      <c r="O1519" s="236"/>
      <c r="P1519" s="236"/>
      <c r="Q1519" s="236"/>
      <c r="R1519" s="236"/>
      <c r="S1519" s="236"/>
      <c r="T1519" s="237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38" t="s">
        <v>166</v>
      </c>
      <c r="AU1519" s="238" t="s">
        <v>82</v>
      </c>
      <c r="AV1519" s="13" t="s">
        <v>82</v>
      </c>
      <c r="AW1519" s="13" t="s">
        <v>33</v>
      </c>
      <c r="AX1519" s="13" t="s">
        <v>72</v>
      </c>
      <c r="AY1519" s="238" t="s">
        <v>153</v>
      </c>
    </row>
    <row r="1520" spans="1:51" s="13" customFormat="1" ht="12">
      <c r="A1520" s="13"/>
      <c r="B1520" s="228"/>
      <c r="C1520" s="229"/>
      <c r="D1520" s="221" t="s">
        <v>166</v>
      </c>
      <c r="E1520" s="230" t="s">
        <v>19</v>
      </c>
      <c r="F1520" s="231" t="s">
        <v>1616</v>
      </c>
      <c r="G1520" s="229"/>
      <c r="H1520" s="232">
        <v>4.88</v>
      </c>
      <c r="I1520" s="233"/>
      <c r="J1520" s="229"/>
      <c r="K1520" s="229"/>
      <c r="L1520" s="234"/>
      <c r="M1520" s="235"/>
      <c r="N1520" s="236"/>
      <c r="O1520" s="236"/>
      <c r="P1520" s="236"/>
      <c r="Q1520" s="236"/>
      <c r="R1520" s="236"/>
      <c r="S1520" s="236"/>
      <c r="T1520" s="237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38" t="s">
        <v>166</v>
      </c>
      <c r="AU1520" s="238" t="s">
        <v>82</v>
      </c>
      <c r="AV1520" s="13" t="s">
        <v>82</v>
      </c>
      <c r="AW1520" s="13" t="s">
        <v>33</v>
      </c>
      <c r="AX1520" s="13" t="s">
        <v>72</v>
      </c>
      <c r="AY1520" s="238" t="s">
        <v>153</v>
      </c>
    </row>
    <row r="1521" spans="1:51" s="13" customFormat="1" ht="12">
      <c r="A1521" s="13"/>
      <c r="B1521" s="228"/>
      <c r="C1521" s="229"/>
      <c r="D1521" s="221" t="s">
        <v>166</v>
      </c>
      <c r="E1521" s="230" t="s">
        <v>19</v>
      </c>
      <c r="F1521" s="231" t="s">
        <v>1617</v>
      </c>
      <c r="G1521" s="229"/>
      <c r="H1521" s="232">
        <v>18.38</v>
      </c>
      <c r="I1521" s="233"/>
      <c r="J1521" s="229"/>
      <c r="K1521" s="229"/>
      <c r="L1521" s="234"/>
      <c r="M1521" s="235"/>
      <c r="N1521" s="236"/>
      <c r="O1521" s="236"/>
      <c r="P1521" s="236"/>
      <c r="Q1521" s="236"/>
      <c r="R1521" s="236"/>
      <c r="S1521" s="236"/>
      <c r="T1521" s="237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8" t="s">
        <v>166</v>
      </c>
      <c r="AU1521" s="238" t="s">
        <v>82</v>
      </c>
      <c r="AV1521" s="13" t="s">
        <v>82</v>
      </c>
      <c r="AW1521" s="13" t="s">
        <v>33</v>
      </c>
      <c r="AX1521" s="13" t="s">
        <v>72</v>
      </c>
      <c r="AY1521" s="238" t="s">
        <v>153</v>
      </c>
    </row>
    <row r="1522" spans="1:51" s="13" customFormat="1" ht="12">
      <c r="A1522" s="13"/>
      <c r="B1522" s="228"/>
      <c r="C1522" s="229"/>
      <c r="D1522" s="221" t="s">
        <v>166</v>
      </c>
      <c r="E1522" s="230" t="s">
        <v>19</v>
      </c>
      <c r="F1522" s="231" t="s">
        <v>1618</v>
      </c>
      <c r="G1522" s="229"/>
      <c r="H1522" s="232">
        <v>9.8</v>
      </c>
      <c r="I1522" s="233"/>
      <c r="J1522" s="229"/>
      <c r="K1522" s="229"/>
      <c r="L1522" s="234"/>
      <c r="M1522" s="235"/>
      <c r="N1522" s="236"/>
      <c r="O1522" s="236"/>
      <c r="P1522" s="236"/>
      <c r="Q1522" s="236"/>
      <c r="R1522" s="236"/>
      <c r="S1522" s="236"/>
      <c r="T1522" s="237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38" t="s">
        <v>166</v>
      </c>
      <c r="AU1522" s="238" t="s">
        <v>82</v>
      </c>
      <c r="AV1522" s="13" t="s">
        <v>82</v>
      </c>
      <c r="AW1522" s="13" t="s">
        <v>33</v>
      </c>
      <c r="AX1522" s="13" t="s">
        <v>72</v>
      </c>
      <c r="AY1522" s="238" t="s">
        <v>153</v>
      </c>
    </row>
    <row r="1523" spans="1:51" s="13" customFormat="1" ht="12">
      <c r="A1523" s="13"/>
      <c r="B1523" s="228"/>
      <c r="C1523" s="229"/>
      <c r="D1523" s="221" t="s">
        <v>166</v>
      </c>
      <c r="E1523" s="230" t="s">
        <v>19</v>
      </c>
      <c r="F1523" s="231" t="s">
        <v>1619</v>
      </c>
      <c r="G1523" s="229"/>
      <c r="H1523" s="232">
        <v>8.7</v>
      </c>
      <c r="I1523" s="233"/>
      <c r="J1523" s="229"/>
      <c r="K1523" s="229"/>
      <c r="L1523" s="234"/>
      <c r="M1523" s="235"/>
      <c r="N1523" s="236"/>
      <c r="O1523" s="236"/>
      <c r="P1523" s="236"/>
      <c r="Q1523" s="236"/>
      <c r="R1523" s="236"/>
      <c r="S1523" s="236"/>
      <c r="T1523" s="237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8" t="s">
        <v>166</v>
      </c>
      <c r="AU1523" s="238" t="s">
        <v>82</v>
      </c>
      <c r="AV1523" s="13" t="s">
        <v>82</v>
      </c>
      <c r="AW1523" s="13" t="s">
        <v>33</v>
      </c>
      <c r="AX1523" s="13" t="s">
        <v>72</v>
      </c>
      <c r="AY1523" s="238" t="s">
        <v>153</v>
      </c>
    </row>
    <row r="1524" spans="1:51" s="13" customFormat="1" ht="12">
      <c r="A1524" s="13"/>
      <c r="B1524" s="228"/>
      <c r="C1524" s="229"/>
      <c r="D1524" s="221" t="s">
        <v>166</v>
      </c>
      <c r="E1524" s="230" t="s">
        <v>19</v>
      </c>
      <c r="F1524" s="231" t="s">
        <v>1620</v>
      </c>
      <c r="G1524" s="229"/>
      <c r="H1524" s="232">
        <v>6.85</v>
      </c>
      <c r="I1524" s="233"/>
      <c r="J1524" s="229"/>
      <c r="K1524" s="229"/>
      <c r="L1524" s="234"/>
      <c r="M1524" s="235"/>
      <c r="N1524" s="236"/>
      <c r="O1524" s="236"/>
      <c r="P1524" s="236"/>
      <c r="Q1524" s="236"/>
      <c r="R1524" s="236"/>
      <c r="S1524" s="236"/>
      <c r="T1524" s="237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8" t="s">
        <v>166</v>
      </c>
      <c r="AU1524" s="238" t="s">
        <v>82</v>
      </c>
      <c r="AV1524" s="13" t="s">
        <v>82</v>
      </c>
      <c r="AW1524" s="13" t="s">
        <v>33</v>
      </c>
      <c r="AX1524" s="13" t="s">
        <v>72</v>
      </c>
      <c r="AY1524" s="238" t="s">
        <v>153</v>
      </c>
    </row>
    <row r="1525" spans="1:51" s="15" customFormat="1" ht="12">
      <c r="A1525" s="15"/>
      <c r="B1525" s="250"/>
      <c r="C1525" s="251"/>
      <c r="D1525" s="221" t="s">
        <v>166</v>
      </c>
      <c r="E1525" s="252" t="s">
        <v>19</v>
      </c>
      <c r="F1525" s="253" t="s">
        <v>174</v>
      </c>
      <c r="G1525" s="251"/>
      <c r="H1525" s="254">
        <v>76.05</v>
      </c>
      <c r="I1525" s="255"/>
      <c r="J1525" s="251"/>
      <c r="K1525" s="251"/>
      <c r="L1525" s="256"/>
      <c r="M1525" s="257"/>
      <c r="N1525" s="258"/>
      <c r="O1525" s="258"/>
      <c r="P1525" s="258"/>
      <c r="Q1525" s="258"/>
      <c r="R1525" s="258"/>
      <c r="S1525" s="258"/>
      <c r="T1525" s="259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T1525" s="260" t="s">
        <v>166</v>
      </c>
      <c r="AU1525" s="260" t="s">
        <v>82</v>
      </c>
      <c r="AV1525" s="15" t="s">
        <v>175</v>
      </c>
      <c r="AW1525" s="15" t="s">
        <v>33</v>
      </c>
      <c r="AX1525" s="15" t="s">
        <v>72</v>
      </c>
      <c r="AY1525" s="260" t="s">
        <v>153</v>
      </c>
    </row>
    <row r="1526" spans="1:51" s="13" customFormat="1" ht="12">
      <c r="A1526" s="13"/>
      <c r="B1526" s="228"/>
      <c r="C1526" s="229"/>
      <c r="D1526" s="221" t="s">
        <v>166</v>
      </c>
      <c r="E1526" s="230" t="s">
        <v>19</v>
      </c>
      <c r="F1526" s="231" t="s">
        <v>1621</v>
      </c>
      <c r="G1526" s="229"/>
      <c r="H1526" s="232">
        <v>2.6</v>
      </c>
      <c r="I1526" s="233"/>
      <c r="J1526" s="229"/>
      <c r="K1526" s="229"/>
      <c r="L1526" s="234"/>
      <c r="M1526" s="235"/>
      <c r="N1526" s="236"/>
      <c r="O1526" s="236"/>
      <c r="P1526" s="236"/>
      <c r="Q1526" s="236"/>
      <c r="R1526" s="236"/>
      <c r="S1526" s="236"/>
      <c r="T1526" s="237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8" t="s">
        <v>166</v>
      </c>
      <c r="AU1526" s="238" t="s">
        <v>82</v>
      </c>
      <c r="AV1526" s="13" t="s">
        <v>82</v>
      </c>
      <c r="AW1526" s="13" t="s">
        <v>33</v>
      </c>
      <c r="AX1526" s="13" t="s">
        <v>72</v>
      </c>
      <c r="AY1526" s="238" t="s">
        <v>153</v>
      </c>
    </row>
    <row r="1527" spans="1:51" s="13" customFormat="1" ht="12">
      <c r="A1527" s="13"/>
      <c r="B1527" s="228"/>
      <c r="C1527" s="229"/>
      <c r="D1527" s="221" t="s">
        <v>166</v>
      </c>
      <c r="E1527" s="230" t="s">
        <v>19</v>
      </c>
      <c r="F1527" s="231" t="s">
        <v>1622</v>
      </c>
      <c r="G1527" s="229"/>
      <c r="H1527" s="232">
        <v>9</v>
      </c>
      <c r="I1527" s="233"/>
      <c r="J1527" s="229"/>
      <c r="K1527" s="229"/>
      <c r="L1527" s="234"/>
      <c r="M1527" s="235"/>
      <c r="N1527" s="236"/>
      <c r="O1527" s="236"/>
      <c r="P1527" s="236"/>
      <c r="Q1527" s="236"/>
      <c r="R1527" s="236"/>
      <c r="S1527" s="236"/>
      <c r="T1527" s="237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38" t="s">
        <v>166</v>
      </c>
      <c r="AU1527" s="238" t="s">
        <v>82</v>
      </c>
      <c r="AV1527" s="13" t="s">
        <v>82</v>
      </c>
      <c r="AW1527" s="13" t="s">
        <v>33</v>
      </c>
      <c r="AX1527" s="13" t="s">
        <v>72</v>
      </c>
      <c r="AY1527" s="238" t="s">
        <v>153</v>
      </c>
    </row>
    <row r="1528" spans="1:51" s="13" customFormat="1" ht="12">
      <c r="A1528" s="13"/>
      <c r="B1528" s="228"/>
      <c r="C1528" s="229"/>
      <c r="D1528" s="221" t="s">
        <v>166</v>
      </c>
      <c r="E1528" s="230" t="s">
        <v>19</v>
      </c>
      <c r="F1528" s="231" t="s">
        <v>1623</v>
      </c>
      <c r="G1528" s="229"/>
      <c r="H1528" s="232">
        <v>7.9</v>
      </c>
      <c r="I1528" s="233"/>
      <c r="J1528" s="229"/>
      <c r="K1528" s="229"/>
      <c r="L1528" s="234"/>
      <c r="M1528" s="235"/>
      <c r="N1528" s="236"/>
      <c r="O1528" s="236"/>
      <c r="P1528" s="236"/>
      <c r="Q1528" s="236"/>
      <c r="R1528" s="236"/>
      <c r="S1528" s="236"/>
      <c r="T1528" s="237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8" t="s">
        <v>166</v>
      </c>
      <c r="AU1528" s="238" t="s">
        <v>82</v>
      </c>
      <c r="AV1528" s="13" t="s">
        <v>82</v>
      </c>
      <c r="AW1528" s="13" t="s">
        <v>33</v>
      </c>
      <c r="AX1528" s="13" t="s">
        <v>72</v>
      </c>
      <c r="AY1528" s="238" t="s">
        <v>153</v>
      </c>
    </row>
    <row r="1529" spans="1:51" s="13" customFormat="1" ht="12">
      <c r="A1529" s="13"/>
      <c r="B1529" s="228"/>
      <c r="C1529" s="229"/>
      <c r="D1529" s="221" t="s">
        <v>166</v>
      </c>
      <c r="E1529" s="230" t="s">
        <v>19</v>
      </c>
      <c r="F1529" s="231" t="s">
        <v>1624</v>
      </c>
      <c r="G1529" s="229"/>
      <c r="H1529" s="232">
        <v>8.7</v>
      </c>
      <c r="I1529" s="233"/>
      <c r="J1529" s="229"/>
      <c r="K1529" s="229"/>
      <c r="L1529" s="234"/>
      <c r="M1529" s="235"/>
      <c r="N1529" s="236"/>
      <c r="O1529" s="236"/>
      <c r="P1529" s="236"/>
      <c r="Q1529" s="236"/>
      <c r="R1529" s="236"/>
      <c r="S1529" s="236"/>
      <c r="T1529" s="237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38" t="s">
        <v>166</v>
      </c>
      <c r="AU1529" s="238" t="s">
        <v>82</v>
      </c>
      <c r="AV1529" s="13" t="s">
        <v>82</v>
      </c>
      <c r="AW1529" s="13" t="s">
        <v>33</v>
      </c>
      <c r="AX1529" s="13" t="s">
        <v>72</v>
      </c>
      <c r="AY1529" s="238" t="s">
        <v>153</v>
      </c>
    </row>
    <row r="1530" spans="1:51" s="13" customFormat="1" ht="12">
      <c r="A1530" s="13"/>
      <c r="B1530" s="228"/>
      <c r="C1530" s="229"/>
      <c r="D1530" s="221" t="s">
        <v>166</v>
      </c>
      <c r="E1530" s="230" t="s">
        <v>19</v>
      </c>
      <c r="F1530" s="231" t="s">
        <v>1625</v>
      </c>
      <c r="G1530" s="229"/>
      <c r="H1530" s="232">
        <v>6.39</v>
      </c>
      <c r="I1530" s="233"/>
      <c r="J1530" s="229"/>
      <c r="K1530" s="229"/>
      <c r="L1530" s="234"/>
      <c r="M1530" s="235"/>
      <c r="N1530" s="236"/>
      <c r="O1530" s="236"/>
      <c r="P1530" s="236"/>
      <c r="Q1530" s="236"/>
      <c r="R1530" s="236"/>
      <c r="S1530" s="236"/>
      <c r="T1530" s="237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38" t="s">
        <v>166</v>
      </c>
      <c r="AU1530" s="238" t="s">
        <v>82</v>
      </c>
      <c r="AV1530" s="13" t="s">
        <v>82</v>
      </c>
      <c r="AW1530" s="13" t="s">
        <v>33</v>
      </c>
      <c r="AX1530" s="13" t="s">
        <v>72</v>
      </c>
      <c r="AY1530" s="238" t="s">
        <v>153</v>
      </c>
    </row>
    <row r="1531" spans="1:51" s="15" customFormat="1" ht="12">
      <c r="A1531" s="15"/>
      <c r="B1531" s="250"/>
      <c r="C1531" s="251"/>
      <c r="D1531" s="221" t="s">
        <v>166</v>
      </c>
      <c r="E1531" s="252" t="s">
        <v>19</v>
      </c>
      <c r="F1531" s="253" t="s">
        <v>174</v>
      </c>
      <c r="G1531" s="251"/>
      <c r="H1531" s="254">
        <v>34.589999999999996</v>
      </c>
      <c r="I1531" s="255"/>
      <c r="J1531" s="251"/>
      <c r="K1531" s="251"/>
      <c r="L1531" s="256"/>
      <c r="M1531" s="257"/>
      <c r="N1531" s="258"/>
      <c r="O1531" s="258"/>
      <c r="P1531" s="258"/>
      <c r="Q1531" s="258"/>
      <c r="R1531" s="258"/>
      <c r="S1531" s="258"/>
      <c r="T1531" s="259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T1531" s="260" t="s">
        <v>166</v>
      </c>
      <c r="AU1531" s="260" t="s">
        <v>82</v>
      </c>
      <c r="AV1531" s="15" t="s">
        <v>175</v>
      </c>
      <c r="AW1531" s="15" t="s">
        <v>33</v>
      </c>
      <c r="AX1531" s="15" t="s">
        <v>72</v>
      </c>
      <c r="AY1531" s="260" t="s">
        <v>153</v>
      </c>
    </row>
    <row r="1532" spans="1:51" s="14" customFormat="1" ht="12">
      <c r="A1532" s="14"/>
      <c r="B1532" s="239"/>
      <c r="C1532" s="240"/>
      <c r="D1532" s="221" t="s">
        <v>166</v>
      </c>
      <c r="E1532" s="241" t="s">
        <v>19</v>
      </c>
      <c r="F1532" s="242" t="s">
        <v>168</v>
      </c>
      <c r="G1532" s="240"/>
      <c r="H1532" s="243">
        <v>110.64</v>
      </c>
      <c r="I1532" s="244"/>
      <c r="J1532" s="240"/>
      <c r="K1532" s="240"/>
      <c r="L1532" s="245"/>
      <c r="M1532" s="246"/>
      <c r="N1532" s="247"/>
      <c r="O1532" s="247"/>
      <c r="P1532" s="247"/>
      <c r="Q1532" s="247"/>
      <c r="R1532" s="247"/>
      <c r="S1532" s="247"/>
      <c r="T1532" s="248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9" t="s">
        <v>166</v>
      </c>
      <c r="AU1532" s="249" t="s">
        <v>82</v>
      </c>
      <c r="AV1532" s="14" t="s">
        <v>161</v>
      </c>
      <c r="AW1532" s="14" t="s">
        <v>33</v>
      </c>
      <c r="AX1532" s="14" t="s">
        <v>80</v>
      </c>
      <c r="AY1532" s="249" t="s">
        <v>153</v>
      </c>
    </row>
    <row r="1533" spans="1:65" s="2" customFormat="1" ht="16.5" customHeight="1">
      <c r="A1533" s="42"/>
      <c r="B1533" s="43"/>
      <c r="C1533" s="208" t="s">
        <v>933</v>
      </c>
      <c r="D1533" s="208" t="s">
        <v>156</v>
      </c>
      <c r="E1533" s="209" t="s">
        <v>1626</v>
      </c>
      <c r="F1533" s="210" t="s">
        <v>1627</v>
      </c>
      <c r="G1533" s="211" t="s">
        <v>346</v>
      </c>
      <c r="H1533" s="212">
        <v>180</v>
      </c>
      <c r="I1533" s="213"/>
      <c r="J1533" s="214">
        <f>ROUND(I1533*H1533,2)</f>
        <v>0</v>
      </c>
      <c r="K1533" s="210" t="s">
        <v>160</v>
      </c>
      <c r="L1533" s="48"/>
      <c r="M1533" s="215" t="s">
        <v>19</v>
      </c>
      <c r="N1533" s="216" t="s">
        <v>43</v>
      </c>
      <c r="O1533" s="88"/>
      <c r="P1533" s="217">
        <f>O1533*H1533</f>
        <v>0</v>
      </c>
      <c r="Q1533" s="217">
        <v>0</v>
      </c>
      <c r="R1533" s="217">
        <f>Q1533*H1533</f>
        <v>0</v>
      </c>
      <c r="S1533" s="217">
        <v>0</v>
      </c>
      <c r="T1533" s="218">
        <f>S1533*H1533</f>
        <v>0</v>
      </c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R1533" s="219" t="s">
        <v>210</v>
      </c>
      <c r="AT1533" s="219" t="s">
        <v>156</v>
      </c>
      <c r="AU1533" s="219" t="s">
        <v>82</v>
      </c>
      <c r="AY1533" s="21" t="s">
        <v>153</v>
      </c>
      <c r="BE1533" s="220">
        <f>IF(N1533="základní",J1533,0)</f>
        <v>0</v>
      </c>
      <c r="BF1533" s="220">
        <f>IF(N1533="snížená",J1533,0)</f>
        <v>0</v>
      </c>
      <c r="BG1533" s="220">
        <f>IF(N1533="zákl. přenesená",J1533,0)</f>
        <v>0</v>
      </c>
      <c r="BH1533" s="220">
        <f>IF(N1533="sníž. přenesená",J1533,0)</f>
        <v>0</v>
      </c>
      <c r="BI1533" s="220">
        <f>IF(N1533="nulová",J1533,0)</f>
        <v>0</v>
      </c>
      <c r="BJ1533" s="21" t="s">
        <v>80</v>
      </c>
      <c r="BK1533" s="220">
        <f>ROUND(I1533*H1533,2)</f>
        <v>0</v>
      </c>
      <c r="BL1533" s="21" t="s">
        <v>210</v>
      </c>
      <c r="BM1533" s="219" t="s">
        <v>1628</v>
      </c>
    </row>
    <row r="1534" spans="1:47" s="2" customFormat="1" ht="12">
      <c r="A1534" s="42"/>
      <c r="B1534" s="43"/>
      <c r="C1534" s="44"/>
      <c r="D1534" s="221" t="s">
        <v>162</v>
      </c>
      <c r="E1534" s="44"/>
      <c r="F1534" s="222" t="s">
        <v>1629</v>
      </c>
      <c r="G1534" s="44"/>
      <c r="H1534" s="44"/>
      <c r="I1534" s="223"/>
      <c r="J1534" s="44"/>
      <c r="K1534" s="44"/>
      <c r="L1534" s="48"/>
      <c r="M1534" s="224"/>
      <c r="N1534" s="225"/>
      <c r="O1534" s="88"/>
      <c r="P1534" s="88"/>
      <c r="Q1534" s="88"/>
      <c r="R1534" s="88"/>
      <c r="S1534" s="88"/>
      <c r="T1534" s="89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T1534" s="21" t="s">
        <v>162</v>
      </c>
      <c r="AU1534" s="21" t="s">
        <v>82</v>
      </c>
    </row>
    <row r="1535" spans="1:47" s="2" customFormat="1" ht="12">
      <c r="A1535" s="42"/>
      <c r="B1535" s="43"/>
      <c r="C1535" s="44"/>
      <c r="D1535" s="226" t="s">
        <v>164</v>
      </c>
      <c r="E1535" s="44"/>
      <c r="F1535" s="227" t="s">
        <v>1630</v>
      </c>
      <c r="G1535" s="44"/>
      <c r="H1535" s="44"/>
      <c r="I1535" s="223"/>
      <c r="J1535" s="44"/>
      <c r="K1535" s="44"/>
      <c r="L1535" s="48"/>
      <c r="M1535" s="224"/>
      <c r="N1535" s="225"/>
      <c r="O1535" s="88"/>
      <c r="P1535" s="88"/>
      <c r="Q1535" s="88"/>
      <c r="R1535" s="88"/>
      <c r="S1535" s="88"/>
      <c r="T1535" s="89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T1535" s="21" t="s">
        <v>164</v>
      </c>
      <c r="AU1535" s="21" t="s">
        <v>82</v>
      </c>
    </row>
    <row r="1536" spans="1:65" s="2" customFormat="1" ht="16.5" customHeight="1">
      <c r="A1536" s="42"/>
      <c r="B1536" s="43"/>
      <c r="C1536" s="208" t="s">
        <v>1631</v>
      </c>
      <c r="D1536" s="208" t="s">
        <v>156</v>
      </c>
      <c r="E1536" s="209" t="s">
        <v>1632</v>
      </c>
      <c r="F1536" s="210" t="s">
        <v>1633</v>
      </c>
      <c r="G1536" s="211" t="s">
        <v>346</v>
      </c>
      <c r="H1536" s="212">
        <v>70</v>
      </c>
      <c r="I1536" s="213"/>
      <c r="J1536" s="214">
        <f>ROUND(I1536*H1536,2)</f>
        <v>0</v>
      </c>
      <c r="K1536" s="210" t="s">
        <v>160</v>
      </c>
      <c r="L1536" s="48"/>
      <c r="M1536" s="215" t="s">
        <v>19</v>
      </c>
      <c r="N1536" s="216" t="s">
        <v>43</v>
      </c>
      <c r="O1536" s="88"/>
      <c r="P1536" s="217">
        <f>O1536*H1536</f>
        <v>0</v>
      </c>
      <c r="Q1536" s="217">
        <v>0</v>
      </c>
      <c r="R1536" s="217">
        <f>Q1536*H1536</f>
        <v>0</v>
      </c>
      <c r="S1536" s="217">
        <v>0</v>
      </c>
      <c r="T1536" s="218">
        <f>S1536*H1536</f>
        <v>0</v>
      </c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R1536" s="219" t="s">
        <v>210</v>
      </c>
      <c r="AT1536" s="219" t="s">
        <v>156</v>
      </c>
      <c r="AU1536" s="219" t="s">
        <v>82</v>
      </c>
      <c r="AY1536" s="21" t="s">
        <v>153</v>
      </c>
      <c r="BE1536" s="220">
        <f>IF(N1536="základní",J1536,0)</f>
        <v>0</v>
      </c>
      <c r="BF1536" s="220">
        <f>IF(N1536="snížená",J1536,0)</f>
        <v>0</v>
      </c>
      <c r="BG1536" s="220">
        <f>IF(N1536="zákl. přenesená",J1536,0)</f>
        <v>0</v>
      </c>
      <c r="BH1536" s="220">
        <f>IF(N1536="sníž. přenesená",J1536,0)</f>
        <v>0</v>
      </c>
      <c r="BI1536" s="220">
        <f>IF(N1536="nulová",J1536,0)</f>
        <v>0</v>
      </c>
      <c r="BJ1536" s="21" t="s">
        <v>80</v>
      </c>
      <c r="BK1536" s="220">
        <f>ROUND(I1536*H1536,2)</f>
        <v>0</v>
      </c>
      <c r="BL1536" s="21" t="s">
        <v>210</v>
      </c>
      <c r="BM1536" s="219" t="s">
        <v>1634</v>
      </c>
    </row>
    <row r="1537" spans="1:47" s="2" customFormat="1" ht="12">
      <c r="A1537" s="42"/>
      <c r="B1537" s="43"/>
      <c r="C1537" s="44"/>
      <c r="D1537" s="221" t="s">
        <v>162</v>
      </c>
      <c r="E1537" s="44"/>
      <c r="F1537" s="222" t="s">
        <v>1635</v>
      </c>
      <c r="G1537" s="44"/>
      <c r="H1537" s="44"/>
      <c r="I1537" s="223"/>
      <c r="J1537" s="44"/>
      <c r="K1537" s="44"/>
      <c r="L1537" s="48"/>
      <c r="M1537" s="224"/>
      <c r="N1537" s="225"/>
      <c r="O1537" s="88"/>
      <c r="P1537" s="88"/>
      <c r="Q1537" s="88"/>
      <c r="R1537" s="88"/>
      <c r="S1537" s="88"/>
      <c r="T1537" s="89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T1537" s="21" t="s">
        <v>162</v>
      </c>
      <c r="AU1537" s="21" t="s">
        <v>82</v>
      </c>
    </row>
    <row r="1538" spans="1:47" s="2" customFormat="1" ht="12">
      <c r="A1538" s="42"/>
      <c r="B1538" s="43"/>
      <c r="C1538" s="44"/>
      <c r="D1538" s="226" t="s">
        <v>164</v>
      </c>
      <c r="E1538" s="44"/>
      <c r="F1538" s="227" t="s">
        <v>1636</v>
      </c>
      <c r="G1538" s="44"/>
      <c r="H1538" s="44"/>
      <c r="I1538" s="223"/>
      <c r="J1538" s="44"/>
      <c r="K1538" s="44"/>
      <c r="L1538" s="48"/>
      <c r="M1538" s="224"/>
      <c r="N1538" s="225"/>
      <c r="O1538" s="88"/>
      <c r="P1538" s="88"/>
      <c r="Q1538" s="88"/>
      <c r="R1538" s="88"/>
      <c r="S1538" s="88"/>
      <c r="T1538" s="89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T1538" s="21" t="s">
        <v>164</v>
      </c>
      <c r="AU1538" s="21" t="s">
        <v>82</v>
      </c>
    </row>
    <row r="1539" spans="1:65" s="2" customFormat="1" ht="24.15" customHeight="1">
      <c r="A1539" s="42"/>
      <c r="B1539" s="43"/>
      <c r="C1539" s="208" t="s">
        <v>941</v>
      </c>
      <c r="D1539" s="208" t="s">
        <v>156</v>
      </c>
      <c r="E1539" s="209" t="s">
        <v>1637</v>
      </c>
      <c r="F1539" s="210" t="s">
        <v>1638</v>
      </c>
      <c r="G1539" s="211" t="s">
        <v>183</v>
      </c>
      <c r="H1539" s="212">
        <v>3.838</v>
      </c>
      <c r="I1539" s="213"/>
      <c r="J1539" s="214">
        <f>ROUND(I1539*H1539,2)</f>
        <v>0</v>
      </c>
      <c r="K1539" s="210" t="s">
        <v>160</v>
      </c>
      <c r="L1539" s="48"/>
      <c r="M1539" s="215" t="s">
        <v>19</v>
      </c>
      <c r="N1539" s="216" t="s">
        <v>43</v>
      </c>
      <c r="O1539" s="88"/>
      <c r="P1539" s="217">
        <f>O1539*H1539</f>
        <v>0</v>
      </c>
      <c r="Q1539" s="217">
        <v>0</v>
      </c>
      <c r="R1539" s="217">
        <f>Q1539*H1539</f>
        <v>0</v>
      </c>
      <c r="S1539" s="217">
        <v>0</v>
      </c>
      <c r="T1539" s="218">
        <f>S1539*H1539</f>
        <v>0</v>
      </c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R1539" s="219" t="s">
        <v>210</v>
      </c>
      <c r="AT1539" s="219" t="s">
        <v>156</v>
      </c>
      <c r="AU1539" s="219" t="s">
        <v>82</v>
      </c>
      <c r="AY1539" s="21" t="s">
        <v>153</v>
      </c>
      <c r="BE1539" s="220">
        <f>IF(N1539="základní",J1539,0)</f>
        <v>0</v>
      </c>
      <c r="BF1539" s="220">
        <f>IF(N1539="snížená",J1539,0)</f>
        <v>0</v>
      </c>
      <c r="BG1539" s="220">
        <f>IF(N1539="zákl. přenesená",J1539,0)</f>
        <v>0</v>
      </c>
      <c r="BH1539" s="220">
        <f>IF(N1539="sníž. přenesená",J1539,0)</f>
        <v>0</v>
      </c>
      <c r="BI1539" s="220">
        <f>IF(N1539="nulová",J1539,0)</f>
        <v>0</v>
      </c>
      <c r="BJ1539" s="21" t="s">
        <v>80</v>
      </c>
      <c r="BK1539" s="220">
        <f>ROUND(I1539*H1539,2)</f>
        <v>0</v>
      </c>
      <c r="BL1539" s="21" t="s">
        <v>210</v>
      </c>
      <c r="BM1539" s="219" t="s">
        <v>1639</v>
      </c>
    </row>
    <row r="1540" spans="1:47" s="2" customFormat="1" ht="12">
      <c r="A1540" s="42"/>
      <c r="B1540" s="43"/>
      <c r="C1540" s="44"/>
      <c r="D1540" s="221" t="s">
        <v>162</v>
      </c>
      <c r="E1540" s="44"/>
      <c r="F1540" s="222" t="s">
        <v>1640</v>
      </c>
      <c r="G1540" s="44"/>
      <c r="H1540" s="44"/>
      <c r="I1540" s="223"/>
      <c r="J1540" s="44"/>
      <c r="K1540" s="44"/>
      <c r="L1540" s="48"/>
      <c r="M1540" s="224"/>
      <c r="N1540" s="225"/>
      <c r="O1540" s="88"/>
      <c r="P1540" s="88"/>
      <c r="Q1540" s="88"/>
      <c r="R1540" s="88"/>
      <c r="S1540" s="88"/>
      <c r="T1540" s="89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T1540" s="21" t="s">
        <v>162</v>
      </c>
      <c r="AU1540" s="21" t="s">
        <v>82</v>
      </c>
    </row>
    <row r="1541" spans="1:47" s="2" customFormat="1" ht="12">
      <c r="A1541" s="42"/>
      <c r="B1541" s="43"/>
      <c r="C1541" s="44"/>
      <c r="D1541" s="226" t="s">
        <v>164</v>
      </c>
      <c r="E1541" s="44"/>
      <c r="F1541" s="227" t="s">
        <v>1641</v>
      </c>
      <c r="G1541" s="44"/>
      <c r="H1541" s="44"/>
      <c r="I1541" s="223"/>
      <c r="J1541" s="44"/>
      <c r="K1541" s="44"/>
      <c r="L1541" s="48"/>
      <c r="M1541" s="224"/>
      <c r="N1541" s="225"/>
      <c r="O1541" s="88"/>
      <c r="P1541" s="88"/>
      <c r="Q1541" s="88"/>
      <c r="R1541" s="88"/>
      <c r="S1541" s="88"/>
      <c r="T1541" s="89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T1541" s="21" t="s">
        <v>164</v>
      </c>
      <c r="AU1541" s="21" t="s">
        <v>82</v>
      </c>
    </row>
    <row r="1542" spans="1:63" s="12" customFormat="1" ht="22.8" customHeight="1">
      <c r="A1542" s="12"/>
      <c r="B1542" s="192"/>
      <c r="C1542" s="193"/>
      <c r="D1542" s="194" t="s">
        <v>71</v>
      </c>
      <c r="E1542" s="206" t="s">
        <v>1642</v>
      </c>
      <c r="F1542" s="206" t="s">
        <v>1643</v>
      </c>
      <c r="G1542" s="193"/>
      <c r="H1542" s="193"/>
      <c r="I1542" s="196"/>
      <c r="J1542" s="207">
        <f>BK1542</f>
        <v>0</v>
      </c>
      <c r="K1542" s="193"/>
      <c r="L1542" s="198"/>
      <c r="M1542" s="199"/>
      <c r="N1542" s="200"/>
      <c r="O1542" s="200"/>
      <c r="P1542" s="201">
        <f>SUM(P1543:P1560)</f>
        <v>0</v>
      </c>
      <c r="Q1542" s="200"/>
      <c r="R1542" s="201">
        <f>SUM(R1543:R1560)</f>
        <v>0</v>
      </c>
      <c r="S1542" s="200"/>
      <c r="T1542" s="202">
        <f>SUM(T1543:T1560)</f>
        <v>0</v>
      </c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R1542" s="203" t="s">
        <v>82</v>
      </c>
      <c r="AT1542" s="204" t="s">
        <v>71</v>
      </c>
      <c r="AU1542" s="204" t="s">
        <v>80</v>
      </c>
      <c r="AY1542" s="203" t="s">
        <v>153</v>
      </c>
      <c r="BK1542" s="205">
        <f>SUM(BK1543:BK1560)</f>
        <v>0</v>
      </c>
    </row>
    <row r="1543" spans="1:65" s="2" customFormat="1" ht="24.15" customHeight="1">
      <c r="A1543" s="42"/>
      <c r="B1543" s="43"/>
      <c r="C1543" s="208" t="s">
        <v>1644</v>
      </c>
      <c r="D1543" s="208" t="s">
        <v>156</v>
      </c>
      <c r="E1543" s="209" t="s">
        <v>1645</v>
      </c>
      <c r="F1543" s="210" t="s">
        <v>1646</v>
      </c>
      <c r="G1543" s="211" t="s">
        <v>197</v>
      </c>
      <c r="H1543" s="212">
        <v>5.195</v>
      </c>
      <c r="I1543" s="213"/>
      <c r="J1543" s="214">
        <f>ROUND(I1543*H1543,2)</f>
        <v>0</v>
      </c>
      <c r="K1543" s="210" t="s">
        <v>160</v>
      </c>
      <c r="L1543" s="48"/>
      <c r="M1543" s="215" t="s">
        <v>19</v>
      </c>
      <c r="N1543" s="216" t="s">
        <v>43</v>
      </c>
      <c r="O1543" s="88"/>
      <c r="P1543" s="217">
        <f>O1543*H1543</f>
        <v>0</v>
      </c>
      <c r="Q1543" s="217">
        <v>0</v>
      </c>
      <c r="R1543" s="217">
        <f>Q1543*H1543</f>
        <v>0</v>
      </c>
      <c r="S1543" s="217">
        <v>0</v>
      </c>
      <c r="T1543" s="218">
        <f>S1543*H1543</f>
        <v>0</v>
      </c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R1543" s="219" t="s">
        <v>210</v>
      </c>
      <c r="AT1543" s="219" t="s">
        <v>156</v>
      </c>
      <c r="AU1543" s="219" t="s">
        <v>82</v>
      </c>
      <c r="AY1543" s="21" t="s">
        <v>153</v>
      </c>
      <c r="BE1543" s="220">
        <f>IF(N1543="základní",J1543,0)</f>
        <v>0</v>
      </c>
      <c r="BF1543" s="220">
        <f>IF(N1543="snížená",J1543,0)</f>
        <v>0</v>
      </c>
      <c r="BG1543" s="220">
        <f>IF(N1543="zákl. přenesená",J1543,0)</f>
        <v>0</v>
      </c>
      <c r="BH1543" s="220">
        <f>IF(N1543="sníž. přenesená",J1543,0)</f>
        <v>0</v>
      </c>
      <c r="BI1543" s="220">
        <f>IF(N1543="nulová",J1543,0)</f>
        <v>0</v>
      </c>
      <c r="BJ1543" s="21" t="s">
        <v>80</v>
      </c>
      <c r="BK1543" s="220">
        <f>ROUND(I1543*H1543,2)</f>
        <v>0</v>
      </c>
      <c r="BL1543" s="21" t="s">
        <v>210</v>
      </c>
      <c r="BM1543" s="219" t="s">
        <v>1647</v>
      </c>
    </row>
    <row r="1544" spans="1:47" s="2" customFormat="1" ht="12">
      <c r="A1544" s="42"/>
      <c r="B1544" s="43"/>
      <c r="C1544" s="44"/>
      <c r="D1544" s="221" t="s">
        <v>162</v>
      </c>
      <c r="E1544" s="44"/>
      <c r="F1544" s="222" t="s">
        <v>1648</v>
      </c>
      <c r="G1544" s="44"/>
      <c r="H1544" s="44"/>
      <c r="I1544" s="223"/>
      <c r="J1544" s="44"/>
      <c r="K1544" s="44"/>
      <c r="L1544" s="48"/>
      <c r="M1544" s="224"/>
      <c r="N1544" s="225"/>
      <c r="O1544" s="88"/>
      <c r="P1544" s="88"/>
      <c r="Q1544" s="88"/>
      <c r="R1544" s="88"/>
      <c r="S1544" s="88"/>
      <c r="T1544" s="89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T1544" s="21" t="s">
        <v>162</v>
      </c>
      <c r="AU1544" s="21" t="s">
        <v>82</v>
      </c>
    </row>
    <row r="1545" spans="1:47" s="2" customFormat="1" ht="12">
      <c r="A1545" s="42"/>
      <c r="B1545" s="43"/>
      <c r="C1545" s="44"/>
      <c r="D1545" s="226" t="s">
        <v>164</v>
      </c>
      <c r="E1545" s="44"/>
      <c r="F1545" s="227" t="s">
        <v>1649</v>
      </c>
      <c r="G1545" s="44"/>
      <c r="H1545" s="44"/>
      <c r="I1545" s="223"/>
      <c r="J1545" s="44"/>
      <c r="K1545" s="44"/>
      <c r="L1545" s="48"/>
      <c r="M1545" s="224"/>
      <c r="N1545" s="225"/>
      <c r="O1545" s="88"/>
      <c r="P1545" s="88"/>
      <c r="Q1545" s="88"/>
      <c r="R1545" s="88"/>
      <c r="S1545" s="88"/>
      <c r="T1545" s="89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T1545" s="21" t="s">
        <v>164</v>
      </c>
      <c r="AU1545" s="21" t="s">
        <v>82</v>
      </c>
    </row>
    <row r="1546" spans="1:51" s="16" customFormat="1" ht="12">
      <c r="A1546" s="16"/>
      <c r="B1546" s="272"/>
      <c r="C1546" s="273"/>
      <c r="D1546" s="221" t="s">
        <v>166</v>
      </c>
      <c r="E1546" s="274" t="s">
        <v>19</v>
      </c>
      <c r="F1546" s="275" t="s">
        <v>283</v>
      </c>
      <c r="G1546" s="273"/>
      <c r="H1546" s="274" t="s">
        <v>19</v>
      </c>
      <c r="I1546" s="276"/>
      <c r="J1546" s="273"/>
      <c r="K1546" s="273"/>
      <c r="L1546" s="277"/>
      <c r="M1546" s="278"/>
      <c r="N1546" s="279"/>
      <c r="O1546" s="279"/>
      <c r="P1546" s="279"/>
      <c r="Q1546" s="279"/>
      <c r="R1546" s="279"/>
      <c r="S1546" s="279"/>
      <c r="T1546" s="280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T1546" s="281" t="s">
        <v>166</v>
      </c>
      <c r="AU1546" s="281" t="s">
        <v>82</v>
      </c>
      <c r="AV1546" s="16" t="s">
        <v>80</v>
      </c>
      <c r="AW1546" s="16" t="s">
        <v>33</v>
      </c>
      <c r="AX1546" s="16" t="s">
        <v>72</v>
      </c>
      <c r="AY1546" s="281" t="s">
        <v>153</v>
      </c>
    </row>
    <row r="1547" spans="1:51" s="13" customFormat="1" ht="12">
      <c r="A1547" s="13"/>
      <c r="B1547" s="228"/>
      <c r="C1547" s="229"/>
      <c r="D1547" s="221" t="s">
        <v>166</v>
      </c>
      <c r="E1547" s="230" t="s">
        <v>19</v>
      </c>
      <c r="F1547" s="231" t="s">
        <v>1650</v>
      </c>
      <c r="G1547" s="229"/>
      <c r="H1547" s="232">
        <v>1.529</v>
      </c>
      <c r="I1547" s="233"/>
      <c r="J1547" s="229"/>
      <c r="K1547" s="229"/>
      <c r="L1547" s="234"/>
      <c r="M1547" s="235"/>
      <c r="N1547" s="236"/>
      <c r="O1547" s="236"/>
      <c r="P1547" s="236"/>
      <c r="Q1547" s="236"/>
      <c r="R1547" s="236"/>
      <c r="S1547" s="236"/>
      <c r="T1547" s="237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38" t="s">
        <v>166</v>
      </c>
      <c r="AU1547" s="238" t="s">
        <v>82</v>
      </c>
      <c r="AV1547" s="13" t="s">
        <v>82</v>
      </c>
      <c r="AW1547" s="13" t="s">
        <v>33</v>
      </c>
      <c r="AX1547" s="13" t="s">
        <v>72</v>
      </c>
      <c r="AY1547" s="238" t="s">
        <v>153</v>
      </c>
    </row>
    <row r="1548" spans="1:51" s="13" customFormat="1" ht="12">
      <c r="A1548" s="13"/>
      <c r="B1548" s="228"/>
      <c r="C1548" s="229"/>
      <c r="D1548" s="221" t="s">
        <v>166</v>
      </c>
      <c r="E1548" s="230" t="s">
        <v>19</v>
      </c>
      <c r="F1548" s="231" t="s">
        <v>1651</v>
      </c>
      <c r="G1548" s="229"/>
      <c r="H1548" s="232">
        <v>2.038</v>
      </c>
      <c r="I1548" s="233"/>
      <c r="J1548" s="229"/>
      <c r="K1548" s="229"/>
      <c r="L1548" s="234"/>
      <c r="M1548" s="235"/>
      <c r="N1548" s="236"/>
      <c r="O1548" s="236"/>
      <c r="P1548" s="236"/>
      <c r="Q1548" s="236"/>
      <c r="R1548" s="236"/>
      <c r="S1548" s="236"/>
      <c r="T1548" s="237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8" t="s">
        <v>166</v>
      </c>
      <c r="AU1548" s="238" t="s">
        <v>82</v>
      </c>
      <c r="AV1548" s="13" t="s">
        <v>82</v>
      </c>
      <c r="AW1548" s="13" t="s">
        <v>33</v>
      </c>
      <c r="AX1548" s="13" t="s">
        <v>72</v>
      </c>
      <c r="AY1548" s="238" t="s">
        <v>153</v>
      </c>
    </row>
    <row r="1549" spans="1:51" s="13" customFormat="1" ht="12">
      <c r="A1549" s="13"/>
      <c r="B1549" s="228"/>
      <c r="C1549" s="229"/>
      <c r="D1549" s="221" t="s">
        <v>166</v>
      </c>
      <c r="E1549" s="230" t="s">
        <v>19</v>
      </c>
      <c r="F1549" s="231" t="s">
        <v>1652</v>
      </c>
      <c r="G1549" s="229"/>
      <c r="H1549" s="232">
        <v>1.628</v>
      </c>
      <c r="I1549" s="233"/>
      <c r="J1549" s="229"/>
      <c r="K1549" s="229"/>
      <c r="L1549" s="234"/>
      <c r="M1549" s="235"/>
      <c r="N1549" s="236"/>
      <c r="O1549" s="236"/>
      <c r="P1549" s="236"/>
      <c r="Q1549" s="236"/>
      <c r="R1549" s="236"/>
      <c r="S1549" s="236"/>
      <c r="T1549" s="237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38" t="s">
        <v>166</v>
      </c>
      <c r="AU1549" s="238" t="s">
        <v>82</v>
      </c>
      <c r="AV1549" s="13" t="s">
        <v>82</v>
      </c>
      <c r="AW1549" s="13" t="s">
        <v>33</v>
      </c>
      <c r="AX1549" s="13" t="s">
        <v>72</v>
      </c>
      <c r="AY1549" s="238" t="s">
        <v>153</v>
      </c>
    </row>
    <row r="1550" spans="1:51" s="15" customFormat="1" ht="12">
      <c r="A1550" s="15"/>
      <c r="B1550" s="250"/>
      <c r="C1550" s="251"/>
      <c r="D1550" s="221" t="s">
        <v>166</v>
      </c>
      <c r="E1550" s="252" t="s">
        <v>19</v>
      </c>
      <c r="F1550" s="253" t="s">
        <v>1653</v>
      </c>
      <c r="G1550" s="251"/>
      <c r="H1550" s="254">
        <v>5.194999999999999</v>
      </c>
      <c r="I1550" s="255"/>
      <c r="J1550" s="251"/>
      <c r="K1550" s="251"/>
      <c r="L1550" s="256"/>
      <c r="M1550" s="257"/>
      <c r="N1550" s="258"/>
      <c r="O1550" s="258"/>
      <c r="P1550" s="258"/>
      <c r="Q1550" s="258"/>
      <c r="R1550" s="258"/>
      <c r="S1550" s="258"/>
      <c r="T1550" s="259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T1550" s="260" t="s">
        <v>166</v>
      </c>
      <c r="AU1550" s="260" t="s">
        <v>82</v>
      </c>
      <c r="AV1550" s="15" t="s">
        <v>175</v>
      </c>
      <c r="AW1550" s="15" t="s">
        <v>33</v>
      </c>
      <c r="AX1550" s="15" t="s">
        <v>72</v>
      </c>
      <c r="AY1550" s="260" t="s">
        <v>153</v>
      </c>
    </row>
    <row r="1551" spans="1:51" s="14" customFormat="1" ht="12">
      <c r="A1551" s="14"/>
      <c r="B1551" s="239"/>
      <c r="C1551" s="240"/>
      <c r="D1551" s="221" t="s">
        <v>166</v>
      </c>
      <c r="E1551" s="241" t="s">
        <v>19</v>
      </c>
      <c r="F1551" s="242" t="s">
        <v>168</v>
      </c>
      <c r="G1551" s="240"/>
      <c r="H1551" s="243">
        <v>5.194999999999999</v>
      </c>
      <c r="I1551" s="244"/>
      <c r="J1551" s="240"/>
      <c r="K1551" s="240"/>
      <c r="L1551" s="245"/>
      <c r="M1551" s="246"/>
      <c r="N1551" s="247"/>
      <c r="O1551" s="247"/>
      <c r="P1551" s="247"/>
      <c r="Q1551" s="247"/>
      <c r="R1551" s="247"/>
      <c r="S1551" s="247"/>
      <c r="T1551" s="248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49" t="s">
        <v>166</v>
      </c>
      <c r="AU1551" s="249" t="s">
        <v>82</v>
      </c>
      <c r="AV1551" s="14" t="s">
        <v>161</v>
      </c>
      <c r="AW1551" s="14" t="s">
        <v>33</v>
      </c>
      <c r="AX1551" s="14" t="s">
        <v>80</v>
      </c>
      <c r="AY1551" s="249" t="s">
        <v>153</v>
      </c>
    </row>
    <row r="1552" spans="1:65" s="2" customFormat="1" ht="24.15" customHeight="1">
      <c r="A1552" s="42"/>
      <c r="B1552" s="43"/>
      <c r="C1552" s="208" t="s">
        <v>949</v>
      </c>
      <c r="D1552" s="208" t="s">
        <v>156</v>
      </c>
      <c r="E1552" s="209" t="s">
        <v>1654</v>
      </c>
      <c r="F1552" s="210" t="s">
        <v>1655</v>
      </c>
      <c r="G1552" s="211" t="s">
        <v>197</v>
      </c>
      <c r="H1552" s="212">
        <v>5.195</v>
      </c>
      <c r="I1552" s="213"/>
      <c r="J1552" s="214">
        <f>ROUND(I1552*H1552,2)</f>
        <v>0</v>
      </c>
      <c r="K1552" s="210" t="s">
        <v>160</v>
      </c>
      <c r="L1552" s="48"/>
      <c r="M1552" s="215" t="s">
        <v>19</v>
      </c>
      <c r="N1552" s="216" t="s">
        <v>43</v>
      </c>
      <c r="O1552" s="88"/>
      <c r="P1552" s="217">
        <f>O1552*H1552</f>
        <v>0</v>
      </c>
      <c r="Q1552" s="217">
        <v>0</v>
      </c>
      <c r="R1552" s="217">
        <f>Q1552*H1552</f>
        <v>0</v>
      </c>
      <c r="S1552" s="217">
        <v>0</v>
      </c>
      <c r="T1552" s="218">
        <f>S1552*H1552</f>
        <v>0</v>
      </c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R1552" s="219" t="s">
        <v>210</v>
      </c>
      <c r="AT1552" s="219" t="s">
        <v>156</v>
      </c>
      <c r="AU1552" s="219" t="s">
        <v>82</v>
      </c>
      <c r="AY1552" s="21" t="s">
        <v>153</v>
      </c>
      <c r="BE1552" s="220">
        <f>IF(N1552="základní",J1552,0)</f>
        <v>0</v>
      </c>
      <c r="BF1552" s="220">
        <f>IF(N1552="snížená",J1552,0)</f>
        <v>0</v>
      </c>
      <c r="BG1552" s="220">
        <f>IF(N1552="zákl. přenesená",J1552,0)</f>
        <v>0</v>
      </c>
      <c r="BH1552" s="220">
        <f>IF(N1552="sníž. přenesená",J1552,0)</f>
        <v>0</v>
      </c>
      <c r="BI1552" s="220">
        <f>IF(N1552="nulová",J1552,0)</f>
        <v>0</v>
      </c>
      <c r="BJ1552" s="21" t="s">
        <v>80</v>
      </c>
      <c r="BK1552" s="220">
        <f>ROUND(I1552*H1552,2)</f>
        <v>0</v>
      </c>
      <c r="BL1552" s="21" t="s">
        <v>210</v>
      </c>
      <c r="BM1552" s="219" t="s">
        <v>1656</v>
      </c>
    </row>
    <row r="1553" spans="1:47" s="2" customFormat="1" ht="12">
      <c r="A1553" s="42"/>
      <c r="B1553" s="43"/>
      <c r="C1553" s="44"/>
      <c r="D1553" s="221" t="s">
        <v>162</v>
      </c>
      <c r="E1553" s="44"/>
      <c r="F1553" s="222" t="s">
        <v>1657</v>
      </c>
      <c r="G1553" s="44"/>
      <c r="H1553" s="44"/>
      <c r="I1553" s="223"/>
      <c r="J1553" s="44"/>
      <c r="K1553" s="44"/>
      <c r="L1553" s="48"/>
      <c r="M1553" s="224"/>
      <c r="N1553" s="225"/>
      <c r="O1553" s="88"/>
      <c r="P1553" s="88"/>
      <c r="Q1553" s="88"/>
      <c r="R1553" s="88"/>
      <c r="S1553" s="88"/>
      <c r="T1553" s="89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T1553" s="21" t="s">
        <v>162</v>
      </c>
      <c r="AU1553" s="21" t="s">
        <v>82</v>
      </c>
    </row>
    <row r="1554" spans="1:47" s="2" customFormat="1" ht="12">
      <c r="A1554" s="42"/>
      <c r="B1554" s="43"/>
      <c r="C1554" s="44"/>
      <c r="D1554" s="226" t="s">
        <v>164</v>
      </c>
      <c r="E1554" s="44"/>
      <c r="F1554" s="227" t="s">
        <v>1658</v>
      </c>
      <c r="G1554" s="44"/>
      <c r="H1554" s="44"/>
      <c r="I1554" s="223"/>
      <c r="J1554" s="44"/>
      <c r="K1554" s="44"/>
      <c r="L1554" s="48"/>
      <c r="M1554" s="224"/>
      <c r="N1554" s="225"/>
      <c r="O1554" s="88"/>
      <c r="P1554" s="88"/>
      <c r="Q1554" s="88"/>
      <c r="R1554" s="88"/>
      <c r="S1554" s="88"/>
      <c r="T1554" s="89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T1554" s="21" t="s">
        <v>164</v>
      </c>
      <c r="AU1554" s="21" t="s">
        <v>82</v>
      </c>
    </row>
    <row r="1555" spans="1:51" s="16" customFormat="1" ht="12">
      <c r="A1555" s="16"/>
      <c r="B1555" s="272"/>
      <c r="C1555" s="273"/>
      <c r="D1555" s="221" t="s">
        <v>166</v>
      </c>
      <c r="E1555" s="274" t="s">
        <v>19</v>
      </c>
      <c r="F1555" s="275" t="s">
        <v>283</v>
      </c>
      <c r="G1555" s="273"/>
      <c r="H1555" s="274" t="s">
        <v>19</v>
      </c>
      <c r="I1555" s="276"/>
      <c r="J1555" s="273"/>
      <c r="K1555" s="273"/>
      <c r="L1555" s="277"/>
      <c r="M1555" s="278"/>
      <c r="N1555" s="279"/>
      <c r="O1555" s="279"/>
      <c r="P1555" s="279"/>
      <c r="Q1555" s="279"/>
      <c r="R1555" s="279"/>
      <c r="S1555" s="279"/>
      <c r="T1555" s="280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T1555" s="281" t="s">
        <v>166</v>
      </c>
      <c r="AU1555" s="281" t="s">
        <v>82</v>
      </c>
      <c r="AV1555" s="16" t="s">
        <v>80</v>
      </c>
      <c r="AW1555" s="16" t="s">
        <v>33</v>
      </c>
      <c r="AX1555" s="16" t="s">
        <v>72</v>
      </c>
      <c r="AY1555" s="281" t="s">
        <v>153</v>
      </c>
    </row>
    <row r="1556" spans="1:51" s="13" customFormat="1" ht="12">
      <c r="A1556" s="13"/>
      <c r="B1556" s="228"/>
      <c r="C1556" s="229"/>
      <c r="D1556" s="221" t="s">
        <v>166</v>
      </c>
      <c r="E1556" s="230" t="s">
        <v>19</v>
      </c>
      <c r="F1556" s="231" t="s">
        <v>1650</v>
      </c>
      <c r="G1556" s="229"/>
      <c r="H1556" s="232">
        <v>1.529</v>
      </c>
      <c r="I1556" s="233"/>
      <c r="J1556" s="229"/>
      <c r="K1556" s="229"/>
      <c r="L1556" s="234"/>
      <c r="M1556" s="235"/>
      <c r="N1556" s="236"/>
      <c r="O1556" s="236"/>
      <c r="P1556" s="236"/>
      <c r="Q1556" s="236"/>
      <c r="R1556" s="236"/>
      <c r="S1556" s="236"/>
      <c r="T1556" s="237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8" t="s">
        <v>166</v>
      </c>
      <c r="AU1556" s="238" t="s">
        <v>82</v>
      </c>
      <c r="AV1556" s="13" t="s">
        <v>82</v>
      </c>
      <c r="AW1556" s="13" t="s">
        <v>33</v>
      </c>
      <c r="AX1556" s="13" t="s">
        <v>72</v>
      </c>
      <c r="AY1556" s="238" t="s">
        <v>153</v>
      </c>
    </row>
    <row r="1557" spans="1:51" s="13" customFormat="1" ht="12">
      <c r="A1557" s="13"/>
      <c r="B1557" s="228"/>
      <c r="C1557" s="229"/>
      <c r="D1557" s="221" t="s">
        <v>166</v>
      </c>
      <c r="E1557" s="230" t="s">
        <v>19</v>
      </c>
      <c r="F1557" s="231" t="s">
        <v>1651</v>
      </c>
      <c r="G1557" s="229"/>
      <c r="H1557" s="232">
        <v>2.038</v>
      </c>
      <c r="I1557" s="233"/>
      <c r="J1557" s="229"/>
      <c r="K1557" s="229"/>
      <c r="L1557" s="234"/>
      <c r="M1557" s="235"/>
      <c r="N1557" s="236"/>
      <c r="O1557" s="236"/>
      <c r="P1557" s="236"/>
      <c r="Q1557" s="236"/>
      <c r="R1557" s="236"/>
      <c r="S1557" s="236"/>
      <c r="T1557" s="237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8" t="s">
        <v>166</v>
      </c>
      <c r="AU1557" s="238" t="s">
        <v>82</v>
      </c>
      <c r="AV1557" s="13" t="s">
        <v>82</v>
      </c>
      <c r="AW1557" s="13" t="s">
        <v>33</v>
      </c>
      <c r="AX1557" s="13" t="s">
        <v>72</v>
      </c>
      <c r="AY1557" s="238" t="s">
        <v>153</v>
      </c>
    </row>
    <row r="1558" spans="1:51" s="13" customFormat="1" ht="12">
      <c r="A1558" s="13"/>
      <c r="B1558" s="228"/>
      <c r="C1558" s="229"/>
      <c r="D1558" s="221" t="s">
        <v>166</v>
      </c>
      <c r="E1558" s="230" t="s">
        <v>19</v>
      </c>
      <c r="F1558" s="231" t="s">
        <v>1652</v>
      </c>
      <c r="G1558" s="229"/>
      <c r="H1558" s="232">
        <v>1.628</v>
      </c>
      <c r="I1558" s="233"/>
      <c r="J1558" s="229"/>
      <c r="K1558" s="229"/>
      <c r="L1558" s="234"/>
      <c r="M1558" s="235"/>
      <c r="N1558" s="236"/>
      <c r="O1558" s="236"/>
      <c r="P1558" s="236"/>
      <c r="Q1558" s="236"/>
      <c r="R1558" s="236"/>
      <c r="S1558" s="236"/>
      <c r="T1558" s="237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38" t="s">
        <v>166</v>
      </c>
      <c r="AU1558" s="238" t="s">
        <v>82</v>
      </c>
      <c r="AV1558" s="13" t="s">
        <v>82</v>
      </c>
      <c r="AW1558" s="13" t="s">
        <v>33</v>
      </c>
      <c r="AX1558" s="13" t="s">
        <v>72</v>
      </c>
      <c r="AY1558" s="238" t="s">
        <v>153</v>
      </c>
    </row>
    <row r="1559" spans="1:51" s="15" customFormat="1" ht="12">
      <c r="A1559" s="15"/>
      <c r="B1559" s="250"/>
      <c r="C1559" s="251"/>
      <c r="D1559" s="221" t="s">
        <v>166</v>
      </c>
      <c r="E1559" s="252" t="s">
        <v>19</v>
      </c>
      <c r="F1559" s="253" t="s">
        <v>1653</v>
      </c>
      <c r="G1559" s="251"/>
      <c r="H1559" s="254">
        <v>5.194999999999999</v>
      </c>
      <c r="I1559" s="255"/>
      <c r="J1559" s="251"/>
      <c r="K1559" s="251"/>
      <c r="L1559" s="256"/>
      <c r="M1559" s="257"/>
      <c r="N1559" s="258"/>
      <c r="O1559" s="258"/>
      <c r="P1559" s="258"/>
      <c r="Q1559" s="258"/>
      <c r="R1559" s="258"/>
      <c r="S1559" s="258"/>
      <c r="T1559" s="259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T1559" s="260" t="s">
        <v>166</v>
      </c>
      <c r="AU1559" s="260" t="s">
        <v>82</v>
      </c>
      <c r="AV1559" s="15" t="s">
        <v>175</v>
      </c>
      <c r="AW1559" s="15" t="s">
        <v>33</v>
      </c>
      <c r="AX1559" s="15" t="s">
        <v>72</v>
      </c>
      <c r="AY1559" s="260" t="s">
        <v>153</v>
      </c>
    </row>
    <row r="1560" spans="1:51" s="14" customFormat="1" ht="12">
      <c r="A1560" s="14"/>
      <c r="B1560" s="239"/>
      <c r="C1560" s="240"/>
      <c r="D1560" s="221" t="s">
        <v>166</v>
      </c>
      <c r="E1560" s="241" t="s">
        <v>19</v>
      </c>
      <c r="F1560" s="242" t="s">
        <v>168</v>
      </c>
      <c r="G1560" s="240"/>
      <c r="H1560" s="243">
        <v>5.194999999999999</v>
      </c>
      <c r="I1560" s="244"/>
      <c r="J1560" s="240"/>
      <c r="K1560" s="240"/>
      <c r="L1560" s="245"/>
      <c r="M1560" s="246"/>
      <c r="N1560" s="247"/>
      <c r="O1560" s="247"/>
      <c r="P1560" s="247"/>
      <c r="Q1560" s="247"/>
      <c r="R1560" s="247"/>
      <c r="S1560" s="247"/>
      <c r="T1560" s="248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9" t="s">
        <v>166</v>
      </c>
      <c r="AU1560" s="249" t="s">
        <v>82</v>
      </c>
      <c r="AV1560" s="14" t="s">
        <v>161</v>
      </c>
      <c r="AW1560" s="14" t="s">
        <v>33</v>
      </c>
      <c r="AX1560" s="14" t="s">
        <v>80</v>
      </c>
      <c r="AY1560" s="249" t="s">
        <v>153</v>
      </c>
    </row>
    <row r="1561" spans="1:63" s="12" customFormat="1" ht="22.8" customHeight="1">
      <c r="A1561" s="12"/>
      <c r="B1561" s="192"/>
      <c r="C1561" s="193"/>
      <c r="D1561" s="194" t="s">
        <v>71</v>
      </c>
      <c r="E1561" s="206" t="s">
        <v>1659</v>
      </c>
      <c r="F1561" s="206" t="s">
        <v>1660</v>
      </c>
      <c r="G1561" s="193"/>
      <c r="H1561" s="193"/>
      <c r="I1561" s="196"/>
      <c r="J1561" s="207">
        <f>BK1561</f>
        <v>0</v>
      </c>
      <c r="K1561" s="193"/>
      <c r="L1561" s="198"/>
      <c r="M1561" s="199"/>
      <c r="N1561" s="200"/>
      <c r="O1561" s="200"/>
      <c r="P1561" s="201">
        <f>SUM(P1562:P1588)</f>
        <v>0</v>
      </c>
      <c r="Q1561" s="200"/>
      <c r="R1561" s="201">
        <f>SUM(R1562:R1588)</f>
        <v>0</v>
      </c>
      <c r="S1561" s="200"/>
      <c r="T1561" s="202">
        <f>SUM(T1562:T1588)</f>
        <v>0</v>
      </c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R1561" s="203" t="s">
        <v>82</v>
      </c>
      <c r="AT1561" s="204" t="s">
        <v>71</v>
      </c>
      <c r="AU1561" s="204" t="s">
        <v>80</v>
      </c>
      <c r="AY1561" s="203" t="s">
        <v>153</v>
      </c>
      <c r="BK1561" s="205">
        <f>SUM(BK1562:BK1588)</f>
        <v>0</v>
      </c>
    </row>
    <row r="1562" spans="1:65" s="2" customFormat="1" ht="24.15" customHeight="1">
      <c r="A1562" s="42"/>
      <c r="B1562" s="43"/>
      <c r="C1562" s="208" t="s">
        <v>1661</v>
      </c>
      <c r="D1562" s="208" t="s">
        <v>156</v>
      </c>
      <c r="E1562" s="209" t="s">
        <v>1662</v>
      </c>
      <c r="F1562" s="210" t="s">
        <v>1663</v>
      </c>
      <c r="G1562" s="211" t="s">
        <v>197</v>
      </c>
      <c r="H1562" s="212">
        <v>1281.818</v>
      </c>
      <c r="I1562" s="213"/>
      <c r="J1562" s="214">
        <f>ROUND(I1562*H1562,2)</f>
        <v>0</v>
      </c>
      <c r="K1562" s="210" t="s">
        <v>160</v>
      </c>
      <c r="L1562" s="48"/>
      <c r="M1562" s="215" t="s">
        <v>19</v>
      </c>
      <c r="N1562" s="216" t="s">
        <v>43</v>
      </c>
      <c r="O1562" s="88"/>
      <c r="P1562" s="217">
        <f>O1562*H1562</f>
        <v>0</v>
      </c>
      <c r="Q1562" s="217">
        <v>0</v>
      </c>
      <c r="R1562" s="217">
        <f>Q1562*H1562</f>
        <v>0</v>
      </c>
      <c r="S1562" s="217">
        <v>0</v>
      </c>
      <c r="T1562" s="218">
        <f>S1562*H1562</f>
        <v>0</v>
      </c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R1562" s="219" t="s">
        <v>210</v>
      </c>
      <c r="AT1562" s="219" t="s">
        <v>156</v>
      </c>
      <c r="AU1562" s="219" t="s">
        <v>82</v>
      </c>
      <c r="AY1562" s="21" t="s">
        <v>153</v>
      </c>
      <c r="BE1562" s="220">
        <f>IF(N1562="základní",J1562,0)</f>
        <v>0</v>
      </c>
      <c r="BF1562" s="220">
        <f>IF(N1562="snížená",J1562,0)</f>
        <v>0</v>
      </c>
      <c r="BG1562" s="220">
        <f>IF(N1562="zákl. přenesená",J1562,0)</f>
        <v>0</v>
      </c>
      <c r="BH1562" s="220">
        <f>IF(N1562="sníž. přenesená",J1562,0)</f>
        <v>0</v>
      </c>
      <c r="BI1562" s="220">
        <f>IF(N1562="nulová",J1562,0)</f>
        <v>0</v>
      </c>
      <c r="BJ1562" s="21" t="s">
        <v>80</v>
      </c>
      <c r="BK1562" s="220">
        <f>ROUND(I1562*H1562,2)</f>
        <v>0</v>
      </c>
      <c r="BL1562" s="21" t="s">
        <v>210</v>
      </c>
      <c r="BM1562" s="219" t="s">
        <v>1664</v>
      </c>
    </row>
    <row r="1563" spans="1:47" s="2" customFormat="1" ht="12">
      <c r="A1563" s="42"/>
      <c r="B1563" s="43"/>
      <c r="C1563" s="44"/>
      <c r="D1563" s="221" t="s">
        <v>162</v>
      </c>
      <c r="E1563" s="44"/>
      <c r="F1563" s="222" t="s">
        <v>1665</v>
      </c>
      <c r="G1563" s="44"/>
      <c r="H1563" s="44"/>
      <c r="I1563" s="223"/>
      <c r="J1563" s="44"/>
      <c r="K1563" s="44"/>
      <c r="L1563" s="48"/>
      <c r="M1563" s="224"/>
      <c r="N1563" s="225"/>
      <c r="O1563" s="88"/>
      <c r="P1563" s="88"/>
      <c r="Q1563" s="88"/>
      <c r="R1563" s="88"/>
      <c r="S1563" s="88"/>
      <c r="T1563" s="89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T1563" s="21" t="s">
        <v>162</v>
      </c>
      <c r="AU1563" s="21" t="s">
        <v>82</v>
      </c>
    </row>
    <row r="1564" spans="1:47" s="2" customFormat="1" ht="12">
      <c r="A1564" s="42"/>
      <c r="B1564" s="43"/>
      <c r="C1564" s="44"/>
      <c r="D1564" s="226" t="s">
        <v>164</v>
      </c>
      <c r="E1564" s="44"/>
      <c r="F1564" s="227" t="s">
        <v>1666</v>
      </c>
      <c r="G1564" s="44"/>
      <c r="H1564" s="44"/>
      <c r="I1564" s="223"/>
      <c r="J1564" s="44"/>
      <c r="K1564" s="44"/>
      <c r="L1564" s="48"/>
      <c r="M1564" s="224"/>
      <c r="N1564" s="225"/>
      <c r="O1564" s="88"/>
      <c r="P1564" s="88"/>
      <c r="Q1564" s="88"/>
      <c r="R1564" s="88"/>
      <c r="S1564" s="88"/>
      <c r="T1564" s="89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T1564" s="21" t="s">
        <v>164</v>
      </c>
      <c r="AU1564" s="21" t="s">
        <v>82</v>
      </c>
    </row>
    <row r="1565" spans="1:51" s="13" customFormat="1" ht="12">
      <c r="A1565" s="13"/>
      <c r="B1565" s="228"/>
      <c r="C1565" s="229"/>
      <c r="D1565" s="221" t="s">
        <v>166</v>
      </c>
      <c r="E1565" s="230" t="s">
        <v>19</v>
      </c>
      <c r="F1565" s="231" t="s">
        <v>1667</v>
      </c>
      <c r="G1565" s="229"/>
      <c r="H1565" s="232">
        <v>317.748</v>
      </c>
      <c r="I1565" s="233"/>
      <c r="J1565" s="229"/>
      <c r="K1565" s="229"/>
      <c r="L1565" s="234"/>
      <c r="M1565" s="235"/>
      <c r="N1565" s="236"/>
      <c r="O1565" s="236"/>
      <c r="P1565" s="236"/>
      <c r="Q1565" s="236"/>
      <c r="R1565" s="236"/>
      <c r="S1565" s="236"/>
      <c r="T1565" s="237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8" t="s">
        <v>166</v>
      </c>
      <c r="AU1565" s="238" t="s">
        <v>82</v>
      </c>
      <c r="AV1565" s="13" t="s">
        <v>82</v>
      </c>
      <c r="AW1565" s="13" t="s">
        <v>33</v>
      </c>
      <c r="AX1565" s="13" t="s">
        <v>72</v>
      </c>
      <c r="AY1565" s="238" t="s">
        <v>153</v>
      </c>
    </row>
    <row r="1566" spans="1:51" s="13" customFormat="1" ht="12">
      <c r="A1566" s="13"/>
      <c r="B1566" s="228"/>
      <c r="C1566" s="229"/>
      <c r="D1566" s="221" t="s">
        <v>166</v>
      </c>
      <c r="E1566" s="230" t="s">
        <v>19</v>
      </c>
      <c r="F1566" s="231" t="s">
        <v>1668</v>
      </c>
      <c r="G1566" s="229"/>
      <c r="H1566" s="232">
        <v>136.188</v>
      </c>
      <c r="I1566" s="233"/>
      <c r="J1566" s="229"/>
      <c r="K1566" s="229"/>
      <c r="L1566" s="234"/>
      <c r="M1566" s="235"/>
      <c r="N1566" s="236"/>
      <c r="O1566" s="236"/>
      <c r="P1566" s="236"/>
      <c r="Q1566" s="236"/>
      <c r="R1566" s="236"/>
      <c r="S1566" s="236"/>
      <c r="T1566" s="237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38" t="s">
        <v>166</v>
      </c>
      <c r="AU1566" s="238" t="s">
        <v>82</v>
      </c>
      <c r="AV1566" s="13" t="s">
        <v>82</v>
      </c>
      <c r="AW1566" s="13" t="s">
        <v>33</v>
      </c>
      <c r="AX1566" s="13" t="s">
        <v>72</v>
      </c>
      <c r="AY1566" s="238" t="s">
        <v>153</v>
      </c>
    </row>
    <row r="1567" spans="1:51" s="15" customFormat="1" ht="12">
      <c r="A1567" s="15"/>
      <c r="B1567" s="250"/>
      <c r="C1567" s="251"/>
      <c r="D1567" s="221" t="s">
        <v>166</v>
      </c>
      <c r="E1567" s="252" t="s">
        <v>19</v>
      </c>
      <c r="F1567" s="253" t="s">
        <v>174</v>
      </c>
      <c r="G1567" s="251"/>
      <c r="H1567" s="254">
        <v>453.936</v>
      </c>
      <c r="I1567" s="255"/>
      <c r="J1567" s="251"/>
      <c r="K1567" s="251"/>
      <c r="L1567" s="256"/>
      <c r="M1567" s="257"/>
      <c r="N1567" s="258"/>
      <c r="O1567" s="258"/>
      <c r="P1567" s="258"/>
      <c r="Q1567" s="258"/>
      <c r="R1567" s="258"/>
      <c r="S1567" s="258"/>
      <c r="T1567" s="259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T1567" s="260" t="s">
        <v>166</v>
      </c>
      <c r="AU1567" s="260" t="s">
        <v>82</v>
      </c>
      <c r="AV1567" s="15" t="s">
        <v>175</v>
      </c>
      <c r="AW1567" s="15" t="s">
        <v>33</v>
      </c>
      <c r="AX1567" s="15" t="s">
        <v>72</v>
      </c>
      <c r="AY1567" s="260" t="s">
        <v>153</v>
      </c>
    </row>
    <row r="1568" spans="1:51" s="13" customFormat="1" ht="12">
      <c r="A1568" s="13"/>
      <c r="B1568" s="228"/>
      <c r="C1568" s="229"/>
      <c r="D1568" s="221" t="s">
        <v>166</v>
      </c>
      <c r="E1568" s="230" t="s">
        <v>19</v>
      </c>
      <c r="F1568" s="231" t="s">
        <v>1669</v>
      </c>
      <c r="G1568" s="229"/>
      <c r="H1568" s="232">
        <v>769.272</v>
      </c>
      <c r="I1568" s="233"/>
      <c r="J1568" s="229"/>
      <c r="K1568" s="229"/>
      <c r="L1568" s="234"/>
      <c r="M1568" s="235"/>
      <c r="N1568" s="236"/>
      <c r="O1568" s="236"/>
      <c r="P1568" s="236"/>
      <c r="Q1568" s="236"/>
      <c r="R1568" s="236"/>
      <c r="S1568" s="236"/>
      <c r="T1568" s="237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38" t="s">
        <v>166</v>
      </c>
      <c r="AU1568" s="238" t="s">
        <v>82</v>
      </c>
      <c r="AV1568" s="13" t="s">
        <v>82</v>
      </c>
      <c r="AW1568" s="13" t="s">
        <v>33</v>
      </c>
      <c r="AX1568" s="13" t="s">
        <v>72</v>
      </c>
      <c r="AY1568" s="238" t="s">
        <v>153</v>
      </c>
    </row>
    <row r="1569" spans="1:51" s="13" customFormat="1" ht="12">
      <c r="A1569" s="13"/>
      <c r="B1569" s="228"/>
      <c r="C1569" s="229"/>
      <c r="D1569" s="221" t="s">
        <v>166</v>
      </c>
      <c r="E1569" s="230" t="s">
        <v>19</v>
      </c>
      <c r="F1569" s="231" t="s">
        <v>1670</v>
      </c>
      <c r="G1569" s="229"/>
      <c r="H1569" s="232">
        <v>58.61</v>
      </c>
      <c r="I1569" s="233"/>
      <c r="J1569" s="229"/>
      <c r="K1569" s="229"/>
      <c r="L1569" s="234"/>
      <c r="M1569" s="235"/>
      <c r="N1569" s="236"/>
      <c r="O1569" s="236"/>
      <c r="P1569" s="236"/>
      <c r="Q1569" s="236"/>
      <c r="R1569" s="236"/>
      <c r="S1569" s="236"/>
      <c r="T1569" s="237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8" t="s">
        <v>166</v>
      </c>
      <c r="AU1569" s="238" t="s">
        <v>82</v>
      </c>
      <c r="AV1569" s="13" t="s">
        <v>82</v>
      </c>
      <c r="AW1569" s="13" t="s">
        <v>33</v>
      </c>
      <c r="AX1569" s="13" t="s">
        <v>72</v>
      </c>
      <c r="AY1569" s="238" t="s">
        <v>153</v>
      </c>
    </row>
    <row r="1570" spans="1:51" s="15" customFormat="1" ht="12">
      <c r="A1570" s="15"/>
      <c r="B1570" s="250"/>
      <c r="C1570" s="251"/>
      <c r="D1570" s="221" t="s">
        <v>166</v>
      </c>
      <c r="E1570" s="252" t="s">
        <v>19</v>
      </c>
      <c r="F1570" s="253" t="s">
        <v>174</v>
      </c>
      <c r="G1570" s="251"/>
      <c r="H1570" s="254">
        <v>827.8820000000001</v>
      </c>
      <c r="I1570" s="255"/>
      <c r="J1570" s="251"/>
      <c r="K1570" s="251"/>
      <c r="L1570" s="256"/>
      <c r="M1570" s="257"/>
      <c r="N1570" s="258"/>
      <c r="O1570" s="258"/>
      <c r="P1570" s="258"/>
      <c r="Q1570" s="258"/>
      <c r="R1570" s="258"/>
      <c r="S1570" s="258"/>
      <c r="T1570" s="259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T1570" s="260" t="s">
        <v>166</v>
      </c>
      <c r="AU1570" s="260" t="s">
        <v>82</v>
      </c>
      <c r="AV1570" s="15" t="s">
        <v>175</v>
      </c>
      <c r="AW1570" s="15" t="s">
        <v>33</v>
      </c>
      <c r="AX1570" s="15" t="s">
        <v>72</v>
      </c>
      <c r="AY1570" s="260" t="s">
        <v>153</v>
      </c>
    </row>
    <row r="1571" spans="1:51" s="14" customFormat="1" ht="12">
      <c r="A1571" s="14"/>
      <c r="B1571" s="239"/>
      <c r="C1571" s="240"/>
      <c r="D1571" s="221" t="s">
        <v>166</v>
      </c>
      <c r="E1571" s="241" t="s">
        <v>19</v>
      </c>
      <c r="F1571" s="242" t="s">
        <v>168</v>
      </c>
      <c r="G1571" s="240"/>
      <c r="H1571" s="243">
        <v>1281.818</v>
      </c>
      <c r="I1571" s="244"/>
      <c r="J1571" s="240"/>
      <c r="K1571" s="240"/>
      <c r="L1571" s="245"/>
      <c r="M1571" s="246"/>
      <c r="N1571" s="247"/>
      <c r="O1571" s="247"/>
      <c r="P1571" s="247"/>
      <c r="Q1571" s="247"/>
      <c r="R1571" s="247"/>
      <c r="S1571" s="247"/>
      <c r="T1571" s="248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49" t="s">
        <v>166</v>
      </c>
      <c r="AU1571" s="249" t="s">
        <v>82</v>
      </c>
      <c r="AV1571" s="14" t="s">
        <v>161</v>
      </c>
      <c r="AW1571" s="14" t="s">
        <v>33</v>
      </c>
      <c r="AX1571" s="14" t="s">
        <v>80</v>
      </c>
      <c r="AY1571" s="249" t="s">
        <v>153</v>
      </c>
    </row>
    <row r="1572" spans="1:65" s="2" customFormat="1" ht="24.15" customHeight="1">
      <c r="A1572" s="42"/>
      <c r="B1572" s="43"/>
      <c r="C1572" s="208" t="s">
        <v>955</v>
      </c>
      <c r="D1572" s="208" t="s">
        <v>156</v>
      </c>
      <c r="E1572" s="209" t="s">
        <v>1671</v>
      </c>
      <c r="F1572" s="210" t="s">
        <v>1672</v>
      </c>
      <c r="G1572" s="211" t="s">
        <v>197</v>
      </c>
      <c r="H1572" s="212">
        <v>20.225</v>
      </c>
      <c r="I1572" s="213"/>
      <c r="J1572" s="214">
        <f>ROUND(I1572*H1572,2)</f>
        <v>0</v>
      </c>
      <c r="K1572" s="210" t="s">
        <v>160</v>
      </c>
      <c r="L1572" s="48"/>
      <c r="M1572" s="215" t="s">
        <v>19</v>
      </c>
      <c r="N1572" s="216" t="s">
        <v>43</v>
      </c>
      <c r="O1572" s="88"/>
      <c r="P1572" s="217">
        <f>O1572*H1572</f>
        <v>0</v>
      </c>
      <c r="Q1572" s="217">
        <v>0</v>
      </c>
      <c r="R1572" s="217">
        <f>Q1572*H1572</f>
        <v>0</v>
      </c>
      <c r="S1572" s="217">
        <v>0</v>
      </c>
      <c r="T1572" s="218">
        <f>S1572*H1572</f>
        <v>0</v>
      </c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R1572" s="219" t="s">
        <v>210</v>
      </c>
      <c r="AT1572" s="219" t="s">
        <v>156</v>
      </c>
      <c r="AU1572" s="219" t="s">
        <v>82</v>
      </c>
      <c r="AY1572" s="21" t="s">
        <v>153</v>
      </c>
      <c r="BE1572" s="220">
        <f>IF(N1572="základní",J1572,0)</f>
        <v>0</v>
      </c>
      <c r="BF1572" s="220">
        <f>IF(N1572="snížená",J1572,0)</f>
        <v>0</v>
      </c>
      <c r="BG1572" s="220">
        <f>IF(N1572="zákl. přenesená",J1572,0)</f>
        <v>0</v>
      </c>
      <c r="BH1572" s="220">
        <f>IF(N1572="sníž. přenesená",J1572,0)</f>
        <v>0</v>
      </c>
      <c r="BI1572" s="220">
        <f>IF(N1572="nulová",J1572,0)</f>
        <v>0</v>
      </c>
      <c r="BJ1572" s="21" t="s">
        <v>80</v>
      </c>
      <c r="BK1572" s="220">
        <f>ROUND(I1572*H1572,2)</f>
        <v>0</v>
      </c>
      <c r="BL1572" s="21" t="s">
        <v>210</v>
      </c>
      <c r="BM1572" s="219" t="s">
        <v>1673</v>
      </c>
    </row>
    <row r="1573" spans="1:47" s="2" customFormat="1" ht="12">
      <c r="A1573" s="42"/>
      <c r="B1573" s="43"/>
      <c r="C1573" s="44"/>
      <c r="D1573" s="221" t="s">
        <v>162</v>
      </c>
      <c r="E1573" s="44"/>
      <c r="F1573" s="222" t="s">
        <v>1674</v>
      </c>
      <c r="G1573" s="44"/>
      <c r="H1573" s="44"/>
      <c r="I1573" s="223"/>
      <c r="J1573" s="44"/>
      <c r="K1573" s="44"/>
      <c r="L1573" s="48"/>
      <c r="M1573" s="224"/>
      <c r="N1573" s="225"/>
      <c r="O1573" s="88"/>
      <c r="P1573" s="88"/>
      <c r="Q1573" s="88"/>
      <c r="R1573" s="88"/>
      <c r="S1573" s="88"/>
      <c r="T1573" s="89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T1573" s="21" t="s">
        <v>162</v>
      </c>
      <c r="AU1573" s="21" t="s">
        <v>82</v>
      </c>
    </row>
    <row r="1574" spans="1:47" s="2" customFormat="1" ht="12">
      <c r="A1574" s="42"/>
      <c r="B1574" s="43"/>
      <c r="C1574" s="44"/>
      <c r="D1574" s="226" t="s">
        <v>164</v>
      </c>
      <c r="E1574" s="44"/>
      <c r="F1574" s="227" t="s">
        <v>1675</v>
      </c>
      <c r="G1574" s="44"/>
      <c r="H1574" s="44"/>
      <c r="I1574" s="223"/>
      <c r="J1574" s="44"/>
      <c r="K1574" s="44"/>
      <c r="L1574" s="48"/>
      <c r="M1574" s="224"/>
      <c r="N1574" s="225"/>
      <c r="O1574" s="88"/>
      <c r="P1574" s="88"/>
      <c r="Q1574" s="88"/>
      <c r="R1574" s="88"/>
      <c r="S1574" s="88"/>
      <c r="T1574" s="89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T1574" s="21" t="s">
        <v>164</v>
      </c>
      <c r="AU1574" s="21" t="s">
        <v>82</v>
      </c>
    </row>
    <row r="1575" spans="1:51" s="13" customFormat="1" ht="12">
      <c r="A1575" s="13"/>
      <c r="B1575" s="228"/>
      <c r="C1575" s="229"/>
      <c r="D1575" s="221" t="s">
        <v>166</v>
      </c>
      <c r="E1575" s="230" t="s">
        <v>19</v>
      </c>
      <c r="F1575" s="231" t="s">
        <v>487</v>
      </c>
      <c r="G1575" s="229"/>
      <c r="H1575" s="232">
        <v>20.225</v>
      </c>
      <c r="I1575" s="233"/>
      <c r="J1575" s="229"/>
      <c r="K1575" s="229"/>
      <c r="L1575" s="234"/>
      <c r="M1575" s="235"/>
      <c r="N1575" s="236"/>
      <c r="O1575" s="236"/>
      <c r="P1575" s="236"/>
      <c r="Q1575" s="236"/>
      <c r="R1575" s="236"/>
      <c r="S1575" s="236"/>
      <c r="T1575" s="237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38" t="s">
        <v>166</v>
      </c>
      <c r="AU1575" s="238" t="s">
        <v>82</v>
      </c>
      <c r="AV1575" s="13" t="s">
        <v>82</v>
      </c>
      <c r="AW1575" s="13" t="s">
        <v>33</v>
      </c>
      <c r="AX1575" s="13" t="s">
        <v>72</v>
      </c>
      <c r="AY1575" s="238" t="s">
        <v>153</v>
      </c>
    </row>
    <row r="1576" spans="1:51" s="14" customFormat="1" ht="12">
      <c r="A1576" s="14"/>
      <c r="B1576" s="239"/>
      <c r="C1576" s="240"/>
      <c r="D1576" s="221" t="s">
        <v>166</v>
      </c>
      <c r="E1576" s="241" t="s">
        <v>19</v>
      </c>
      <c r="F1576" s="242" t="s">
        <v>168</v>
      </c>
      <c r="G1576" s="240"/>
      <c r="H1576" s="243">
        <v>20.225</v>
      </c>
      <c r="I1576" s="244"/>
      <c r="J1576" s="240"/>
      <c r="K1576" s="240"/>
      <c r="L1576" s="245"/>
      <c r="M1576" s="246"/>
      <c r="N1576" s="247"/>
      <c r="O1576" s="247"/>
      <c r="P1576" s="247"/>
      <c r="Q1576" s="247"/>
      <c r="R1576" s="247"/>
      <c r="S1576" s="247"/>
      <c r="T1576" s="248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49" t="s">
        <v>166</v>
      </c>
      <c r="AU1576" s="249" t="s">
        <v>82</v>
      </c>
      <c r="AV1576" s="14" t="s">
        <v>161</v>
      </c>
      <c r="AW1576" s="14" t="s">
        <v>33</v>
      </c>
      <c r="AX1576" s="14" t="s">
        <v>80</v>
      </c>
      <c r="AY1576" s="249" t="s">
        <v>153</v>
      </c>
    </row>
    <row r="1577" spans="1:65" s="2" customFormat="1" ht="24.15" customHeight="1">
      <c r="A1577" s="42"/>
      <c r="B1577" s="43"/>
      <c r="C1577" s="208" t="s">
        <v>1676</v>
      </c>
      <c r="D1577" s="208" t="s">
        <v>156</v>
      </c>
      <c r="E1577" s="209" t="s">
        <v>1677</v>
      </c>
      <c r="F1577" s="210" t="s">
        <v>1678</v>
      </c>
      <c r="G1577" s="211" t="s">
        <v>197</v>
      </c>
      <c r="H1577" s="212">
        <v>1281.818</v>
      </c>
      <c r="I1577" s="213"/>
      <c r="J1577" s="214">
        <f>ROUND(I1577*H1577,2)</f>
        <v>0</v>
      </c>
      <c r="K1577" s="210" t="s">
        <v>160</v>
      </c>
      <c r="L1577" s="48"/>
      <c r="M1577" s="215" t="s">
        <v>19</v>
      </c>
      <c r="N1577" s="216" t="s">
        <v>43</v>
      </c>
      <c r="O1577" s="88"/>
      <c r="P1577" s="217">
        <f>O1577*H1577</f>
        <v>0</v>
      </c>
      <c r="Q1577" s="217">
        <v>0</v>
      </c>
      <c r="R1577" s="217">
        <f>Q1577*H1577</f>
        <v>0</v>
      </c>
      <c r="S1577" s="217">
        <v>0</v>
      </c>
      <c r="T1577" s="218">
        <f>S1577*H1577</f>
        <v>0</v>
      </c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R1577" s="219" t="s">
        <v>210</v>
      </c>
      <c r="AT1577" s="219" t="s">
        <v>156</v>
      </c>
      <c r="AU1577" s="219" t="s">
        <v>82</v>
      </c>
      <c r="AY1577" s="21" t="s">
        <v>153</v>
      </c>
      <c r="BE1577" s="220">
        <f>IF(N1577="základní",J1577,0)</f>
        <v>0</v>
      </c>
      <c r="BF1577" s="220">
        <f>IF(N1577="snížená",J1577,0)</f>
        <v>0</v>
      </c>
      <c r="BG1577" s="220">
        <f>IF(N1577="zákl. přenesená",J1577,0)</f>
        <v>0</v>
      </c>
      <c r="BH1577" s="220">
        <f>IF(N1577="sníž. přenesená",J1577,0)</f>
        <v>0</v>
      </c>
      <c r="BI1577" s="220">
        <f>IF(N1577="nulová",J1577,0)</f>
        <v>0</v>
      </c>
      <c r="BJ1577" s="21" t="s">
        <v>80</v>
      </c>
      <c r="BK1577" s="220">
        <f>ROUND(I1577*H1577,2)</f>
        <v>0</v>
      </c>
      <c r="BL1577" s="21" t="s">
        <v>210</v>
      </c>
      <c r="BM1577" s="219" t="s">
        <v>1679</v>
      </c>
    </row>
    <row r="1578" spans="1:47" s="2" customFormat="1" ht="12">
      <c r="A1578" s="42"/>
      <c r="B1578" s="43"/>
      <c r="C1578" s="44"/>
      <c r="D1578" s="221" t="s">
        <v>162</v>
      </c>
      <c r="E1578" s="44"/>
      <c r="F1578" s="222" t="s">
        <v>1680</v>
      </c>
      <c r="G1578" s="44"/>
      <c r="H1578" s="44"/>
      <c r="I1578" s="223"/>
      <c r="J1578" s="44"/>
      <c r="K1578" s="44"/>
      <c r="L1578" s="48"/>
      <c r="M1578" s="224"/>
      <c r="N1578" s="225"/>
      <c r="O1578" s="88"/>
      <c r="P1578" s="88"/>
      <c r="Q1578" s="88"/>
      <c r="R1578" s="88"/>
      <c r="S1578" s="88"/>
      <c r="T1578" s="89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T1578" s="21" t="s">
        <v>162</v>
      </c>
      <c r="AU1578" s="21" t="s">
        <v>82</v>
      </c>
    </row>
    <row r="1579" spans="1:47" s="2" customFormat="1" ht="12">
      <c r="A1579" s="42"/>
      <c r="B1579" s="43"/>
      <c r="C1579" s="44"/>
      <c r="D1579" s="226" t="s">
        <v>164</v>
      </c>
      <c r="E1579" s="44"/>
      <c r="F1579" s="227" t="s">
        <v>1681</v>
      </c>
      <c r="G1579" s="44"/>
      <c r="H1579" s="44"/>
      <c r="I1579" s="223"/>
      <c r="J1579" s="44"/>
      <c r="K1579" s="44"/>
      <c r="L1579" s="48"/>
      <c r="M1579" s="224"/>
      <c r="N1579" s="225"/>
      <c r="O1579" s="88"/>
      <c r="P1579" s="88"/>
      <c r="Q1579" s="88"/>
      <c r="R1579" s="88"/>
      <c r="S1579" s="88"/>
      <c r="T1579" s="89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T1579" s="21" t="s">
        <v>164</v>
      </c>
      <c r="AU1579" s="21" t="s">
        <v>82</v>
      </c>
    </row>
    <row r="1580" spans="1:65" s="2" customFormat="1" ht="24.15" customHeight="1">
      <c r="A1580" s="42"/>
      <c r="B1580" s="43"/>
      <c r="C1580" s="208" t="s">
        <v>964</v>
      </c>
      <c r="D1580" s="208" t="s">
        <v>156</v>
      </c>
      <c r="E1580" s="209" t="s">
        <v>1682</v>
      </c>
      <c r="F1580" s="210" t="s">
        <v>1683</v>
      </c>
      <c r="G1580" s="211" t="s">
        <v>197</v>
      </c>
      <c r="H1580" s="212">
        <v>20.225</v>
      </c>
      <c r="I1580" s="213"/>
      <c r="J1580" s="214">
        <f>ROUND(I1580*H1580,2)</f>
        <v>0</v>
      </c>
      <c r="K1580" s="210" t="s">
        <v>160</v>
      </c>
      <c r="L1580" s="48"/>
      <c r="M1580" s="215" t="s">
        <v>19</v>
      </c>
      <c r="N1580" s="216" t="s">
        <v>43</v>
      </c>
      <c r="O1580" s="88"/>
      <c r="P1580" s="217">
        <f>O1580*H1580</f>
        <v>0</v>
      </c>
      <c r="Q1580" s="217">
        <v>0</v>
      </c>
      <c r="R1580" s="217">
        <f>Q1580*H1580</f>
        <v>0</v>
      </c>
      <c r="S1580" s="217">
        <v>0</v>
      </c>
      <c r="T1580" s="218">
        <f>S1580*H1580</f>
        <v>0</v>
      </c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R1580" s="219" t="s">
        <v>210</v>
      </c>
      <c r="AT1580" s="219" t="s">
        <v>156</v>
      </c>
      <c r="AU1580" s="219" t="s">
        <v>82</v>
      </c>
      <c r="AY1580" s="21" t="s">
        <v>153</v>
      </c>
      <c r="BE1580" s="220">
        <f>IF(N1580="základní",J1580,0)</f>
        <v>0</v>
      </c>
      <c r="BF1580" s="220">
        <f>IF(N1580="snížená",J1580,0)</f>
        <v>0</v>
      </c>
      <c r="BG1580" s="220">
        <f>IF(N1580="zákl. přenesená",J1580,0)</f>
        <v>0</v>
      </c>
      <c r="BH1580" s="220">
        <f>IF(N1580="sníž. přenesená",J1580,0)</f>
        <v>0</v>
      </c>
      <c r="BI1580" s="220">
        <f>IF(N1580="nulová",J1580,0)</f>
        <v>0</v>
      </c>
      <c r="BJ1580" s="21" t="s">
        <v>80</v>
      </c>
      <c r="BK1580" s="220">
        <f>ROUND(I1580*H1580,2)</f>
        <v>0</v>
      </c>
      <c r="BL1580" s="21" t="s">
        <v>210</v>
      </c>
      <c r="BM1580" s="219" t="s">
        <v>1684</v>
      </c>
    </row>
    <row r="1581" spans="1:47" s="2" customFormat="1" ht="12">
      <c r="A1581" s="42"/>
      <c r="B1581" s="43"/>
      <c r="C1581" s="44"/>
      <c r="D1581" s="221" t="s">
        <v>162</v>
      </c>
      <c r="E1581" s="44"/>
      <c r="F1581" s="222" t="s">
        <v>1685</v>
      </c>
      <c r="G1581" s="44"/>
      <c r="H1581" s="44"/>
      <c r="I1581" s="223"/>
      <c r="J1581" s="44"/>
      <c r="K1581" s="44"/>
      <c r="L1581" s="48"/>
      <c r="M1581" s="224"/>
      <c r="N1581" s="225"/>
      <c r="O1581" s="88"/>
      <c r="P1581" s="88"/>
      <c r="Q1581" s="88"/>
      <c r="R1581" s="88"/>
      <c r="S1581" s="88"/>
      <c r="T1581" s="89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T1581" s="21" t="s">
        <v>162</v>
      </c>
      <c r="AU1581" s="21" t="s">
        <v>82</v>
      </c>
    </row>
    <row r="1582" spans="1:47" s="2" customFormat="1" ht="12">
      <c r="A1582" s="42"/>
      <c r="B1582" s="43"/>
      <c r="C1582" s="44"/>
      <c r="D1582" s="226" t="s">
        <v>164</v>
      </c>
      <c r="E1582" s="44"/>
      <c r="F1582" s="227" t="s">
        <v>1686</v>
      </c>
      <c r="G1582" s="44"/>
      <c r="H1582" s="44"/>
      <c r="I1582" s="223"/>
      <c r="J1582" s="44"/>
      <c r="K1582" s="44"/>
      <c r="L1582" s="48"/>
      <c r="M1582" s="224"/>
      <c r="N1582" s="225"/>
      <c r="O1582" s="88"/>
      <c r="P1582" s="88"/>
      <c r="Q1582" s="88"/>
      <c r="R1582" s="88"/>
      <c r="S1582" s="88"/>
      <c r="T1582" s="89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T1582" s="21" t="s">
        <v>164</v>
      </c>
      <c r="AU1582" s="21" t="s">
        <v>82</v>
      </c>
    </row>
    <row r="1583" spans="1:65" s="2" customFormat="1" ht="33" customHeight="1">
      <c r="A1583" s="42"/>
      <c r="B1583" s="43"/>
      <c r="C1583" s="208" t="s">
        <v>1687</v>
      </c>
      <c r="D1583" s="208" t="s">
        <v>156</v>
      </c>
      <c r="E1583" s="209" t="s">
        <v>1688</v>
      </c>
      <c r="F1583" s="210" t="s">
        <v>1689</v>
      </c>
      <c r="G1583" s="211" t="s">
        <v>197</v>
      </c>
      <c r="H1583" s="212">
        <v>384.545</v>
      </c>
      <c r="I1583" s="213"/>
      <c r="J1583" s="214">
        <f>ROUND(I1583*H1583,2)</f>
        <v>0</v>
      </c>
      <c r="K1583" s="210" t="s">
        <v>160</v>
      </c>
      <c r="L1583" s="48"/>
      <c r="M1583" s="215" t="s">
        <v>19</v>
      </c>
      <c r="N1583" s="216" t="s">
        <v>43</v>
      </c>
      <c r="O1583" s="88"/>
      <c r="P1583" s="217">
        <f>O1583*H1583</f>
        <v>0</v>
      </c>
      <c r="Q1583" s="217">
        <v>0</v>
      </c>
      <c r="R1583" s="217">
        <f>Q1583*H1583</f>
        <v>0</v>
      </c>
      <c r="S1583" s="217">
        <v>0</v>
      </c>
      <c r="T1583" s="218">
        <f>S1583*H1583</f>
        <v>0</v>
      </c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R1583" s="219" t="s">
        <v>210</v>
      </c>
      <c r="AT1583" s="219" t="s">
        <v>156</v>
      </c>
      <c r="AU1583" s="219" t="s">
        <v>82</v>
      </c>
      <c r="AY1583" s="21" t="s">
        <v>153</v>
      </c>
      <c r="BE1583" s="220">
        <f>IF(N1583="základní",J1583,0)</f>
        <v>0</v>
      </c>
      <c r="BF1583" s="220">
        <f>IF(N1583="snížená",J1583,0)</f>
        <v>0</v>
      </c>
      <c r="BG1583" s="220">
        <f>IF(N1583="zákl. přenesená",J1583,0)</f>
        <v>0</v>
      </c>
      <c r="BH1583" s="220">
        <f>IF(N1583="sníž. přenesená",J1583,0)</f>
        <v>0</v>
      </c>
      <c r="BI1583" s="220">
        <f>IF(N1583="nulová",J1583,0)</f>
        <v>0</v>
      </c>
      <c r="BJ1583" s="21" t="s">
        <v>80</v>
      </c>
      <c r="BK1583" s="220">
        <f>ROUND(I1583*H1583,2)</f>
        <v>0</v>
      </c>
      <c r="BL1583" s="21" t="s">
        <v>210</v>
      </c>
      <c r="BM1583" s="219" t="s">
        <v>1690</v>
      </c>
    </row>
    <row r="1584" spans="1:47" s="2" customFormat="1" ht="12">
      <c r="A1584" s="42"/>
      <c r="B1584" s="43"/>
      <c r="C1584" s="44"/>
      <c r="D1584" s="221" t="s">
        <v>162</v>
      </c>
      <c r="E1584" s="44"/>
      <c r="F1584" s="222" t="s">
        <v>1691</v>
      </c>
      <c r="G1584" s="44"/>
      <c r="H1584" s="44"/>
      <c r="I1584" s="223"/>
      <c r="J1584" s="44"/>
      <c r="K1584" s="44"/>
      <c r="L1584" s="48"/>
      <c r="M1584" s="224"/>
      <c r="N1584" s="225"/>
      <c r="O1584" s="88"/>
      <c r="P1584" s="88"/>
      <c r="Q1584" s="88"/>
      <c r="R1584" s="88"/>
      <c r="S1584" s="88"/>
      <c r="T1584" s="89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T1584" s="21" t="s">
        <v>162</v>
      </c>
      <c r="AU1584" s="21" t="s">
        <v>82</v>
      </c>
    </row>
    <row r="1585" spans="1:47" s="2" customFormat="1" ht="12">
      <c r="A1585" s="42"/>
      <c r="B1585" s="43"/>
      <c r="C1585" s="44"/>
      <c r="D1585" s="226" t="s">
        <v>164</v>
      </c>
      <c r="E1585" s="44"/>
      <c r="F1585" s="227" t="s">
        <v>1692</v>
      </c>
      <c r="G1585" s="44"/>
      <c r="H1585" s="44"/>
      <c r="I1585" s="223"/>
      <c r="J1585" s="44"/>
      <c r="K1585" s="44"/>
      <c r="L1585" s="48"/>
      <c r="M1585" s="224"/>
      <c r="N1585" s="225"/>
      <c r="O1585" s="88"/>
      <c r="P1585" s="88"/>
      <c r="Q1585" s="88"/>
      <c r="R1585" s="88"/>
      <c r="S1585" s="88"/>
      <c r="T1585" s="89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T1585" s="21" t="s">
        <v>164</v>
      </c>
      <c r="AU1585" s="21" t="s">
        <v>82</v>
      </c>
    </row>
    <row r="1586" spans="1:47" s="2" customFormat="1" ht="12">
      <c r="A1586" s="42"/>
      <c r="B1586" s="43"/>
      <c r="C1586" s="44"/>
      <c r="D1586" s="221" t="s">
        <v>225</v>
      </c>
      <c r="E1586" s="44"/>
      <c r="F1586" s="271" t="s">
        <v>1693</v>
      </c>
      <c r="G1586" s="44"/>
      <c r="H1586" s="44"/>
      <c r="I1586" s="223"/>
      <c r="J1586" s="44"/>
      <c r="K1586" s="44"/>
      <c r="L1586" s="48"/>
      <c r="M1586" s="224"/>
      <c r="N1586" s="225"/>
      <c r="O1586" s="88"/>
      <c r="P1586" s="88"/>
      <c r="Q1586" s="88"/>
      <c r="R1586" s="88"/>
      <c r="S1586" s="88"/>
      <c r="T1586" s="89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T1586" s="21" t="s">
        <v>225</v>
      </c>
      <c r="AU1586" s="21" t="s">
        <v>82</v>
      </c>
    </row>
    <row r="1587" spans="1:51" s="13" customFormat="1" ht="12">
      <c r="A1587" s="13"/>
      <c r="B1587" s="228"/>
      <c r="C1587" s="229"/>
      <c r="D1587" s="221" t="s">
        <v>166</v>
      </c>
      <c r="E1587" s="230" t="s">
        <v>19</v>
      </c>
      <c r="F1587" s="231" t="s">
        <v>1694</v>
      </c>
      <c r="G1587" s="229"/>
      <c r="H1587" s="232">
        <v>384.545</v>
      </c>
      <c r="I1587" s="233"/>
      <c r="J1587" s="229"/>
      <c r="K1587" s="229"/>
      <c r="L1587" s="234"/>
      <c r="M1587" s="235"/>
      <c r="N1587" s="236"/>
      <c r="O1587" s="236"/>
      <c r="P1587" s="236"/>
      <c r="Q1587" s="236"/>
      <c r="R1587" s="236"/>
      <c r="S1587" s="236"/>
      <c r="T1587" s="237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38" t="s">
        <v>166</v>
      </c>
      <c r="AU1587" s="238" t="s">
        <v>82</v>
      </c>
      <c r="AV1587" s="13" t="s">
        <v>82</v>
      </c>
      <c r="AW1587" s="13" t="s">
        <v>33</v>
      </c>
      <c r="AX1587" s="13" t="s">
        <v>72</v>
      </c>
      <c r="AY1587" s="238" t="s">
        <v>153</v>
      </c>
    </row>
    <row r="1588" spans="1:51" s="14" customFormat="1" ht="12">
      <c r="A1588" s="14"/>
      <c r="B1588" s="239"/>
      <c r="C1588" s="240"/>
      <c r="D1588" s="221" t="s">
        <v>166</v>
      </c>
      <c r="E1588" s="241" t="s">
        <v>19</v>
      </c>
      <c r="F1588" s="242" t="s">
        <v>168</v>
      </c>
      <c r="G1588" s="240"/>
      <c r="H1588" s="243">
        <v>384.545</v>
      </c>
      <c r="I1588" s="244"/>
      <c r="J1588" s="240"/>
      <c r="K1588" s="240"/>
      <c r="L1588" s="245"/>
      <c r="M1588" s="246"/>
      <c r="N1588" s="247"/>
      <c r="O1588" s="247"/>
      <c r="P1588" s="247"/>
      <c r="Q1588" s="247"/>
      <c r="R1588" s="247"/>
      <c r="S1588" s="247"/>
      <c r="T1588" s="248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49" t="s">
        <v>166</v>
      </c>
      <c r="AU1588" s="249" t="s">
        <v>82</v>
      </c>
      <c r="AV1588" s="14" t="s">
        <v>161</v>
      </c>
      <c r="AW1588" s="14" t="s">
        <v>33</v>
      </c>
      <c r="AX1588" s="14" t="s">
        <v>80</v>
      </c>
      <c r="AY1588" s="249" t="s">
        <v>153</v>
      </c>
    </row>
    <row r="1589" spans="1:63" s="12" customFormat="1" ht="22.8" customHeight="1">
      <c r="A1589" s="12"/>
      <c r="B1589" s="192"/>
      <c r="C1589" s="193"/>
      <c r="D1589" s="194" t="s">
        <v>71</v>
      </c>
      <c r="E1589" s="206" t="s">
        <v>1695</v>
      </c>
      <c r="F1589" s="206" t="s">
        <v>1696</v>
      </c>
      <c r="G1589" s="193"/>
      <c r="H1589" s="193"/>
      <c r="I1589" s="196"/>
      <c r="J1589" s="207">
        <f>BK1589</f>
        <v>0</v>
      </c>
      <c r="K1589" s="193"/>
      <c r="L1589" s="198"/>
      <c r="M1589" s="199"/>
      <c r="N1589" s="200"/>
      <c r="O1589" s="200"/>
      <c r="P1589" s="201">
        <f>SUM(P1590:P1593)</f>
        <v>0</v>
      </c>
      <c r="Q1589" s="200"/>
      <c r="R1589" s="201">
        <f>SUM(R1590:R1593)</f>
        <v>0</v>
      </c>
      <c r="S1589" s="200"/>
      <c r="T1589" s="202">
        <f>SUM(T1590:T1593)</f>
        <v>0</v>
      </c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R1589" s="203" t="s">
        <v>82</v>
      </c>
      <c r="AT1589" s="204" t="s">
        <v>71</v>
      </c>
      <c r="AU1589" s="204" t="s">
        <v>80</v>
      </c>
      <c r="AY1589" s="203" t="s">
        <v>153</v>
      </c>
      <c r="BK1589" s="205">
        <f>SUM(BK1590:BK1593)</f>
        <v>0</v>
      </c>
    </row>
    <row r="1590" spans="1:65" s="2" customFormat="1" ht="24.15" customHeight="1">
      <c r="A1590" s="42"/>
      <c r="B1590" s="43"/>
      <c r="C1590" s="208" t="s">
        <v>969</v>
      </c>
      <c r="D1590" s="208" t="s">
        <v>156</v>
      </c>
      <c r="E1590" s="209" t="s">
        <v>1697</v>
      </c>
      <c r="F1590" s="210" t="s">
        <v>1698</v>
      </c>
      <c r="G1590" s="211" t="s">
        <v>1699</v>
      </c>
      <c r="H1590" s="212">
        <v>1</v>
      </c>
      <c r="I1590" s="213"/>
      <c r="J1590" s="214">
        <f>ROUND(I1590*H1590,2)</f>
        <v>0</v>
      </c>
      <c r="K1590" s="210" t="s">
        <v>19</v>
      </c>
      <c r="L1590" s="48"/>
      <c r="M1590" s="215" t="s">
        <v>19</v>
      </c>
      <c r="N1590" s="216" t="s">
        <v>43</v>
      </c>
      <c r="O1590" s="88"/>
      <c r="P1590" s="217">
        <f>O1590*H1590</f>
        <v>0</v>
      </c>
      <c r="Q1590" s="217">
        <v>0</v>
      </c>
      <c r="R1590" s="217">
        <f>Q1590*H1590</f>
        <v>0</v>
      </c>
      <c r="S1590" s="217">
        <v>0</v>
      </c>
      <c r="T1590" s="218">
        <f>S1590*H1590</f>
        <v>0</v>
      </c>
      <c r="U1590" s="42"/>
      <c r="V1590" s="42"/>
      <c r="W1590" s="42"/>
      <c r="X1590" s="42"/>
      <c r="Y1590" s="42"/>
      <c r="Z1590" s="42"/>
      <c r="AA1590" s="42"/>
      <c r="AB1590" s="42"/>
      <c r="AC1590" s="42"/>
      <c r="AD1590" s="42"/>
      <c r="AE1590" s="42"/>
      <c r="AR1590" s="219" t="s">
        <v>210</v>
      </c>
      <c r="AT1590" s="219" t="s">
        <v>156</v>
      </c>
      <c r="AU1590" s="219" t="s">
        <v>82</v>
      </c>
      <c r="AY1590" s="21" t="s">
        <v>153</v>
      </c>
      <c r="BE1590" s="220">
        <f>IF(N1590="základní",J1590,0)</f>
        <v>0</v>
      </c>
      <c r="BF1590" s="220">
        <f>IF(N1590="snížená",J1590,0)</f>
        <v>0</v>
      </c>
      <c r="BG1590" s="220">
        <f>IF(N1590="zákl. přenesená",J1590,0)</f>
        <v>0</v>
      </c>
      <c r="BH1590" s="220">
        <f>IF(N1590="sníž. přenesená",J1590,0)</f>
        <v>0</v>
      </c>
      <c r="BI1590" s="220">
        <f>IF(N1590="nulová",J1590,0)</f>
        <v>0</v>
      </c>
      <c r="BJ1590" s="21" t="s">
        <v>80</v>
      </c>
      <c r="BK1590" s="220">
        <f>ROUND(I1590*H1590,2)</f>
        <v>0</v>
      </c>
      <c r="BL1590" s="21" t="s">
        <v>210</v>
      </c>
      <c r="BM1590" s="219" t="s">
        <v>1700</v>
      </c>
    </row>
    <row r="1591" spans="1:47" s="2" customFormat="1" ht="12">
      <c r="A1591" s="42"/>
      <c r="B1591" s="43"/>
      <c r="C1591" s="44"/>
      <c r="D1591" s="221" t="s">
        <v>162</v>
      </c>
      <c r="E1591" s="44"/>
      <c r="F1591" s="222" t="s">
        <v>1701</v>
      </c>
      <c r="G1591" s="44"/>
      <c r="H1591" s="44"/>
      <c r="I1591" s="223"/>
      <c r="J1591" s="44"/>
      <c r="K1591" s="44"/>
      <c r="L1591" s="48"/>
      <c r="M1591" s="224"/>
      <c r="N1591" s="225"/>
      <c r="O1591" s="88"/>
      <c r="P1591" s="88"/>
      <c r="Q1591" s="88"/>
      <c r="R1591" s="88"/>
      <c r="S1591" s="88"/>
      <c r="T1591" s="89"/>
      <c r="U1591" s="42"/>
      <c r="V1591" s="42"/>
      <c r="W1591" s="42"/>
      <c r="X1591" s="42"/>
      <c r="Y1591" s="42"/>
      <c r="Z1591" s="42"/>
      <c r="AA1591" s="42"/>
      <c r="AB1591" s="42"/>
      <c r="AC1591" s="42"/>
      <c r="AD1591" s="42"/>
      <c r="AE1591" s="42"/>
      <c r="AT1591" s="21" t="s">
        <v>162</v>
      </c>
      <c r="AU1591" s="21" t="s">
        <v>82</v>
      </c>
    </row>
    <row r="1592" spans="1:65" s="2" customFormat="1" ht="21.75" customHeight="1">
      <c r="A1592" s="42"/>
      <c r="B1592" s="43"/>
      <c r="C1592" s="261" t="s">
        <v>1702</v>
      </c>
      <c r="D1592" s="261" t="s">
        <v>214</v>
      </c>
      <c r="E1592" s="262" t="s">
        <v>1703</v>
      </c>
      <c r="F1592" s="263" t="s">
        <v>1704</v>
      </c>
      <c r="G1592" s="264" t="s">
        <v>1699</v>
      </c>
      <c r="H1592" s="265">
        <v>1</v>
      </c>
      <c r="I1592" s="266"/>
      <c r="J1592" s="267">
        <f>ROUND(I1592*H1592,2)</f>
        <v>0</v>
      </c>
      <c r="K1592" s="263" t="s">
        <v>19</v>
      </c>
      <c r="L1592" s="268"/>
      <c r="M1592" s="269" t="s">
        <v>19</v>
      </c>
      <c r="N1592" s="270" t="s">
        <v>43</v>
      </c>
      <c r="O1592" s="88"/>
      <c r="P1592" s="217">
        <f>O1592*H1592</f>
        <v>0</v>
      </c>
      <c r="Q1592" s="217">
        <v>0</v>
      </c>
      <c r="R1592" s="217">
        <f>Q1592*H1592</f>
        <v>0</v>
      </c>
      <c r="S1592" s="217">
        <v>0</v>
      </c>
      <c r="T1592" s="218">
        <f>S1592*H1592</f>
        <v>0</v>
      </c>
      <c r="U1592" s="42"/>
      <c r="V1592" s="42"/>
      <c r="W1592" s="42"/>
      <c r="X1592" s="42"/>
      <c r="Y1592" s="42"/>
      <c r="Z1592" s="42"/>
      <c r="AA1592" s="42"/>
      <c r="AB1592" s="42"/>
      <c r="AC1592" s="42"/>
      <c r="AD1592" s="42"/>
      <c r="AE1592" s="42"/>
      <c r="AR1592" s="219" t="s">
        <v>260</v>
      </c>
      <c r="AT1592" s="219" t="s">
        <v>214</v>
      </c>
      <c r="AU1592" s="219" t="s">
        <v>82</v>
      </c>
      <c r="AY1592" s="21" t="s">
        <v>153</v>
      </c>
      <c r="BE1592" s="220">
        <f>IF(N1592="základní",J1592,0)</f>
        <v>0</v>
      </c>
      <c r="BF1592" s="220">
        <f>IF(N1592="snížená",J1592,0)</f>
        <v>0</v>
      </c>
      <c r="BG1592" s="220">
        <f>IF(N1592="zákl. přenesená",J1592,0)</f>
        <v>0</v>
      </c>
      <c r="BH1592" s="220">
        <f>IF(N1592="sníž. přenesená",J1592,0)</f>
        <v>0</v>
      </c>
      <c r="BI1592" s="220">
        <f>IF(N1592="nulová",J1592,0)</f>
        <v>0</v>
      </c>
      <c r="BJ1592" s="21" t="s">
        <v>80</v>
      </c>
      <c r="BK1592" s="220">
        <f>ROUND(I1592*H1592,2)</f>
        <v>0</v>
      </c>
      <c r="BL1592" s="21" t="s">
        <v>210</v>
      </c>
      <c r="BM1592" s="219" t="s">
        <v>1705</v>
      </c>
    </row>
    <row r="1593" spans="1:47" s="2" customFormat="1" ht="12">
      <c r="A1593" s="42"/>
      <c r="B1593" s="43"/>
      <c r="C1593" s="44"/>
      <c r="D1593" s="221" t="s">
        <v>162</v>
      </c>
      <c r="E1593" s="44"/>
      <c r="F1593" s="222" t="s">
        <v>1704</v>
      </c>
      <c r="G1593" s="44"/>
      <c r="H1593" s="44"/>
      <c r="I1593" s="223"/>
      <c r="J1593" s="44"/>
      <c r="K1593" s="44"/>
      <c r="L1593" s="48"/>
      <c r="M1593" s="282"/>
      <c r="N1593" s="283"/>
      <c r="O1593" s="284"/>
      <c r="P1593" s="284"/>
      <c r="Q1593" s="284"/>
      <c r="R1593" s="284"/>
      <c r="S1593" s="284"/>
      <c r="T1593" s="285"/>
      <c r="U1593" s="42"/>
      <c r="V1593" s="42"/>
      <c r="W1593" s="42"/>
      <c r="X1593" s="42"/>
      <c r="Y1593" s="42"/>
      <c r="Z1593" s="42"/>
      <c r="AA1593" s="42"/>
      <c r="AB1593" s="42"/>
      <c r="AC1593" s="42"/>
      <c r="AD1593" s="42"/>
      <c r="AE1593" s="42"/>
      <c r="AT1593" s="21" t="s">
        <v>162</v>
      </c>
      <c r="AU1593" s="21" t="s">
        <v>82</v>
      </c>
    </row>
    <row r="1594" spans="1:31" s="2" customFormat="1" ht="6.95" customHeight="1">
      <c r="A1594" s="42"/>
      <c r="B1594" s="63"/>
      <c r="C1594" s="64"/>
      <c r="D1594" s="64"/>
      <c r="E1594" s="64"/>
      <c r="F1594" s="64"/>
      <c r="G1594" s="64"/>
      <c r="H1594" s="64"/>
      <c r="I1594" s="64"/>
      <c r="J1594" s="64"/>
      <c r="K1594" s="64"/>
      <c r="L1594" s="48"/>
      <c r="M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  <c r="AA1594" s="42"/>
      <c r="AB1594" s="42"/>
      <c r="AC1594" s="42"/>
      <c r="AD1594" s="42"/>
      <c r="AE1594" s="42"/>
    </row>
  </sheetData>
  <sheetProtection password="ED5F" sheet="1" objects="1" scenarios="1" formatColumns="0" formatRows="0" autoFilter="0"/>
  <autoFilter ref="C107:K1593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hyperlinks>
    <hyperlink ref="F113" r:id="rId1" display="https://podminky.urs.cz/item/CS_URS_2022_02/133212811"/>
    <hyperlink ref="F118" r:id="rId2" display="https://podminky.urs.cz/item/CS_URS_2022_02/162651112"/>
    <hyperlink ref="F125" r:id="rId3" display="https://podminky.urs.cz/item/CS_URS_2022_02/171251201"/>
    <hyperlink ref="F132" r:id="rId4" display="https://podminky.urs.cz/item/CS_URS_2022_02/171201231"/>
    <hyperlink ref="F137" r:id="rId5" display="https://podminky.urs.cz/item/CS_URS_2022_02/174111101"/>
    <hyperlink ref="F143" r:id="rId6" display="https://podminky.urs.cz/item/CS_URS_2022_02/181912112"/>
    <hyperlink ref="F148" r:id="rId7" display="https://podminky.urs.cz/item/CS_URS_2022_02/181912111"/>
    <hyperlink ref="F153" r:id="rId8" display="https://podminky.urs.cz/item/CS_URS_2022_02/181411131"/>
    <hyperlink ref="F160" r:id="rId9" display="https://podminky.urs.cz/item/CS_URS_2022_02/183403153"/>
    <hyperlink ref="F166" r:id="rId10" display="https://podminky.urs.cz/item/CS_URS_2022_02/183403161"/>
    <hyperlink ref="F172" r:id="rId11" display="https://podminky.urs.cz/item/CS_URS_2022_02/185803111"/>
    <hyperlink ref="F180" r:id="rId12" display="https://podminky.urs.cz/item/CS_URS_2022_02/271572211"/>
    <hyperlink ref="F185" r:id="rId13" display="https://podminky.urs.cz/item/CS_URS_2022_02/275322511"/>
    <hyperlink ref="F190" r:id="rId14" display="https://podminky.urs.cz/item/CS_URS_2022_02/275351121"/>
    <hyperlink ref="F195" r:id="rId15" display="https://podminky.urs.cz/item/CS_URS_2022_02/275351122"/>
    <hyperlink ref="F198" r:id="rId16" display="https://podminky.urs.cz/item/CS_URS_2022_02/275361821"/>
    <hyperlink ref="F204" r:id="rId17" display="https://podminky.urs.cz/item/CS_URS_2022_02/317944321"/>
    <hyperlink ref="F214" r:id="rId18" display="https://podminky.urs.cz/item/CS_URS_2022_02/317234410"/>
    <hyperlink ref="F224" r:id="rId19" display="https://podminky.urs.cz/item/CS_URS_2022_02/346244381"/>
    <hyperlink ref="F229" r:id="rId20" display="https://podminky.urs.cz/item/CS_URS_2022_02/346481111"/>
    <hyperlink ref="F239" r:id="rId21" display="https://podminky.urs.cz/item/CS_URS_2022_02/340271021"/>
    <hyperlink ref="F246" r:id="rId22" display="https://podminky.urs.cz/item/CS_URS_2022_02/340271025"/>
    <hyperlink ref="F253" r:id="rId23" display="https://podminky.urs.cz/item/CS_URS_2022_02/342272245"/>
    <hyperlink ref="F258" r:id="rId24" display="https://podminky.urs.cz/item/CS_URS_2022_02/342272225"/>
    <hyperlink ref="F270" r:id="rId25" display="https://podminky.urs.cz/item/CS_URS_2022_02/342291111"/>
    <hyperlink ref="F277" r:id="rId26" display="https://podminky.urs.cz/item/CS_URS_2022_02/342291131"/>
    <hyperlink ref="F289" r:id="rId27" display="https://podminky.urs.cz/item/CS_URS_2022_02/388129720"/>
    <hyperlink ref="F301" r:id="rId28" display="https://podminky.urs.cz/item/CS_URS_2022_02/411321616"/>
    <hyperlink ref="F306" r:id="rId29" display="https://podminky.urs.cz/item/CS_URS_2022_02/411351011"/>
    <hyperlink ref="F311" r:id="rId30" display="https://podminky.urs.cz/item/CS_URS_2022_02/411351012"/>
    <hyperlink ref="F314" r:id="rId31" display="https://podminky.urs.cz/item/CS_URS_2022_02/411354313"/>
    <hyperlink ref="F319" r:id="rId32" display="https://podminky.urs.cz/item/CS_URS_2022_02/411354314"/>
    <hyperlink ref="F322" r:id="rId33" display="https://podminky.urs.cz/item/CS_URS_2022_02/411361821"/>
    <hyperlink ref="F327" r:id="rId34" display="https://podminky.urs.cz/item/CS_URS_2022_02/985331115"/>
    <hyperlink ref="F337" r:id="rId35" display="https://podminky.urs.cz/item/CS_URS_2022_02/619991011"/>
    <hyperlink ref="F345" r:id="rId36" display="https://podminky.urs.cz/item/CS_URS_2022_02/619991001"/>
    <hyperlink ref="F352" r:id="rId37" display="https://podminky.urs.cz/item/CS_URS_2022_02/612135101"/>
    <hyperlink ref="F357" r:id="rId38" display="https://podminky.urs.cz/item/CS_URS_2022_02/612325112"/>
    <hyperlink ref="F362" r:id="rId39" display="https://podminky.urs.cz/item/CS_URS_2022_02/611131121"/>
    <hyperlink ref="F377" r:id="rId40" display="https://podminky.urs.cz/item/CS_URS_2022_02/612131121"/>
    <hyperlink ref="F385" r:id="rId41" display="https://podminky.urs.cz/item/CS_URS_2022_02/611131125"/>
    <hyperlink ref="F390" r:id="rId42" display="https://podminky.urs.cz/item/CS_URS_2022_02/612142001"/>
    <hyperlink ref="F400" r:id="rId43" display="https://podminky.urs.cz/item/CS_URS_2022_02/612321121"/>
    <hyperlink ref="F428" r:id="rId44" display="https://podminky.urs.cz/item/CS_URS_2022_02/612311131"/>
    <hyperlink ref="F435" r:id="rId45" display="https://podminky.urs.cz/item/CS_URS_2022_02/611311135"/>
    <hyperlink ref="F440" r:id="rId46" display="https://podminky.urs.cz/item/CS_URS_2022_02/611321141"/>
    <hyperlink ref="F456" r:id="rId47" display="https://podminky.urs.cz/item/CS_URS_2022_02/629995101"/>
    <hyperlink ref="F462" r:id="rId48" display="https://podminky.urs.cz/item/CS_URS_2022_02/985131311"/>
    <hyperlink ref="F468" r:id="rId49" display="https://podminky.urs.cz/item/CS_URS_2022_02/622131121"/>
    <hyperlink ref="F474" r:id="rId50" display="https://podminky.urs.cz/item/CS_URS_2022_02/622135002"/>
    <hyperlink ref="F480" r:id="rId51" display="https://podminky.urs.cz/item/CS_URS_2022_02/622151001"/>
    <hyperlink ref="F483" r:id="rId52" display="https://podminky.urs.cz/item/CS_URS_2022_02/622511102"/>
    <hyperlink ref="F490" r:id="rId53" display="https://podminky.urs.cz/item/CS_URS_2022_02/632451411"/>
    <hyperlink ref="F497" r:id="rId54" display="https://podminky.urs.cz/item/CS_URS_2022_02/771121011"/>
    <hyperlink ref="F508" r:id="rId55" display="https://podminky.urs.cz/item/CS_URS_2022_02/632450131"/>
    <hyperlink ref="F518" r:id="rId56" display="https://podminky.urs.cz/item/CS_URS_2022_02/631311125"/>
    <hyperlink ref="F523" r:id="rId57" display="https://podminky.urs.cz/item/CS_URS_2022_02/631319012"/>
    <hyperlink ref="F526" r:id="rId58" display="https://podminky.urs.cz/item/CS_URS_2022_02/631319233"/>
    <hyperlink ref="F529" r:id="rId59" display="https://podminky.urs.cz/item/CS_URS_2022_02/631311124"/>
    <hyperlink ref="F534" r:id="rId60" display="https://podminky.urs.cz/item/CS_URS_2022_02/631351101"/>
    <hyperlink ref="F540" r:id="rId61" display="https://podminky.urs.cz/item/CS_URS_2022_02/631351102"/>
    <hyperlink ref="F543" r:id="rId62" display="https://podminky.urs.cz/item/CS_URS_2022_02/631319173"/>
    <hyperlink ref="F548" r:id="rId63" display="https://podminky.urs.cz/item/CS_URS_2022_02/631362021"/>
    <hyperlink ref="F553" r:id="rId64" display="https://podminky.urs.cz/item/CS_URS_2022_02/632450124"/>
    <hyperlink ref="F559" r:id="rId65" display="https://podminky.urs.cz/item/CS_URS_2022_02/632682111"/>
    <hyperlink ref="F566" r:id="rId66" display="https://podminky.urs.cz/item/CS_URS_2022_02/949101111"/>
    <hyperlink ref="F577" r:id="rId67" display="https://podminky.urs.cz/item/CS_URS_2022_02/952901111"/>
    <hyperlink ref="F588" r:id="rId68" display="https://podminky.urs.cz/item/CS_URS_2022_02/952902241"/>
    <hyperlink ref="F593" r:id="rId69" display="https://podminky.urs.cz/item/CS_URS_2022_02/953943211"/>
    <hyperlink ref="F605" r:id="rId70" display="https://podminky.urs.cz/item/CS_URS_2022_02/953941210"/>
    <hyperlink ref="F613" r:id="rId71" display="https://podminky.urs.cz/item/CS_URS_2022_02/968072455"/>
    <hyperlink ref="F620" r:id="rId72" display="https://podminky.urs.cz/item/CS_URS_2022_02/962081131"/>
    <hyperlink ref="F626" r:id="rId73" display="https://podminky.urs.cz/item/CS_URS_2022_02/962031133"/>
    <hyperlink ref="F632" r:id="rId74" display="https://podminky.urs.cz/item/CS_URS_2022_02/962031132"/>
    <hyperlink ref="F638" r:id="rId75" display="https://podminky.urs.cz/item/CS_URS_2022_02/962086121"/>
    <hyperlink ref="F644" r:id="rId76" display="https://podminky.urs.cz/item/CS_URS_2022_02/965081213"/>
    <hyperlink ref="F652" r:id="rId77" display="https://podminky.urs.cz/item/CS_URS_2022_02/771471810"/>
    <hyperlink ref="F660" r:id="rId78" display="https://podminky.urs.cz/item/CS_URS_2022_02/965045113"/>
    <hyperlink ref="F668" r:id="rId79" display="https://podminky.urs.cz/item/CS_URS_2022_02/974031664"/>
    <hyperlink ref="F676" r:id="rId80" display="https://podminky.urs.cz/item/CS_URS_2022_02/978059541"/>
    <hyperlink ref="F691" r:id="rId81" display="https://podminky.urs.cz/item/CS_URS_2022_02/783806807"/>
    <hyperlink ref="F711" r:id="rId82" display="https://podminky.urs.cz/item/CS_URS_2022_02/784121007"/>
    <hyperlink ref="F716" r:id="rId83" display="https://podminky.urs.cz/item/CS_URS_2022_02/978011191"/>
    <hyperlink ref="F731" r:id="rId84" display="https://podminky.urs.cz/item/CS_URS_2022_02/978013191"/>
    <hyperlink ref="F758" r:id="rId85" display="https://podminky.urs.cz/item/CS_URS_2022_02/963012520"/>
    <hyperlink ref="F763" r:id="rId86" display="https://podminky.urs.cz/item/CS_URS_2022_02/976085311"/>
    <hyperlink ref="F768" r:id="rId87" display="https://podminky.urs.cz/item/CS_URS_2022_02/965043421"/>
    <hyperlink ref="F773" r:id="rId88" display="https://podminky.urs.cz/item/CS_URS_2022_02/965042141"/>
    <hyperlink ref="F778" r:id="rId89" display="https://podminky.urs.cz/item/CS_URS_2022_02/963015121"/>
    <hyperlink ref="F783" r:id="rId90" display="https://podminky.urs.cz/item/CS_URS_2022_02/963015121.1"/>
    <hyperlink ref="F789" r:id="rId91" display="https://podminky.urs.cz/item/CS_URS_2022_02/971033621"/>
    <hyperlink ref="F795" r:id="rId92" display="https://podminky.urs.cz/item/CS_URS_2022_02/971033431"/>
    <hyperlink ref="F806" r:id="rId93" display="https://podminky.urs.cz/item/CS_URS_2022_02/971033441"/>
    <hyperlink ref="F811" r:id="rId94" display="https://podminky.urs.cz/item/CS_URS_2022_02/977151131"/>
    <hyperlink ref="F817" r:id="rId95" display="https://podminky.urs.cz/item/CS_URS_2022_02/977151128"/>
    <hyperlink ref="F824" r:id="rId96" display="https://podminky.urs.cz/item/CS_URS_2022_02/977151126"/>
    <hyperlink ref="F830" r:id="rId97" display="https://podminky.urs.cz/item/CS_URS_2022_02/977151224"/>
    <hyperlink ref="F835" r:id="rId98" display="https://podminky.urs.cz/item/CS_URS_2022_02/977151222"/>
    <hyperlink ref="F841" r:id="rId99" display="https://podminky.urs.cz/item/CS_URS_2022_02/997013152"/>
    <hyperlink ref="F844" r:id="rId100" display="https://podminky.urs.cz/item/CS_URS_2022_02/997013501"/>
    <hyperlink ref="F847" r:id="rId101" display="https://podminky.urs.cz/item/CS_URS_2022_02/997013509"/>
    <hyperlink ref="F853" r:id="rId102" display="https://podminky.urs.cz/item/CS_URS_2022_02/997013631"/>
    <hyperlink ref="F856" r:id="rId103" display="https://podminky.urs.cz/item/CS_URS_2022_02/997013814"/>
    <hyperlink ref="F860" r:id="rId104" display="https://podminky.urs.cz/item/CS_URS_2022_02/998017002"/>
    <hyperlink ref="F865" r:id="rId105" display="https://podminky.urs.cz/item/CS_URS_2022_02/711111001"/>
    <hyperlink ref="F874" r:id="rId106" display="https://podminky.urs.cz/item/CS_URS_2022_02/711141559"/>
    <hyperlink ref="F883" r:id="rId107" display="https://podminky.urs.cz/item/CS_URS_2022_02/998711102"/>
    <hyperlink ref="F887" r:id="rId108" display="https://podminky.urs.cz/item/CS_URS_2022_02/761111113"/>
    <hyperlink ref="F893" r:id="rId109" display="https://podminky.urs.cz/item/CS_URS_2022_02/998761102"/>
    <hyperlink ref="F897" r:id="rId110" display="https://podminky.urs.cz/item/CS_URS_2022_02/763131411"/>
    <hyperlink ref="F905" r:id="rId111" display="https://podminky.urs.cz/item/CS_URS_2022_02/763131451"/>
    <hyperlink ref="F913" r:id="rId112" display="https://podminky.urs.cz/item/CS_URS_2022_02/763131721"/>
    <hyperlink ref="F932" r:id="rId113" display="https://podminky.urs.cz/item/CS_URS_2022_02/763131771"/>
    <hyperlink ref="F946" r:id="rId114" display="https://podminky.urs.cz/item/CS_URS_2022_02/763121590"/>
    <hyperlink ref="F953" r:id="rId115" display="https://podminky.urs.cz/item/CS_URS_2022_02/763121761"/>
    <hyperlink ref="F956" r:id="rId116" display="https://podminky.urs.cz/item/CS_URS_2022_02/998763302"/>
    <hyperlink ref="F960" r:id="rId117" display="https://podminky.urs.cz/item/CS_URS_2022_02/766112820"/>
    <hyperlink ref="F965" r:id="rId118" display="https://podminky.urs.cz/item/CS_URS_2022_02/766682111"/>
    <hyperlink ref="F977" r:id="rId119" display="https://podminky.urs.cz/item/CS_URS_2022_02/766682212"/>
    <hyperlink ref="F989" r:id="rId120" display="https://podminky.urs.cz/item/CS_URS_2022_02/766660171"/>
    <hyperlink ref="F1014" r:id="rId121" display="https://podminky.urs.cz/item/CS_URS_2022_02/766660181"/>
    <hyperlink ref="F1036" r:id="rId122" display="https://podminky.urs.cz/item/CS_URS_2022_02/766660716"/>
    <hyperlink ref="F1047" r:id="rId123" display="https://podminky.urs.cz/item/CS_URS_2022_02/766660728"/>
    <hyperlink ref="F1064" r:id="rId124" display="https://podminky.urs.cz/item/CS_URS_2022_02/766660729"/>
    <hyperlink ref="F1083" r:id="rId125" display="https://podminky.urs.cz/item/CS_URS_2022_02/766660734"/>
    <hyperlink ref="F1099" r:id="rId126" display="https://podminky.urs.cz/item/CS_URS_2022_02/766695212"/>
    <hyperlink ref="F1134" r:id="rId127" display="https://podminky.urs.cz/item/CS_URS_2022_02/766231113"/>
    <hyperlink ref="F1139" r:id="rId128" display="https://podminky.urs.cz/item/CS_URS_2022_02/998766102"/>
    <hyperlink ref="F1143" r:id="rId129" display="https://podminky.urs.cz/item/CS_URS_2022_02/767161111"/>
    <hyperlink ref="F1154" r:id="rId130" display="https://podminky.urs.cz/item/CS_URS_2022_02/953962113"/>
    <hyperlink ref="F1159" r:id="rId131" display="https://podminky.urs.cz/item/CS_URS_2022_02/953965121"/>
    <hyperlink ref="F1162" r:id="rId132" display="https://podminky.urs.cz/item/CS_URS_2022_02/953942425"/>
    <hyperlink ref="F1173" r:id="rId133" display="https://podminky.urs.cz/item/CS_URS_2022_02/767995117"/>
    <hyperlink ref="F1183" r:id="rId134" display="https://podminky.urs.cz/item/CS_URS_2022_02/998767102"/>
    <hyperlink ref="F1187" r:id="rId135" display="https://podminky.urs.cz/item/CS_URS_2022_02/771121011"/>
    <hyperlink ref="F1197" r:id="rId136" display="https://podminky.urs.cz/item/CS_URS_2022_02/771151011"/>
    <hyperlink ref="F1207" r:id="rId137" display="https://podminky.urs.cz/item/CS_URS_2022_02/771591112"/>
    <hyperlink ref="F1214" r:id="rId138" display="https://podminky.urs.cz/item/CS_URS_2022_02/771591264"/>
    <hyperlink ref="F1225" r:id="rId139" display="https://podminky.urs.cz/item/CS_URS_2022_02/771474111"/>
    <hyperlink ref="F1234" r:id="rId140" display="https://podminky.urs.cz/item/CS_URS_2022_02/771574263"/>
    <hyperlink ref="F1258" r:id="rId141" display="https://podminky.urs.cz/item/CS_URS_2022_02/771577114"/>
    <hyperlink ref="F1271" r:id="rId142" display="https://podminky.urs.cz/item/CS_URS_2022_02/771591115"/>
    <hyperlink ref="F1276" r:id="rId143" display="https://podminky.urs.cz/item/CS_URS_2022_02/771591117"/>
    <hyperlink ref="F1279" r:id="rId144" display="https://podminky.urs.cz/item/CS_URS_2022_02/771591184"/>
    <hyperlink ref="F1284" r:id="rId145" display="https://podminky.urs.cz/item/CS_URS_2022_02/998771102"/>
    <hyperlink ref="F1288" r:id="rId146" display="https://podminky.urs.cz/item/CS_URS_2022_02/776201811"/>
    <hyperlink ref="F1295" r:id="rId147" display="https://podminky.urs.cz/item/CS_URS_2022_02/776991821"/>
    <hyperlink ref="F1298" r:id="rId148" display="https://podminky.urs.cz/item/CS_URS_2022_02/776410811"/>
    <hyperlink ref="F1305" r:id="rId149" display="https://podminky.urs.cz/item/CS_URS_2022_02/776121311"/>
    <hyperlink ref="F1315" r:id="rId150" display="https://podminky.urs.cz/item/CS_URS_2022_02/776141111"/>
    <hyperlink ref="F1318" r:id="rId151" display="https://podminky.urs.cz/item/CS_URS_2022_02/776211111"/>
    <hyperlink ref="F1327" r:id="rId152" display="https://podminky.urs.cz/item/CS_URS_2022_02/776421312"/>
    <hyperlink ref="F1338" r:id="rId153" display="https://podminky.urs.cz/item/CS_URS_2022_02/776421111"/>
    <hyperlink ref="F1357" r:id="rId154" display="https://podminky.urs.cz/item/CS_URS_2022_02/776241121"/>
    <hyperlink ref="F1366" r:id="rId155" display="https://podminky.urs.cz/item/CS_URS_2022_02/776421111"/>
    <hyperlink ref="F1383" r:id="rId156" display="https://podminky.urs.cz/item/CS_URS_2022_02/776991131"/>
    <hyperlink ref="F1390" r:id="rId157" display="https://podminky.urs.cz/item/CS_URS_2022_02/998776102"/>
    <hyperlink ref="F1394" r:id="rId158" display="https://podminky.urs.cz/item/CS_URS_2022_02/777111111"/>
    <hyperlink ref="F1397" r:id="rId159" display="https://podminky.urs.cz/item/CS_URS_2022_02/777131113"/>
    <hyperlink ref="F1402" r:id="rId160" display="https://podminky.urs.cz/item/CS_URS_2022_02/777521105"/>
    <hyperlink ref="F1405" r:id="rId161" display="https://podminky.urs.cz/item/CS_URS_2022_02/777511107"/>
    <hyperlink ref="F1408" r:id="rId162" display="https://podminky.urs.cz/item/CS_URS_2022_02/998777102"/>
    <hyperlink ref="F1412" r:id="rId163" display="https://podminky.urs.cz/item/CS_URS_2022_02/781121011"/>
    <hyperlink ref="F1430" r:id="rId164" display="https://podminky.urs.cz/item/CS_URS_2022_02/781131112"/>
    <hyperlink ref="F1448" r:id="rId165" display="https://podminky.urs.cz/item/CS_URS_2022_02/781131262"/>
    <hyperlink ref="F1459" r:id="rId166" display="https://podminky.urs.cz/item/CS_URS_2022_02/781474225"/>
    <hyperlink ref="F1496" r:id="rId167" display="https://podminky.urs.cz/item/CS_URS_2022_02/781477114"/>
    <hyperlink ref="F1499" r:id="rId168" display="https://podminky.urs.cz/item/CS_URS_2022_02/781494111"/>
    <hyperlink ref="F1517" r:id="rId169" display="https://podminky.urs.cz/item/CS_URS_2022_02/781494511"/>
    <hyperlink ref="F1535" r:id="rId170" display="https://podminky.urs.cz/item/CS_URS_2022_02/781495115"/>
    <hyperlink ref="F1538" r:id="rId171" display="https://podminky.urs.cz/item/CS_URS_2022_02/781495117"/>
    <hyperlink ref="F1541" r:id="rId172" display="https://podminky.urs.cz/item/CS_URS_2022_02/998781102"/>
    <hyperlink ref="F1545" r:id="rId173" display="https://podminky.urs.cz/item/CS_URS_2022_02/783301311"/>
    <hyperlink ref="F1554" r:id="rId174" display="https://podminky.urs.cz/item/CS_URS_2022_02/783314203"/>
    <hyperlink ref="F1564" r:id="rId175" display="https://podminky.urs.cz/item/CS_URS_2022_02/784181121"/>
    <hyperlink ref="F1574" r:id="rId176" display="https://podminky.urs.cz/item/CS_URS_2022_02/784181127"/>
    <hyperlink ref="F1579" r:id="rId177" display="https://podminky.urs.cz/item/CS_URS_2022_02/784221101"/>
    <hyperlink ref="F1582" r:id="rId178" display="https://podminky.urs.cz/item/CS_URS_2022_02/784221107"/>
    <hyperlink ref="F1585" r:id="rId179" display="https://podminky.urs.cz/item/CS_URS_2022_02/78422115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1706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ROUND(J100,2)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ROUND((SUM(BE100:BE737)),2)</f>
        <v>0</v>
      </c>
      <c r="G33" s="42"/>
      <c r="H33" s="42"/>
      <c r="I33" s="152">
        <v>0.21</v>
      </c>
      <c r="J33" s="151">
        <f>ROUND(((SUM(BE100:BE737))*I33),2)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ROUND((SUM(BF100:BF737)),2)</f>
        <v>0</v>
      </c>
      <c r="G34" s="42"/>
      <c r="H34" s="42"/>
      <c r="I34" s="152">
        <v>0.12</v>
      </c>
      <c r="J34" s="151">
        <f>ROUND(((SUM(BF100:BF737))*I34),2)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ROUND((SUM(BG100:BG737)),2)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ROUND((SUM(BH100:BH737)),2)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ROUND((SUM(BI100:BI737)),2)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02.D.1.4.1. - ZTI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J100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109</v>
      </c>
      <c r="E60" s="172"/>
      <c r="F60" s="172"/>
      <c r="G60" s="172"/>
      <c r="H60" s="172"/>
      <c r="I60" s="172"/>
      <c r="J60" s="173">
        <f>J101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110</v>
      </c>
      <c r="E61" s="178"/>
      <c r="F61" s="178"/>
      <c r="G61" s="178"/>
      <c r="H61" s="178"/>
      <c r="I61" s="178"/>
      <c r="J61" s="179">
        <f>J102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111</v>
      </c>
      <c r="E62" s="178"/>
      <c r="F62" s="178"/>
      <c r="G62" s="178"/>
      <c r="H62" s="178"/>
      <c r="I62" s="178"/>
      <c r="J62" s="179">
        <f>J254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112</v>
      </c>
      <c r="E63" s="178"/>
      <c r="F63" s="178"/>
      <c r="G63" s="178"/>
      <c r="H63" s="178"/>
      <c r="I63" s="178"/>
      <c r="J63" s="179">
        <f>J281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113</v>
      </c>
      <c r="E64" s="178"/>
      <c r="F64" s="178"/>
      <c r="G64" s="178"/>
      <c r="H64" s="178"/>
      <c r="I64" s="178"/>
      <c r="J64" s="179">
        <f>J288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115</v>
      </c>
      <c r="E65" s="178"/>
      <c r="F65" s="178"/>
      <c r="G65" s="178"/>
      <c r="H65" s="178"/>
      <c r="I65" s="178"/>
      <c r="J65" s="179">
        <f>J299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1707</v>
      </c>
      <c r="E66" s="178"/>
      <c r="F66" s="178"/>
      <c r="G66" s="178"/>
      <c r="H66" s="178"/>
      <c r="I66" s="178"/>
      <c r="J66" s="179">
        <f>J325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119</v>
      </c>
      <c r="E67" s="178"/>
      <c r="F67" s="178"/>
      <c r="G67" s="178"/>
      <c r="H67" s="178"/>
      <c r="I67" s="178"/>
      <c r="J67" s="179">
        <f>J364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5"/>
      <c r="C68" s="176"/>
      <c r="D68" s="177" t="s">
        <v>123</v>
      </c>
      <c r="E68" s="178"/>
      <c r="F68" s="178"/>
      <c r="G68" s="178"/>
      <c r="H68" s="178"/>
      <c r="I68" s="178"/>
      <c r="J68" s="179">
        <f>J398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5"/>
      <c r="C69" s="176"/>
      <c r="D69" s="177" t="s">
        <v>124</v>
      </c>
      <c r="E69" s="178"/>
      <c r="F69" s="178"/>
      <c r="G69" s="178"/>
      <c r="H69" s="178"/>
      <c r="I69" s="178"/>
      <c r="J69" s="179">
        <f>J417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9"/>
      <c r="C70" s="170"/>
      <c r="D70" s="171" t="s">
        <v>125</v>
      </c>
      <c r="E70" s="172"/>
      <c r="F70" s="172"/>
      <c r="G70" s="172"/>
      <c r="H70" s="172"/>
      <c r="I70" s="172"/>
      <c r="J70" s="173">
        <f>J421</f>
        <v>0</v>
      </c>
      <c r="K70" s="170"/>
      <c r="L70" s="17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5"/>
      <c r="C71" s="176"/>
      <c r="D71" s="177" t="s">
        <v>126</v>
      </c>
      <c r="E71" s="178"/>
      <c r="F71" s="178"/>
      <c r="G71" s="178"/>
      <c r="H71" s="178"/>
      <c r="I71" s="178"/>
      <c r="J71" s="179">
        <f>J422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5"/>
      <c r="C72" s="176"/>
      <c r="D72" s="177" t="s">
        <v>1708</v>
      </c>
      <c r="E72" s="178"/>
      <c r="F72" s="178"/>
      <c r="G72" s="178"/>
      <c r="H72" s="178"/>
      <c r="I72" s="178"/>
      <c r="J72" s="179">
        <f>J458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5"/>
      <c r="C73" s="176"/>
      <c r="D73" s="177" t="s">
        <v>1709</v>
      </c>
      <c r="E73" s="178"/>
      <c r="F73" s="178"/>
      <c r="G73" s="178"/>
      <c r="H73" s="178"/>
      <c r="I73" s="178"/>
      <c r="J73" s="179">
        <f>J548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5"/>
      <c r="C74" s="176"/>
      <c r="D74" s="177" t="s">
        <v>1710</v>
      </c>
      <c r="E74" s="178"/>
      <c r="F74" s="178"/>
      <c r="G74" s="178"/>
      <c r="H74" s="178"/>
      <c r="I74" s="178"/>
      <c r="J74" s="179">
        <f>J652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5"/>
      <c r="C75" s="176"/>
      <c r="D75" s="177" t="s">
        <v>1711</v>
      </c>
      <c r="E75" s="178"/>
      <c r="F75" s="178"/>
      <c r="G75" s="178"/>
      <c r="H75" s="178"/>
      <c r="I75" s="178"/>
      <c r="J75" s="179">
        <f>J711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69"/>
      <c r="C76" s="170"/>
      <c r="D76" s="171" t="s">
        <v>1712</v>
      </c>
      <c r="E76" s="172"/>
      <c r="F76" s="172"/>
      <c r="G76" s="172"/>
      <c r="H76" s="172"/>
      <c r="I76" s="172"/>
      <c r="J76" s="173">
        <f>J718</f>
        <v>0</v>
      </c>
      <c r="K76" s="170"/>
      <c r="L76" s="17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75"/>
      <c r="C77" s="176"/>
      <c r="D77" s="177" t="s">
        <v>1713</v>
      </c>
      <c r="E77" s="178"/>
      <c r="F77" s="178"/>
      <c r="G77" s="178"/>
      <c r="H77" s="178"/>
      <c r="I77" s="178"/>
      <c r="J77" s="179">
        <f>J719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5"/>
      <c r="C78" s="176"/>
      <c r="D78" s="177" t="s">
        <v>1714</v>
      </c>
      <c r="E78" s="178"/>
      <c r="F78" s="178"/>
      <c r="G78" s="178"/>
      <c r="H78" s="178"/>
      <c r="I78" s="178"/>
      <c r="J78" s="179">
        <f>J726</f>
        <v>0</v>
      </c>
      <c r="K78" s="176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5"/>
      <c r="C79" s="176"/>
      <c r="D79" s="177" t="s">
        <v>1715</v>
      </c>
      <c r="E79" s="178"/>
      <c r="F79" s="178"/>
      <c r="G79" s="178"/>
      <c r="H79" s="178"/>
      <c r="I79" s="178"/>
      <c r="J79" s="179">
        <f>J730</f>
        <v>0</v>
      </c>
      <c r="K79" s="176"/>
      <c r="L79" s="18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5"/>
      <c r="C80" s="176"/>
      <c r="D80" s="177" t="s">
        <v>1716</v>
      </c>
      <c r="E80" s="178"/>
      <c r="F80" s="178"/>
      <c r="G80" s="178"/>
      <c r="H80" s="178"/>
      <c r="I80" s="178"/>
      <c r="J80" s="179">
        <f>J734</f>
        <v>0</v>
      </c>
      <c r="K80" s="176"/>
      <c r="L80" s="18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2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38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6.95" customHeight="1">
      <c r="A82" s="42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8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6" spans="1:31" s="2" customFormat="1" ht="6.95" customHeight="1">
      <c r="A86" s="42"/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138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24.95" customHeight="1">
      <c r="A87" s="42"/>
      <c r="B87" s="43"/>
      <c r="C87" s="27" t="s">
        <v>138</v>
      </c>
      <c r="D87" s="44"/>
      <c r="E87" s="44"/>
      <c r="F87" s="44"/>
      <c r="G87" s="44"/>
      <c r="H87" s="44"/>
      <c r="I87" s="44"/>
      <c r="J87" s="44"/>
      <c r="K87" s="44"/>
      <c r="L87" s="138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6.95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38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2" customHeight="1">
      <c r="A89" s="42"/>
      <c r="B89" s="43"/>
      <c r="C89" s="36" t="s">
        <v>16</v>
      </c>
      <c r="D89" s="44"/>
      <c r="E89" s="44"/>
      <c r="F89" s="44"/>
      <c r="G89" s="44"/>
      <c r="H89" s="44"/>
      <c r="I89" s="44"/>
      <c r="J89" s="44"/>
      <c r="K89" s="44"/>
      <c r="L89" s="138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6.5" customHeight="1">
      <c r="A90" s="42"/>
      <c r="B90" s="43"/>
      <c r="C90" s="44"/>
      <c r="D90" s="44"/>
      <c r="E90" s="164" t="str">
        <f>E7</f>
        <v>Nejdek, MŠ Lipová - Celková rekonstrukce - P1 - Vnitřní</v>
      </c>
      <c r="F90" s="36"/>
      <c r="G90" s="36"/>
      <c r="H90" s="36"/>
      <c r="I90" s="44"/>
      <c r="J90" s="44"/>
      <c r="K90" s="44"/>
      <c r="L90" s="138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12" customHeight="1">
      <c r="A91" s="42"/>
      <c r="B91" s="43"/>
      <c r="C91" s="36" t="s">
        <v>103</v>
      </c>
      <c r="D91" s="44"/>
      <c r="E91" s="44"/>
      <c r="F91" s="44"/>
      <c r="G91" s="44"/>
      <c r="H91" s="44"/>
      <c r="I91" s="44"/>
      <c r="J91" s="44"/>
      <c r="K91" s="44"/>
      <c r="L91" s="138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6.5" customHeight="1">
      <c r="A92" s="42"/>
      <c r="B92" s="43"/>
      <c r="C92" s="44"/>
      <c r="D92" s="44"/>
      <c r="E92" s="73" t="str">
        <f>E9</f>
        <v>02.D.1.4.1. - ZTI</v>
      </c>
      <c r="F92" s="44"/>
      <c r="G92" s="44"/>
      <c r="H92" s="44"/>
      <c r="I92" s="44"/>
      <c r="J92" s="44"/>
      <c r="K92" s="44"/>
      <c r="L92" s="138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6.95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138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12" customHeight="1">
      <c r="A94" s="42"/>
      <c r="B94" s="43"/>
      <c r="C94" s="36" t="s">
        <v>21</v>
      </c>
      <c r="D94" s="44"/>
      <c r="E94" s="44"/>
      <c r="F94" s="31" t="str">
        <f>F12</f>
        <v>Nejdek, ul. Lipová</v>
      </c>
      <c r="G94" s="44"/>
      <c r="H94" s="44"/>
      <c r="I94" s="36" t="s">
        <v>23</v>
      </c>
      <c r="J94" s="76" t="str">
        <f>IF(J12="","",J12)</f>
        <v>10. 8. 2022</v>
      </c>
      <c r="K94" s="44"/>
      <c r="L94" s="138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6.95" customHeight="1">
      <c r="A95" s="42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38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40.05" customHeight="1">
      <c r="A96" s="42"/>
      <c r="B96" s="43"/>
      <c r="C96" s="36" t="s">
        <v>25</v>
      </c>
      <c r="D96" s="44"/>
      <c r="E96" s="44"/>
      <c r="F96" s="31" t="str">
        <f>E15</f>
        <v>Město Nejdek, nám.Karla IV. 239, 362 21 Nejdek</v>
      </c>
      <c r="G96" s="44"/>
      <c r="H96" s="44"/>
      <c r="I96" s="36" t="s">
        <v>31</v>
      </c>
      <c r="J96" s="40" t="str">
        <f>E21</f>
        <v>Projektová Kancelář PS, Ing. Irena Pichlová</v>
      </c>
      <c r="K96" s="44"/>
      <c r="L96" s="138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5.15" customHeight="1">
      <c r="A97" s="42"/>
      <c r="B97" s="43"/>
      <c r="C97" s="36" t="s">
        <v>29</v>
      </c>
      <c r="D97" s="44"/>
      <c r="E97" s="44"/>
      <c r="F97" s="31" t="str">
        <f>IF(E18="","",E18)</f>
        <v>Vyplň údaj</v>
      </c>
      <c r="G97" s="44"/>
      <c r="H97" s="44"/>
      <c r="I97" s="36" t="s">
        <v>34</v>
      </c>
      <c r="J97" s="40" t="str">
        <f>E24</f>
        <v>Daniela Hahnová</v>
      </c>
      <c r="K97" s="44"/>
      <c r="L97" s="138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10.3" customHeight="1">
      <c r="A98" s="42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138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11" customFormat="1" ht="29.25" customHeight="1">
      <c r="A99" s="181"/>
      <c r="B99" s="182"/>
      <c r="C99" s="183" t="s">
        <v>139</v>
      </c>
      <c r="D99" s="184" t="s">
        <v>57</v>
      </c>
      <c r="E99" s="184" t="s">
        <v>53</v>
      </c>
      <c r="F99" s="184" t="s">
        <v>54</v>
      </c>
      <c r="G99" s="184" t="s">
        <v>140</v>
      </c>
      <c r="H99" s="184" t="s">
        <v>141</v>
      </c>
      <c r="I99" s="184" t="s">
        <v>142</v>
      </c>
      <c r="J99" s="184" t="s">
        <v>107</v>
      </c>
      <c r="K99" s="185" t="s">
        <v>143</v>
      </c>
      <c r="L99" s="186"/>
      <c r="M99" s="96" t="s">
        <v>19</v>
      </c>
      <c r="N99" s="97" t="s">
        <v>42</v>
      </c>
      <c r="O99" s="97" t="s">
        <v>144</v>
      </c>
      <c r="P99" s="97" t="s">
        <v>145</v>
      </c>
      <c r="Q99" s="97" t="s">
        <v>146</v>
      </c>
      <c r="R99" s="97" t="s">
        <v>147</v>
      </c>
      <c r="S99" s="97" t="s">
        <v>148</v>
      </c>
      <c r="T99" s="98" t="s">
        <v>149</v>
      </c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</row>
    <row r="100" spans="1:63" s="2" customFormat="1" ht="22.8" customHeight="1">
      <c r="A100" s="42"/>
      <c r="B100" s="43"/>
      <c r="C100" s="103" t="s">
        <v>150</v>
      </c>
      <c r="D100" s="44"/>
      <c r="E100" s="44"/>
      <c r="F100" s="44"/>
      <c r="G100" s="44"/>
      <c r="H100" s="44"/>
      <c r="I100" s="44"/>
      <c r="J100" s="187">
        <f>BK100</f>
        <v>0</v>
      </c>
      <c r="K100" s="44"/>
      <c r="L100" s="48"/>
      <c r="M100" s="99"/>
      <c r="N100" s="188"/>
      <c r="O100" s="100"/>
      <c r="P100" s="189">
        <f>P101+P421+P718</f>
        <v>0</v>
      </c>
      <c r="Q100" s="100"/>
      <c r="R100" s="189">
        <f>R101+R421+R718</f>
        <v>0</v>
      </c>
      <c r="S100" s="100"/>
      <c r="T100" s="190">
        <f>T101+T421+T718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1" t="s">
        <v>71</v>
      </c>
      <c r="AU100" s="21" t="s">
        <v>108</v>
      </c>
      <c r="BK100" s="191">
        <f>BK101+BK421+BK718</f>
        <v>0</v>
      </c>
    </row>
    <row r="101" spans="1:63" s="12" customFormat="1" ht="25.9" customHeight="1">
      <c r="A101" s="12"/>
      <c r="B101" s="192"/>
      <c r="C101" s="193"/>
      <c r="D101" s="194" t="s">
        <v>71</v>
      </c>
      <c r="E101" s="195" t="s">
        <v>151</v>
      </c>
      <c r="F101" s="195" t="s">
        <v>152</v>
      </c>
      <c r="G101" s="193"/>
      <c r="H101" s="193"/>
      <c r="I101" s="196"/>
      <c r="J101" s="197">
        <f>BK101</f>
        <v>0</v>
      </c>
      <c r="K101" s="193"/>
      <c r="L101" s="198"/>
      <c r="M101" s="199"/>
      <c r="N101" s="200"/>
      <c r="O101" s="200"/>
      <c r="P101" s="201">
        <f>P102+P254+P281+P288+P299+P325+P364+P398+P417</f>
        <v>0</v>
      </c>
      <c r="Q101" s="200"/>
      <c r="R101" s="201">
        <f>R102+R254+R281+R288+R299+R325+R364+R398+R417</f>
        <v>0</v>
      </c>
      <c r="S101" s="200"/>
      <c r="T101" s="202">
        <f>T102+T254+T281+T288+T299+T325+T364+T398+T417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3" t="s">
        <v>80</v>
      </c>
      <c r="AT101" s="204" t="s">
        <v>71</v>
      </c>
      <c r="AU101" s="204" t="s">
        <v>72</v>
      </c>
      <c r="AY101" s="203" t="s">
        <v>153</v>
      </c>
      <c r="BK101" s="205">
        <f>BK102+BK254+BK281+BK288+BK299+BK325+BK364+BK398+BK417</f>
        <v>0</v>
      </c>
    </row>
    <row r="102" spans="1:63" s="12" customFormat="1" ht="22.8" customHeight="1">
      <c r="A102" s="12"/>
      <c r="B102" s="192"/>
      <c r="C102" s="193"/>
      <c r="D102" s="194" t="s">
        <v>71</v>
      </c>
      <c r="E102" s="206" t="s">
        <v>80</v>
      </c>
      <c r="F102" s="206" t="s">
        <v>154</v>
      </c>
      <c r="G102" s="193"/>
      <c r="H102" s="193"/>
      <c r="I102" s="196"/>
      <c r="J102" s="207">
        <f>BK102</f>
        <v>0</v>
      </c>
      <c r="K102" s="193"/>
      <c r="L102" s="198"/>
      <c r="M102" s="199"/>
      <c r="N102" s="200"/>
      <c r="O102" s="200"/>
      <c r="P102" s="201">
        <f>SUM(P103:P253)</f>
        <v>0</v>
      </c>
      <c r="Q102" s="200"/>
      <c r="R102" s="201">
        <f>SUM(R103:R253)</f>
        <v>0</v>
      </c>
      <c r="S102" s="200"/>
      <c r="T102" s="202">
        <f>SUM(T103:T253)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3" t="s">
        <v>80</v>
      </c>
      <c r="AT102" s="204" t="s">
        <v>71</v>
      </c>
      <c r="AU102" s="204" t="s">
        <v>80</v>
      </c>
      <c r="AY102" s="203" t="s">
        <v>153</v>
      </c>
      <c r="BK102" s="205">
        <f>SUM(BK103:BK253)</f>
        <v>0</v>
      </c>
    </row>
    <row r="103" spans="1:65" s="2" customFormat="1" ht="37.8" customHeight="1">
      <c r="A103" s="42"/>
      <c r="B103" s="43"/>
      <c r="C103" s="208" t="s">
        <v>80</v>
      </c>
      <c r="D103" s="208" t="s">
        <v>156</v>
      </c>
      <c r="E103" s="209" t="s">
        <v>1717</v>
      </c>
      <c r="F103" s="210" t="s">
        <v>1718</v>
      </c>
      <c r="G103" s="211" t="s">
        <v>159</v>
      </c>
      <c r="H103" s="212">
        <v>56.174</v>
      </c>
      <c r="I103" s="213"/>
      <c r="J103" s="214">
        <f>ROUND(I103*H103,2)</f>
        <v>0</v>
      </c>
      <c r="K103" s="210" t="s">
        <v>160</v>
      </c>
      <c r="L103" s="48"/>
      <c r="M103" s="215" t="s">
        <v>19</v>
      </c>
      <c r="N103" s="216" t="s">
        <v>43</v>
      </c>
      <c r="O103" s="88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19" t="s">
        <v>161</v>
      </c>
      <c r="AT103" s="219" t="s">
        <v>156</v>
      </c>
      <c r="AU103" s="219" t="s">
        <v>82</v>
      </c>
      <c r="AY103" s="21" t="s">
        <v>153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21" t="s">
        <v>80</v>
      </c>
      <c r="BK103" s="220">
        <f>ROUND(I103*H103,2)</f>
        <v>0</v>
      </c>
      <c r="BL103" s="21" t="s">
        <v>161</v>
      </c>
      <c r="BM103" s="219" t="s">
        <v>82</v>
      </c>
    </row>
    <row r="104" spans="1:47" s="2" customFormat="1" ht="12">
      <c r="A104" s="42"/>
      <c r="B104" s="43"/>
      <c r="C104" s="44"/>
      <c r="D104" s="221" t="s">
        <v>162</v>
      </c>
      <c r="E104" s="44"/>
      <c r="F104" s="222" t="s">
        <v>1719</v>
      </c>
      <c r="G104" s="44"/>
      <c r="H104" s="44"/>
      <c r="I104" s="223"/>
      <c r="J104" s="44"/>
      <c r="K104" s="44"/>
      <c r="L104" s="48"/>
      <c r="M104" s="224"/>
      <c r="N104" s="225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162</v>
      </c>
      <c r="AU104" s="21" t="s">
        <v>82</v>
      </c>
    </row>
    <row r="105" spans="1:47" s="2" customFormat="1" ht="12">
      <c r="A105" s="42"/>
      <c r="B105" s="43"/>
      <c r="C105" s="44"/>
      <c r="D105" s="226" t="s">
        <v>164</v>
      </c>
      <c r="E105" s="44"/>
      <c r="F105" s="227" t="s">
        <v>1720</v>
      </c>
      <c r="G105" s="44"/>
      <c r="H105" s="44"/>
      <c r="I105" s="223"/>
      <c r="J105" s="44"/>
      <c r="K105" s="44"/>
      <c r="L105" s="48"/>
      <c r="M105" s="224"/>
      <c r="N105" s="225"/>
      <c r="O105" s="88"/>
      <c r="P105" s="88"/>
      <c r="Q105" s="88"/>
      <c r="R105" s="88"/>
      <c r="S105" s="88"/>
      <c r="T105" s="89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T105" s="21" t="s">
        <v>164</v>
      </c>
      <c r="AU105" s="21" t="s">
        <v>82</v>
      </c>
    </row>
    <row r="106" spans="1:51" s="16" customFormat="1" ht="12">
      <c r="A106" s="16"/>
      <c r="B106" s="272"/>
      <c r="C106" s="273"/>
      <c r="D106" s="221" t="s">
        <v>166</v>
      </c>
      <c r="E106" s="274" t="s">
        <v>19</v>
      </c>
      <c r="F106" s="275" t="s">
        <v>1721</v>
      </c>
      <c r="G106" s="273"/>
      <c r="H106" s="274" t="s">
        <v>19</v>
      </c>
      <c r="I106" s="276"/>
      <c r="J106" s="273"/>
      <c r="K106" s="273"/>
      <c r="L106" s="277"/>
      <c r="M106" s="278"/>
      <c r="N106" s="279"/>
      <c r="O106" s="279"/>
      <c r="P106" s="279"/>
      <c r="Q106" s="279"/>
      <c r="R106" s="279"/>
      <c r="S106" s="279"/>
      <c r="T106" s="280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81" t="s">
        <v>166</v>
      </c>
      <c r="AU106" s="281" t="s">
        <v>82</v>
      </c>
      <c r="AV106" s="16" t="s">
        <v>80</v>
      </c>
      <c r="AW106" s="16" t="s">
        <v>33</v>
      </c>
      <c r="AX106" s="16" t="s">
        <v>72</v>
      </c>
      <c r="AY106" s="281" t="s">
        <v>153</v>
      </c>
    </row>
    <row r="107" spans="1:51" s="13" customFormat="1" ht="12">
      <c r="A107" s="13"/>
      <c r="B107" s="228"/>
      <c r="C107" s="229"/>
      <c r="D107" s="221" t="s">
        <v>166</v>
      </c>
      <c r="E107" s="230" t="s">
        <v>19</v>
      </c>
      <c r="F107" s="231" t="s">
        <v>1722</v>
      </c>
      <c r="G107" s="229"/>
      <c r="H107" s="232">
        <v>17.655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8" t="s">
        <v>166</v>
      </c>
      <c r="AU107" s="238" t="s">
        <v>82</v>
      </c>
      <c r="AV107" s="13" t="s">
        <v>82</v>
      </c>
      <c r="AW107" s="13" t="s">
        <v>33</v>
      </c>
      <c r="AX107" s="13" t="s">
        <v>72</v>
      </c>
      <c r="AY107" s="238" t="s">
        <v>153</v>
      </c>
    </row>
    <row r="108" spans="1:51" s="13" customFormat="1" ht="12">
      <c r="A108" s="13"/>
      <c r="B108" s="228"/>
      <c r="C108" s="229"/>
      <c r="D108" s="221" t="s">
        <v>166</v>
      </c>
      <c r="E108" s="230" t="s">
        <v>19</v>
      </c>
      <c r="F108" s="231" t="s">
        <v>1723</v>
      </c>
      <c r="G108" s="229"/>
      <c r="H108" s="232">
        <v>13.464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166</v>
      </c>
      <c r="AU108" s="238" t="s">
        <v>82</v>
      </c>
      <c r="AV108" s="13" t="s">
        <v>82</v>
      </c>
      <c r="AW108" s="13" t="s">
        <v>33</v>
      </c>
      <c r="AX108" s="13" t="s">
        <v>72</v>
      </c>
      <c r="AY108" s="238" t="s">
        <v>153</v>
      </c>
    </row>
    <row r="109" spans="1:51" s="13" customFormat="1" ht="12">
      <c r="A109" s="13"/>
      <c r="B109" s="228"/>
      <c r="C109" s="229"/>
      <c r="D109" s="221" t="s">
        <v>166</v>
      </c>
      <c r="E109" s="230" t="s">
        <v>19</v>
      </c>
      <c r="F109" s="231" t="s">
        <v>1724</v>
      </c>
      <c r="G109" s="229"/>
      <c r="H109" s="232">
        <v>3.602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166</v>
      </c>
      <c r="AU109" s="238" t="s">
        <v>82</v>
      </c>
      <c r="AV109" s="13" t="s">
        <v>82</v>
      </c>
      <c r="AW109" s="13" t="s">
        <v>33</v>
      </c>
      <c r="AX109" s="13" t="s">
        <v>72</v>
      </c>
      <c r="AY109" s="238" t="s">
        <v>153</v>
      </c>
    </row>
    <row r="110" spans="1:51" s="13" customFormat="1" ht="12">
      <c r="A110" s="13"/>
      <c r="B110" s="228"/>
      <c r="C110" s="229"/>
      <c r="D110" s="221" t="s">
        <v>166</v>
      </c>
      <c r="E110" s="230" t="s">
        <v>19</v>
      </c>
      <c r="F110" s="231" t="s">
        <v>1725</v>
      </c>
      <c r="G110" s="229"/>
      <c r="H110" s="232">
        <v>14.7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8" t="s">
        <v>166</v>
      </c>
      <c r="AU110" s="238" t="s">
        <v>82</v>
      </c>
      <c r="AV110" s="13" t="s">
        <v>82</v>
      </c>
      <c r="AW110" s="13" t="s">
        <v>33</v>
      </c>
      <c r="AX110" s="13" t="s">
        <v>72</v>
      </c>
      <c r="AY110" s="238" t="s">
        <v>153</v>
      </c>
    </row>
    <row r="111" spans="1:51" s="13" customFormat="1" ht="12">
      <c r="A111" s="13"/>
      <c r="B111" s="228"/>
      <c r="C111" s="229"/>
      <c r="D111" s="221" t="s">
        <v>166</v>
      </c>
      <c r="E111" s="230" t="s">
        <v>19</v>
      </c>
      <c r="F111" s="231" t="s">
        <v>1726</v>
      </c>
      <c r="G111" s="229"/>
      <c r="H111" s="232">
        <v>3.153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8" t="s">
        <v>166</v>
      </c>
      <c r="AU111" s="238" t="s">
        <v>82</v>
      </c>
      <c r="AV111" s="13" t="s">
        <v>82</v>
      </c>
      <c r="AW111" s="13" t="s">
        <v>33</v>
      </c>
      <c r="AX111" s="13" t="s">
        <v>72</v>
      </c>
      <c r="AY111" s="238" t="s">
        <v>153</v>
      </c>
    </row>
    <row r="112" spans="1:51" s="13" customFormat="1" ht="12">
      <c r="A112" s="13"/>
      <c r="B112" s="228"/>
      <c r="C112" s="229"/>
      <c r="D112" s="221" t="s">
        <v>166</v>
      </c>
      <c r="E112" s="230" t="s">
        <v>19</v>
      </c>
      <c r="F112" s="231" t="s">
        <v>1727</v>
      </c>
      <c r="G112" s="229"/>
      <c r="H112" s="232">
        <v>3.6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166</v>
      </c>
      <c r="AU112" s="238" t="s">
        <v>82</v>
      </c>
      <c r="AV112" s="13" t="s">
        <v>82</v>
      </c>
      <c r="AW112" s="13" t="s">
        <v>33</v>
      </c>
      <c r="AX112" s="13" t="s">
        <v>72</v>
      </c>
      <c r="AY112" s="238" t="s">
        <v>153</v>
      </c>
    </row>
    <row r="113" spans="1:51" s="14" customFormat="1" ht="12">
      <c r="A113" s="14"/>
      <c r="B113" s="239"/>
      <c r="C113" s="240"/>
      <c r="D113" s="221" t="s">
        <v>166</v>
      </c>
      <c r="E113" s="241" t="s">
        <v>19</v>
      </c>
      <c r="F113" s="242" t="s">
        <v>168</v>
      </c>
      <c r="G113" s="240"/>
      <c r="H113" s="243">
        <v>56.17399999999999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9" t="s">
        <v>166</v>
      </c>
      <c r="AU113" s="249" t="s">
        <v>82</v>
      </c>
      <c r="AV113" s="14" t="s">
        <v>161</v>
      </c>
      <c r="AW113" s="14" t="s">
        <v>33</v>
      </c>
      <c r="AX113" s="14" t="s">
        <v>80</v>
      </c>
      <c r="AY113" s="249" t="s">
        <v>153</v>
      </c>
    </row>
    <row r="114" spans="1:65" s="2" customFormat="1" ht="33" customHeight="1">
      <c r="A114" s="42"/>
      <c r="B114" s="43"/>
      <c r="C114" s="208" t="s">
        <v>82</v>
      </c>
      <c r="D114" s="208" t="s">
        <v>156</v>
      </c>
      <c r="E114" s="209" t="s">
        <v>1728</v>
      </c>
      <c r="F114" s="210" t="s">
        <v>1729</v>
      </c>
      <c r="G114" s="211" t="s">
        <v>159</v>
      </c>
      <c r="H114" s="212">
        <v>28.868</v>
      </c>
      <c r="I114" s="213"/>
      <c r="J114" s="214">
        <f>ROUND(I114*H114,2)</f>
        <v>0</v>
      </c>
      <c r="K114" s="210" t="s">
        <v>160</v>
      </c>
      <c r="L114" s="48"/>
      <c r="M114" s="215" t="s">
        <v>19</v>
      </c>
      <c r="N114" s="216" t="s">
        <v>43</v>
      </c>
      <c r="O114" s="88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R114" s="219" t="s">
        <v>161</v>
      </c>
      <c r="AT114" s="219" t="s">
        <v>156</v>
      </c>
      <c r="AU114" s="219" t="s">
        <v>82</v>
      </c>
      <c r="AY114" s="21" t="s">
        <v>153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21" t="s">
        <v>80</v>
      </c>
      <c r="BK114" s="220">
        <f>ROUND(I114*H114,2)</f>
        <v>0</v>
      </c>
      <c r="BL114" s="21" t="s">
        <v>161</v>
      </c>
      <c r="BM114" s="219" t="s">
        <v>161</v>
      </c>
    </row>
    <row r="115" spans="1:47" s="2" customFormat="1" ht="12">
      <c r="A115" s="42"/>
      <c r="B115" s="43"/>
      <c r="C115" s="44"/>
      <c r="D115" s="221" t="s">
        <v>162</v>
      </c>
      <c r="E115" s="44"/>
      <c r="F115" s="222" t="s">
        <v>1730</v>
      </c>
      <c r="G115" s="44"/>
      <c r="H115" s="44"/>
      <c r="I115" s="223"/>
      <c r="J115" s="44"/>
      <c r="K115" s="44"/>
      <c r="L115" s="48"/>
      <c r="M115" s="224"/>
      <c r="N115" s="225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162</v>
      </c>
      <c r="AU115" s="21" t="s">
        <v>82</v>
      </c>
    </row>
    <row r="116" spans="1:47" s="2" customFormat="1" ht="12">
      <c r="A116" s="42"/>
      <c r="B116" s="43"/>
      <c r="C116" s="44"/>
      <c r="D116" s="226" t="s">
        <v>164</v>
      </c>
      <c r="E116" s="44"/>
      <c r="F116" s="227" t="s">
        <v>1731</v>
      </c>
      <c r="G116" s="44"/>
      <c r="H116" s="44"/>
      <c r="I116" s="223"/>
      <c r="J116" s="44"/>
      <c r="K116" s="44"/>
      <c r="L116" s="48"/>
      <c r="M116" s="224"/>
      <c r="N116" s="225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164</v>
      </c>
      <c r="AU116" s="21" t="s">
        <v>82</v>
      </c>
    </row>
    <row r="117" spans="1:51" s="16" customFormat="1" ht="12">
      <c r="A117" s="16"/>
      <c r="B117" s="272"/>
      <c r="C117" s="273"/>
      <c r="D117" s="221" t="s">
        <v>166</v>
      </c>
      <c r="E117" s="274" t="s">
        <v>19</v>
      </c>
      <c r="F117" s="275" t="s">
        <v>1732</v>
      </c>
      <c r="G117" s="273"/>
      <c r="H117" s="274" t="s">
        <v>19</v>
      </c>
      <c r="I117" s="276"/>
      <c r="J117" s="273"/>
      <c r="K117" s="273"/>
      <c r="L117" s="277"/>
      <c r="M117" s="278"/>
      <c r="N117" s="279"/>
      <c r="O117" s="279"/>
      <c r="P117" s="279"/>
      <c r="Q117" s="279"/>
      <c r="R117" s="279"/>
      <c r="S117" s="279"/>
      <c r="T117" s="280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81" t="s">
        <v>166</v>
      </c>
      <c r="AU117" s="281" t="s">
        <v>82</v>
      </c>
      <c r="AV117" s="16" t="s">
        <v>80</v>
      </c>
      <c r="AW117" s="16" t="s">
        <v>33</v>
      </c>
      <c r="AX117" s="16" t="s">
        <v>72</v>
      </c>
      <c r="AY117" s="281" t="s">
        <v>153</v>
      </c>
    </row>
    <row r="118" spans="1:51" s="13" customFormat="1" ht="12">
      <c r="A118" s="13"/>
      <c r="B118" s="228"/>
      <c r="C118" s="229"/>
      <c r="D118" s="221" t="s">
        <v>166</v>
      </c>
      <c r="E118" s="230" t="s">
        <v>19</v>
      </c>
      <c r="F118" s="231" t="s">
        <v>1733</v>
      </c>
      <c r="G118" s="229"/>
      <c r="H118" s="232">
        <v>14.88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8" t="s">
        <v>166</v>
      </c>
      <c r="AU118" s="238" t="s">
        <v>82</v>
      </c>
      <c r="AV118" s="13" t="s">
        <v>82</v>
      </c>
      <c r="AW118" s="13" t="s">
        <v>33</v>
      </c>
      <c r="AX118" s="13" t="s">
        <v>72</v>
      </c>
      <c r="AY118" s="238" t="s">
        <v>153</v>
      </c>
    </row>
    <row r="119" spans="1:51" s="16" customFormat="1" ht="12">
      <c r="A119" s="16"/>
      <c r="B119" s="272"/>
      <c r="C119" s="273"/>
      <c r="D119" s="221" t="s">
        <v>166</v>
      </c>
      <c r="E119" s="274" t="s">
        <v>19</v>
      </c>
      <c r="F119" s="275" t="s">
        <v>1721</v>
      </c>
      <c r="G119" s="273"/>
      <c r="H119" s="274" t="s">
        <v>19</v>
      </c>
      <c r="I119" s="276"/>
      <c r="J119" s="273"/>
      <c r="K119" s="273"/>
      <c r="L119" s="277"/>
      <c r="M119" s="278"/>
      <c r="N119" s="279"/>
      <c r="O119" s="279"/>
      <c r="P119" s="279"/>
      <c r="Q119" s="279"/>
      <c r="R119" s="279"/>
      <c r="S119" s="279"/>
      <c r="T119" s="280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81" t="s">
        <v>166</v>
      </c>
      <c r="AU119" s="281" t="s">
        <v>82</v>
      </c>
      <c r="AV119" s="16" t="s">
        <v>80</v>
      </c>
      <c r="AW119" s="16" t="s">
        <v>33</v>
      </c>
      <c r="AX119" s="16" t="s">
        <v>72</v>
      </c>
      <c r="AY119" s="281" t="s">
        <v>153</v>
      </c>
    </row>
    <row r="120" spans="1:51" s="13" customFormat="1" ht="12">
      <c r="A120" s="13"/>
      <c r="B120" s="228"/>
      <c r="C120" s="229"/>
      <c r="D120" s="221" t="s">
        <v>166</v>
      </c>
      <c r="E120" s="230" t="s">
        <v>19</v>
      </c>
      <c r="F120" s="231" t="s">
        <v>1734</v>
      </c>
      <c r="G120" s="229"/>
      <c r="H120" s="232">
        <v>13.988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166</v>
      </c>
      <c r="AU120" s="238" t="s">
        <v>82</v>
      </c>
      <c r="AV120" s="13" t="s">
        <v>82</v>
      </c>
      <c r="AW120" s="13" t="s">
        <v>33</v>
      </c>
      <c r="AX120" s="13" t="s">
        <v>72</v>
      </c>
      <c r="AY120" s="238" t="s">
        <v>153</v>
      </c>
    </row>
    <row r="121" spans="1:51" s="14" customFormat="1" ht="12">
      <c r="A121" s="14"/>
      <c r="B121" s="239"/>
      <c r="C121" s="240"/>
      <c r="D121" s="221" t="s">
        <v>166</v>
      </c>
      <c r="E121" s="241" t="s">
        <v>19</v>
      </c>
      <c r="F121" s="242" t="s">
        <v>168</v>
      </c>
      <c r="G121" s="240"/>
      <c r="H121" s="243">
        <v>28.868000000000002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9" t="s">
        <v>166</v>
      </c>
      <c r="AU121" s="249" t="s">
        <v>82</v>
      </c>
      <c r="AV121" s="14" t="s">
        <v>161</v>
      </c>
      <c r="AW121" s="14" t="s">
        <v>33</v>
      </c>
      <c r="AX121" s="14" t="s">
        <v>80</v>
      </c>
      <c r="AY121" s="249" t="s">
        <v>153</v>
      </c>
    </row>
    <row r="122" spans="1:65" s="2" customFormat="1" ht="33" customHeight="1">
      <c r="A122" s="42"/>
      <c r="B122" s="43"/>
      <c r="C122" s="208" t="s">
        <v>175</v>
      </c>
      <c r="D122" s="208" t="s">
        <v>156</v>
      </c>
      <c r="E122" s="209" t="s">
        <v>1735</v>
      </c>
      <c r="F122" s="210" t="s">
        <v>1736</v>
      </c>
      <c r="G122" s="211" t="s">
        <v>159</v>
      </c>
      <c r="H122" s="212">
        <v>23.46</v>
      </c>
      <c r="I122" s="213"/>
      <c r="J122" s="214">
        <f>ROUND(I122*H122,2)</f>
        <v>0</v>
      </c>
      <c r="K122" s="210" t="s">
        <v>160</v>
      </c>
      <c r="L122" s="48"/>
      <c r="M122" s="215" t="s">
        <v>19</v>
      </c>
      <c r="N122" s="216" t="s">
        <v>43</v>
      </c>
      <c r="O122" s="88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19" t="s">
        <v>161</v>
      </c>
      <c r="AT122" s="219" t="s">
        <v>156</v>
      </c>
      <c r="AU122" s="219" t="s">
        <v>82</v>
      </c>
      <c r="AY122" s="21" t="s">
        <v>153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21" t="s">
        <v>80</v>
      </c>
      <c r="BK122" s="220">
        <f>ROUND(I122*H122,2)</f>
        <v>0</v>
      </c>
      <c r="BL122" s="21" t="s">
        <v>161</v>
      </c>
      <c r="BM122" s="219" t="s">
        <v>178</v>
      </c>
    </row>
    <row r="123" spans="1:47" s="2" customFormat="1" ht="12">
      <c r="A123" s="42"/>
      <c r="B123" s="43"/>
      <c r="C123" s="44"/>
      <c r="D123" s="221" t="s">
        <v>162</v>
      </c>
      <c r="E123" s="44"/>
      <c r="F123" s="222" t="s">
        <v>1737</v>
      </c>
      <c r="G123" s="44"/>
      <c r="H123" s="44"/>
      <c r="I123" s="223"/>
      <c r="J123" s="44"/>
      <c r="K123" s="44"/>
      <c r="L123" s="48"/>
      <c r="M123" s="224"/>
      <c r="N123" s="225"/>
      <c r="O123" s="88"/>
      <c r="P123" s="88"/>
      <c r="Q123" s="88"/>
      <c r="R123" s="88"/>
      <c r="S123" s="88"/>
      <c r="T123" s="89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T123" s="21" t="s">
        <v>162</v>
      </c>
      <c r="AU123" s="21" t="s">
        <v>82</v>
      </c>
    </row>
    <row r="124" spans="1:47" s="2" customFormat="1" ht="12">
      <c r="A124" s="42"/>
      <c r="B124" s="43"/>
      <c r="C124" s="44"/>
      <c r="D124" s="226" t="s">
        <v>164</v>
      </c>
      <c r="E124" s="44"/>
      <c r="F124" s="227" t="s">
        <v>1738</v>
      </c>
      <c r="G124" s="44"/>
      <c r="H124" s="44"/>
      <c r="I124" s="223"/>
      <c r="J124" s="44"/>
      <c r="K124" s="44"/>
      <c r="L124" s="48"/>
      <c r="M124" s="224"/>
      <c r="N124" s="225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164</v>
      </c>
      <c r="AU124" s="21" t="s">
        <v>82</v>
      </c>
    </row>
    <row r="125" spans="1:51" s="16" customFormat="1" ht="12">
      <c r="A125" s="16"/>
      <c r="B125" s="272"/>
      <c r="C125" s="273"/>
      <c r="D125" s="221" t="s">
        <v>166</v>
      </c>
      <c r="E125" s="274" t="s">
        <v>19</v>
      </c>
      <c r="F125" s="275" t="s">
        <v>1739</v>
      </c>
      <c r="G125" s="273"/>
      <c r="H125" s="274" t="s">
        <v>19</v>
      </c>
      <c r="I125" s="276"/>
      <c r="J125" s="273"/>
      <c r="K125" s="273"/>
      <c r="L125" s="277"/>
      <c r="M125" s="278"/>
      <c r="N125" s="279"/>
      <c r="O125" s="279"/>
      <c r="P125" s="279"/>
      <c r="Q125" s="279"/>
      <c r="R125" s="279"/>
      <c r="S125" s="279"/>
      <c r="T125" s="280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81" t="s">
        <v>166</v>
      </c>
      <c r="AU125" s="281" t="s">
        <v>82</v>
      </c>
      <c r="AV125" s="16" t="s">
        <v>80</v>
      </c>
      <c r="AW125" s="16" t="s">
        <v>33</v>
      </c>
      <c r="AX125" s="16" t="s">
        <v>72</v>
      </c>
      <c r="AY125" s="281" t="s">
        <v>153</v>
      </c>
    </row>
    <row r="126" spans="1:51" s="13" customFormat="1" ht="12">
      <c r="A126" s="13"/>
      <c r="B126" s="228"/>
      <c r="C126" s="229"/>
      <c r="D126" s="221" t="s">
        <v>166</v>
      </c>
      <c r="E126" s="230" t="s">
        <v>19</v>
      </c>
      <c r="F126" s="231" t="s">
        <v>1740</v>
      </c>
      <c r="G126" s="229"/>
      <c r="H126" s="232">
        <v>23.46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166</v>
      </c>
      <c r="AU126" s="238" t="s">
        <v>82</v>
      </c>
      <c r="AV126" s="13" t="s">
        <v>82</v>
      </c>
      <c r="AW126" s="13" t="s">
        <v>33</v>
      </c>
      <c r="AX126" s="13" t="s">
        <v>72</v>
      </c>
      <c r="AY126" s="238" t="s">
        <v>153</v>
      </c>
    </row>
    <row r="127" spans="1:51" s="14" customFormat="1" ht="12">
      <c r="A127" s="14"/>
      <c r="B127" s="239"/>
      <c r="C127" s="240"/>
      <c r="D127" s="221" t="s">
        <v>166</v>
      </c>
      <c r="E127" s="241" t="s">
        <v>19</v>
      </c>
      <c r="F127" s="242" t="s">
        <v>168</v>
      </c>
      <c r="G127" s="240"/>
      <c r="H127" s="243">
        <v>23.46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9" t="s">
        <v>166</v>
      </c>
      <c r="AU127" s="249" t="s">
        <v>82</v>
      </c>
      <c r="AV127" s="14" t="s">
        <v>161</v>
      </c>
      <c r="AW127" s="14" t="s">
        <v>33</v>
      </c>
      <c r="AX127" s="14" t="s">
        <v>80</v>
      </c>
      <c r="AY127" s="249" t="s">
        <v>153</v>
      </c>
    </row>
    <row r="128" spans="1:65" s="2" customFormat="1" ht="24.15" customHeight="1">
      <c r="A128" s="42"/>
      <c r="B128" s="43"/>
      <c r="C128" s="208" t="s">
        <v>161</v>
      </c>
      <c r="D128" s="208" t="s">
        <v>156</v>
      </c>
      <c r="E128" s="209" t="s">
        <v>1741</v>
      </c>
      <c r="F128" s="210" t="s">
        <v>1742</v>
      </c>
      <c r="G128" s="211" t="s">
        <v>159</v>
      </c>
      <c r="H128" s="212">
        <v>12.042</v>
      </c>
      <c r="I128" s="213"/>
      <c r="J128" s="214">
        <f>ROUND(I128*H128,2)</f>
        <v>0</v>
      </c>
      <c r="K128" s="210" t="s">
        <v>160</v>
      </c>
      <c r="L128" s="48"/>
      <c r="M128" s="215" t="s">
        <v>19</v>
      </c>
      <c r="N128" s="216" t="s">
        <v>43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19" t="s">
        <v>161</v>
      </c>
      <c r="AT128" s="219" t="s">
        <v>156</v>
      </c>
      <c r="AU128" s="219" t="s">
        <v>82</v>
      </c>
      <c r="AY128" s="21" t="s">
        <v>153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21" t="s">
        <v>80</v>
      </c>
      <c r="BK128" s="220">
        <f>ROUND(I128*H128,2)</f>
        <v>0</v>
      </c>
      <c r="BL128" s="21" t="s">
        <v>161</v>
      </c>
      <c r="BM128" s="219" t="s">
        <v>184</v>
      </c>
    </row>
    <row r="129" spans="1:47" s="2" customFormat="1" ht="12">
      <c r="A129" s="42"/>
      <c r="B129" s="43"/>
      <c r="C129" s="44"/>
      <c r="D129" s="221" t="s">
        <v>162</v>
      </c>
      <c r="E129" s="44"/>
      <c r="F129" s="222" t="s">
        <v>1743</v>
      </c>
      <c r="G129" s="44"/>
      <c r="H129" s="44"/>
      <c r="I129" s="223"/>
      <c r="J129" s="44"/>
      <c r="K129" s="44"/>
      <c r="L129" s="48"/>
      <c r="M129" s="224"/>
      <c r="N129" s="225"/>
      <c r="O129" s="88"/>
      <c r="P129" s="88"/>
      <c r="Q129" s="88"/>
      <c r="R129" s="88"/>
      <c r="S129" s="88"/>
      <c r="T129" s="89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T129" s="21" t="s">
        <v>162</v>
      </c>
      <c r="AU129" s="21" t="s">
        <v>82</v>
      </c>
    </row>
    <row r="130" spans="1:47" s="2" customFormat="1" ht="12">
      <c r="A130" s="42"/>
      <c r="B130" s="43"/>
      <c r="C130" s="44"/>
      <c r="D130" s="226" t="s">
        <v>164</v>
      </c>
      <c r="E130" s="44"/>
      <c r="F130" s="227" t="s">
        <v>1744</v>
      </c>
      <c r="G130" s="44"/>
      <c r="H130" s="44"/>
      <c r="I130" s="223"/>
      <c r="J130" s="44"/>
      <c r="K130" s="44"/>
      <c r="L130" s="48"/>
      <c r="M130" s="224"/>
      <c r="N130" s="225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164</v>
      </c>
      <c r="AU130" s="21" t="s">
        <v>82</v>
      </c>
    </row>
    <row r="131" spans="1:51" s="16" customFormat="1" ht="12">
      <c r="A131" s="16"/>
      <c r="B131" s="272"/>
      <c r="C131" s="273"/>
      <c r="D131" s="221" t="s">
        <v>166</v>
      </c>
      <c r="E131" s="274" t="s">
        <v>19</v>
      </c>
      <c r="F131" s="275" t="s">
        <v>1745</v>
      </c>
      <c r="G131" s="273"/>
      <c r="H131" s="274" t="s">
        <v>19</v>
      </c>
      <c r="I131" s="276"/>
      <c r="J131" s="273"/>
      <c r="K131" s="273"/>
      <c r="L131" s="277"/>
      <c r="M131" s="278"/>
      <c r="N131" s="279"/>
      <c r="O131" s="279"/>
      <c r="P131" s="279"/>
      <c r="Q131" s="279"/>
      <c r="R131" s="279"/>
      <c r="S131" s="279"/>
      <c r="T131" s="280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81" t="s">
        <v>166</v>
      </c>
      <c r="AU131" s="281" t="s">
        <v>82</v>
      </c>
      <c r="AV131" s="16" t="s">
        <v>80</v>
      </c>
      <c r="AW131" s="16" t="s">
        <v>33</v>
      </c>
      <c r="AX131" s="16" t="s">
        <v>72</v>
      </c>
      <c r="AY131" s="281" t="s">
        <v>153</v>
      </c>
    </row>
    <row r="132" spans="1:51" s="13" customFormat="1" ht="12">
      <c r="A132" s="13"/>
      <c r="B132" s="228"/>
      <c r="C132" s="229"/>
      <c r="D132" s="221" t="s">
        <v>166</v>
      </c>
      <c r="E132" s="230" t="s">
        <v>19</v>
      </c>
      <c r="F132" s="231" t="s">
        <v>1746</v>
      </c>
      <c r="G132" s="229"/>
      <c r="H132" s="232">
        <v>8.965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166</v>
      </c>
      <c r="AU132" s="238" t="s">
        <v>82</v>
      </c>
      <c r="AV132" s="13" t="s">
        <v>82</v>
      </c>
      <c r="AW132" s="13" t="s">
        <v>33</v>
      </c>
      <c r="AX132" s="13" t="s">
        <v>72</v>
      </c>
      <c r="AY132" s="238" t="s">
        <v>153</v>
      </c>
    </row>
    <row r="133" spans="1:51" s="13" customFormat="1" ht="12">
      <c r="A133" s="13"/>
      <c r="B133" s="228"/>
      <c r="C133" s="229"/>
      <c r="D133" s="221" t="s">
        <v>166</v>
      </c>
      <c r="E133" s="230" t="s">
        <v>19</v>
      </c>
      <c r="F133" s="231" t="s">
        <v>1747</v>
      </c>
      <c r="G133" s="229"/>
      <c r="H133" s="232">
        <v>0.31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166</v>
      </c>
      <c r="AU133" s="238" t="s">
        <v>82</v>
      </c>
      <c r="AV133" s="13" t="s">
        <v>82</v>
      </c>
      <c r="AW133" s="13" t="s">
        <v>33</v>
      </c>
      <c r="AX133" s="13" t="s">
        <v>72</v>
      </c>
      <c r="AY133" s="238" t="s">
        <v>153</v>
      </c>
    </row>
    <row r="134" spans="1:51" s="13" customFormat="1" ht="12">
      <c r="A134" s="13"/>
      <c r="B134" s="228"/>
      <c r="C134" s="229"/>
      <c r="D134" s="221" t="s">
        <v>166</v>
      </c>
      <c r="E134" s="230" t="s">
        <v>19</v>
      </c>
      <c r="F134" s="231" t="s">
        <v>1748</v>
      </c>
      <c r="G134" s="229"/>
      <c r="H134" s="232">
        <v>0.451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166</v>
      </c>
      <c r="AU134" s="238" t="s">
        <v>82</v>
      </c>
      <c r="AV134" s="13" t="s">
        <v>82</v>
      </c>
      <c r="AW134" s="13" t="s">
        <v>33</v>
      </c>
      <c r="AX134" s="13" t="s">
        <v>72</v>
      </c>
      <c r="AY134" s="238" t="s">
        <v>153</v>
      </c>
    </row>
    <row r="135" spans="1:51" s="13" customFormat="1" ht="12">
      <c r="A135" s="13"/>
      <c r="B135" s="228"/>
      <c r="C135" s="229"/>
      <c r="D135" s="221" t="s">
        <v>166</v>
      </c>
      <c r="E135" s="230" t="s">
        <v>19</v>
      </c>
      <c r="F135" s="231" t="s">
        <v>1749</v>
      </c>
      <c r="G135" s="229"/>
      <c r="H135" s="232">
        <v>0.353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166</v>
      </c>
      <c r="AU135" s="238" t="s">
        <v>82</v>
      </c>
      <c r="AV135" s="13" t="s">
        <v>82</v>
      </c>
      <c r="AW135" s="13" t="s">
        <v>33</v>
      </c>
      <c r="AX135" s="13" t="s">
        <v>72</v>
      </c>
      <c r="AY135" s="238" t="s">
        <v>153</v>
      </c>
    </row>
    <row r="136" spans="1:51" s="13" customFormat="1" ht="12">
      <c r="A136" s="13"/>
      <c r="B136" s="228"/>
      <c r="C136" s="229"/>
      <c r="D136" s="221" t="s">
        <v>166</v>
      </c>
      <c r="E136" s="230" t="s">
        <v>19</v>
      </c>
      <c r="F136" s="231" t="s">
        <v>1750</v>
      </c>
      <c r="G136" s="229"/>
      <c r="H136" s="232">
        <v>1.017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166</v>
      </c>
      <c r="AU136" s="238" t="s">
        <v>82</v>
      </c>
      <c r="AV136" s="13" t="s">
        <v>82</v>
      </c>
      <c r="AW136" s="13" t="s">
        <v>33</v>
      </c>
      <c r="AX136" s="13" t="s">
        <v>72</v>
      </c>
      <c r="AY136" s="238" t="s">
        <v>153</v>
      </c>
    </row>
    <row r="137" spans="1:51" s="13" customFormat="1" ht="12">
      <c r="A137" s="13"/>
      <c r="B137" s="228"/>
      <c r="C137" s="229"/>
      <c r="D137" s="221" t="s">
        <v>166</v>
      </c>
      <c r="E137" s="230" t="s">
        <v>19</v>
      </c>
      <c r="F137" s="231" t="s">
        <v>1751</v>
      </c>
      <c r="G137" s="229"/>
      <c r="H137" s="232">
        <v>0.416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166</v>
      </c>
      <c r="AU137" s="238" t="s">
        <v>82</v>
      </c>
      <c r="AV137" s="13" t="s">
        <v>82</v>
      </c>
      <c r="AW137" s="13" t="s">
        <v>33</v>
      </c>
      <c r="AX137" s="13" t="s">
        <v>72</v>
      </c>
      <c r="AY137" s="238" t="s">
        <v>153</v>
      </c>
    </row>
    <row r="138" spans="1:51" s="13" customFormat="1" ht="12">
      <c r="A138" s="13"/>
      <c r="B138" s="228"/>
      <c r="C138" s="229"/>
      <c r="D138" s="221" t="s">
        <v>166</v>
      </c>
      <c r="E138" s="230" t="s">
        <v>19</v>
      </c>
      <c r="F138" s="231" t="s">
        <v>1752</v>
      </c>
      <c r="G138" s="229"/>
      <c r="H138" s="232">
        <v>0.249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166</v>
      </c>
      <c r="AU138" s="238" t="s">
        <v>82</v>
      </c>
      <c r="AV138" s="13" t="s">
        <v>82</v>
      </c>
      <c r="AW138" s="13" t="s">
        <v>33</v>
      </c>
      <c r="AX138" s="13" t="s">
        <v>72</v>
      </c>
      <c r="AY138" s="238" t="s">
        <v>153</v>
      </c>
    </row>
    <row r="139" spans="1:51" s="13" customFormat="1" ht="12">
      <c r="A139" s="13"/>
      <c r="B139" s="228"/>
      <c r="C139" s="229"/>
      <c r="D139" s="221" t="s">
        <v>166</v>
      </c>
      <c r="E139" s="230" t="s">
        <v>19</v>
      </c>
      <c r="F139" s="231" t="s">
        <v>1753</v>
      </c>
      <c r="G139" s="229"/>
      <c r="H139" s="232">
        <v>0.166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166</v>
      </c>
      <c r="AU139" s="238" t="s">
        <v>82</v>
      </c>
      <c r="AV139" s="13" t="s">
        <v>82</v>
      </c>
      <c r="AW139" s="13" t="s">
        <v>33</v>
      </c>
      <c r="AX139" s="13" t="s">
        <v>72</v>
      </c>
      <c r="AY139" s="238" t="s">
        <v>153</v>
      </c>
    </row>
    <row r="140" spans="1:51" s="13" customFormat="1" ht="12">
      <c r="A140" s="13"/>
      <c r="B140" s="228"/>
      <c r="C140" s="229"/>
      <c r="D140" s="221" t="s">
        <v>166</v>
      </c>
      <c r="E140" s="230" t="s">
        <v>19</v>
      </c>
      <c r="F140" s="231" t="s">
        <v>1754</v>
      </c>
      <c r="G140" s="229"/>
      <c r="H140" s="232">
        <v>0.115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166</v>
      </c>
      <c r="AU140" s="238" t="s">
        <v>82</v>
      </c>
      <c r="AV140" s="13" t="s">
        <v>82</v>
      </c>
      <c r="AW140" s="13" t="s">
        <v>33</v>
      </c>
      <c r="AX140" s="13" t="s">
        <v>72</v>
      </c>
      <c r="AY140" s="238" t="s">
        <v>153</v>
      </c>
    </row>
    <row r="141" spans="1:51" s="14" customFormat="1" ht="12">
      <c r="A141" s="14"/>
      <c r="B141" s="239"/>
      <c r="C141" s="240"/>
      <c r="D141" s="221" t="s">
        <v>166</v>
      </c>
      <c r="E141" s="241" t="s">
        <v>19</v>
      </c>
      <c r="F141" s="242" t="s">
        <v>168</v>
      </c>
      <c r="G141" s="240"/>
      <c r="H141" s="243">
        <v>12.042000000000002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9" t="s">
        <v>166</v>
      </c>
      <c r="AU141" s="249" t="s">
        <v>82</v>
      </c>
      <c r="AV141" s="14" t="s">
        <v>161</v>
      </c>
      <c r="AW141" s="14" t="s">
        <v>33</v>
      </c>
      <c r="AX141" s="14" t="s">
        <v>80</v>
      </c>
      <c r="AY141" s="249" t="s">
        <v>153</v>
      </c>
    </row>
    <row r="142" spans="1:65" s="2" customFormat="1" ht="21.75" customHeight="1">
      <c r="A142" s="42"/>
      <c r="B142" s="43"/>
      <c r="C142" s="208" t="s">
        <v>188</v>
      </c>
      <c r="D142" s="208" t="s">
        <v>156</v>
      </c>
      <c r="E142" s="209" t="s">
        <v>1755</v>
      </c>
      <c r="F142" s="210" t="s">
        <v>1756</v>
      </c>
      <c r="G142" s="211" t="s">
        <v>197</v>
      </c>
      <c r="H142" s="212">
        <v>103.45</v>
      </c>
      <c r="I142" s="213"/>
      <c r="J142" s="214">
        <f>ROUND(I142*H142,2)</f>
        <v>0</v>
      </c>
      <c r="K142" s="210" t="s">
        <v>160</v>
      </c>
      <c r="L142" s="48"/>
      <c r="M142" s="215" t="s">
        <v>19</v>
      </c>
      <c r="N142" s="216" t="s">
        <v>43</v>
      </c>
      <c r="O142" s="88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19" t="s">
        <v>161</v>
      </c>
      <c r="AT142" s="219" t="s">
        <v>156</v>
      </c>
      <c r="AU142" s="219" t="s">
        <v>82</v>
      </c>
      <c r="AY142" s="21" t="s">
        <v>153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21" t="s">
        <v>80</v>
      </c>
      <c r="BK142" s="220">
        <f>ROUND(I142*H142,2)</f>
        <v>0</v>
      </c>
      <c r="BL142" s="21" t="s">
        <v>161</v>
      </c>
      <c r="BM142" s="219" t="s">
        <v>191</v>
      </c>
    </row>
    <row r="143" spans="1:47" s="2" customFormat="1" ht="12">
      <c r="A143" s="42"/>
      <c r="B143" s="43"/>
      <c r="C143" s="44"/>
      <c r="D143" s="221" t="s">
        <v>162</v>
      </c>
      <c r="E143" s="44"/>
      <c r="F143" s="222" t="s">
        <v>1757</v>
      </c>
      <c r="G143" s="44"/>
      <c r="H143" s="44"/>
      <c r="I143" s="223"/>
      <c r="J143" s="44"/>
      <c r="K143" s="44"/>
      <c r="L143" s="48"/>
      <c r="M143" s="224"/>
      <c r="N143" s="225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162</v>
      </c>
      <c r="AU143" s="21" t="s">
        <v>82</v>
      </c>
    </row>
    <row r="144" spans="1:47" s="2" customFormat="1" ht="12">
      <c r="A144" s="42"/>
      <c r="B144" s="43"/>
      <c r="C144" s="44"/>
      <c r="D144" s="226" t="s">
        <v>164</v>
      </c>
      <c r="E144" s="44"/>
      <c r="F144" s="227" t="s">
        <v>1758</v>
      </c>
      <c r="G144" s="44"/>
      <c r="H144" s="44"/>
      <c r="I144" s="223"/>
      <c r="J144" s="44"/>
      <c r="K144" s="44"/>
      <c r="L144" s="48"/>
      <c r="M144" s="224"/>
      <c r="N144" s="225"/>
      <c r="O144" s="88"/>
      <c r="P144" s="88"/>
      <c r="Q144" s="88"/>
      <c r="R144" s="88"/>
      <c r="S144" s="88"/>
      <c r="T144" s="89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T144" s="21" t="s">
        <v>164</v>
      </c>
      <c r="AU144" s="21" t="s">
        <v>82</v>
      </c>
    </row>
    <row r="145" spans="1:51" s="16" customFormat="1" ht="12">
      <c r="A145" s="16"/>
      <c r="B145" s="272"/>
      <c r="C145" s="273"/>
      <c r="D145" s="221" t="s">
        <v>166</v>
      </c>
      <c r="E145" s="274" t="s">
        <v>19</v>
      </c>
      <c r="F145" s="275" t="s">
        <v>1732</v>
      </c>
      <c r="G145" s="273"/>
      <c r="H145" s="274" t="s">
        <v>19</v>
      </c>
      <c r="I145" s="276"/>
      <c r="J145" s="273"/>
      <c r="K145" s="273"/>
      <c r="L145" s="277"/>
      <c r="M145" s="278"/>
      <c r="N145" s="279"/>
      <c r="O145" s="279"/>
      <c r="P145" s="279"/>
      <c r="Q145" s="279"/>
      <c r="R145" s="279"/>
      <c r="S145" s="279"/>
      <c r="T145" s="280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81" t="s">
        <v>166</v>
      </c>
      <c r="AU145" s="281" t="s">
        <v>82</v>
      </c>
      <c r="AV145" s="16" t="s">
        <v>80</v>
      </c>
      <c r="AW145" s="16" t="s">
        <v>33</v>
      </c>
      <c r="AX145" s="16" t="s">
        <v>72</v>
      </c>
      <c r="AY145" s="281" t="s">
        <v>153</v>
      </c>
    </row>
    <row r="146" spans="1:51" s="13" customFormat="1" ht="12">
      <c r="A146" s="13"/>
      <c r="B146" s="228"/>
      <c r="C146" s="229"/>
      <c r="D146" s="221" t="s">
        <v>166</v>
      </c>
      <c r="E146" s="230" t="s">
        <v>19</v>
      </c>
      <c r="F146" s="231" t="s">
        <v>1759</v>
      </c>
      <c r="G146" s="229"/>
      <c r="H146" s="232">
        <v>37.2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8" t="s">
        <v>166</v>
      </c>
      <c r="AU146" s="238" t="s">
        <v>82</v>
      </c>
      <c r="AV146" s="13" t="s">
        <v>82</v>
      </c>
      <c r="AW146" s="13" t="s">
        <v>33</v>
      </c>
      <c r="AX146" s="13" t="s">
        <v>72</v>
      </c>
      <c r="AY146" s="238" t="s">
        <v>153</v>
      </c>
    </row>
    <row r="147" spans="1:51" s="16" customFormat="1" ht="12">
      <c r="A147" s="16"/>
      <c r="B147" s="272"/>
      <c r="C147" s="273"/>
      <c r="D147" s="221" t="s">
        <v>166</v>
      </c>
      <c r="E147" s="274" t="s">
        <v>19</v>
      </c>
      <c r="F147" s="275" t="s">
        <v>1721</v>
      </c>
      <c r="G147" s="273"/>
      <c r="H147" s="274" t="s">
        <v>19</v>
      </c>
      <c r="I147" s="276"/>
      <c r="J147" s="273"/>
      <c r="K147" s="273"/>
      <c r="L147" s="277"/>
      <c r="M147" s="278"/>
      <c r="N147" s="279"/>
      <c r="O147" s="279"/>
      <c r="P147" s="279"/>
      <c r="Q147" s="279"/>
      <c r="R147" s="279"/>
      <c r="S147" s="279"/>
      <c r="T147" s="280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81" t="s">
        <v>166</v>
      </c>
      <c r="AU147" s="281" t="s">
        <v>82</v>
      </c>
      <c r="AV147" s="16" t="s">
        <v>80</v>
      </c>
      <c r="AW147" s="16" t="s">
        <v>33</v>
      </c>
      <c r="AX147" s="16" t="s">
        <v>72</v>
      </c>
      <c r="AY147" s="281" t="s">
        <v>153</v>
      </c>
    </row>
    <row r="148" spans="1:51" s="13" customFormat="1" ht="12">
      <c r="A148" s="13"/>
      <c r="B148" s="228"/>
      <c r="C148" s="229"/>
      <c r="D148" s="221" t="s">
        <v>166</v>
      </c>
      <c r="E148" s="230" t="s">
        <v>19</v>
      </c>
      <c r="F148" s="231" t="s">
        <v>1760</v>
      </c>
      <c r="G148" s="229"/>
      <c r="H148" s="232">
        <v>34.97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166</v>
      </c>
      <c r="AU148" s="238" t="s">
        <v>82</v>
      </c>
      <c r="AV148" s="13" t="s">
        <v>82</v>
      </c>
      <c r="AW148" s="13" t="s">
        <v>33</v>
      </c>
      <c r="AX148" s="13" t="s">
        <v>72</v>
      </c>
      <c r="AY148" s="238" t="s">
        <v>153</v>
      </c>
    </row>
    <row r="149" spans="1:51" s="16" customFormat="1" ht="12">
      <c r="A149" s="16"/>
      <c r="B149" s="272"/>
      <c r="C149" s="273"/>
      <c r="D149" s="221" t="s">
        <v>166</v>
      </c>
      <c r="E149" s="274" t="s">
        <v>19</v>
      </c>
      <c r="F149" s="275" t="s">
        <v>1739</v>
      </c>
      <c r="G149" s="273"/>
      <c r="H149" s="274" t="s">
        <v>19</v>
      </c>
      <c r="I149" s="276"/>
      <c r="J149" s="273"/>
      <c r="K149" s="273"/>
      <c r="L149" s="277"/>
      <c r="M149" s="278"/>
      <c r="N149" s="279"/>
      <c r="O149" s="279"/>
      <c r="P149" s="279"/>
      <c r="Q149" s="279"/>
      <c r="R149" s="279"/>
      <c r="S149" s="279"/>
      <c r="T149" s="280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1" t="s">
        <v>166</v>
      </c>
      <c r="AU149" s="281" t="s">
        <v>82</v>
      </c>
      <c r="AV149" s="16" t="s">
        <v>80</v>
      </c>
      <c r="AW149" s="16" t="s">
        <v>33</v>
      </c>
      <c r="AX149" s="16" t="s">
        <v>72</v>
      </c>
      <c r="AY149" s="281" t="s">
        <v>153</v>
      </c>
    </row>
    <row r="150" spans="1:51" s="13" customFormat="1" ht="12">
      <c r="A150" s="13"/>
      <c r="B150" s="228"/>
      <c r="C150" s="229"/>
      <c r="D150" s="221" t="s">
        <v>166</v>
      </c>
      <c r="E150" s="230" t="s">
        <v>19</v>
      </c>
      <c r="F150" s="231" t="s">
        <v>1761</v>
      </c>
      <c r="G150" s="229"/>
      <c r="H150" s="232">
        <v>31.28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166</v>
      </c>
      <c r="AU150" s="238" t="s">
        <v>82</v>
      </c>
      <c r="AV150" s="13" t="s">
        <v>82</v>
      </c>
      <c r="AW150" s="13" t="s">
        <v>33</v>
      </c>
      <c r="AX150" s="13" t="s">
        <v>72</v>
      </c>
      <c r="AY150" s="238" t="s">
        <v>153</v>
      </c>
    </row>
    <row r="151" spans="1:51" s="14" customFormat="1" ht="12">
      <c r="A151" s="14"/>
      <c r="B151" s="239"/>
      <c r="C151" s="240"/>
      <c r="D151" s="221" t="s">
        <v>166</v>
      </c>
      <c r="E151" s="241" t="s">
        <v>19</v>
      </c>
      <c r="F151" s="242" t="s">
        <v>168</v>
      </c>
      <c r="G151" s="240"/>
      <c r="H151" s="243">
        <v>103.45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9" t="s">
        <v>166</v>
      </c>
      <c r="AU151" s="249" t="s">
        <v>82</v>
      </c>
      <c r="AV151" s="14" t="s">
        <v>161</v>
      </c>
      <c r="AW151" s="14" t="s">
        <v>33</v>
      </c>
      <c r="AX151" s="14" t="s">
        <v>80</v>
      </c>
      <c r="AY151" s="249" t="s">
        <v>153</v>
      </c>
    </row>
    <row r="152" spans="1:65" s="2" customFormat="1" ht="24.15" customHeight="1">
      <c r="A152" s="42"/>
      <c r="B152" s="43"/>
      <c r="C152" s="208" t="s">
        <v>178</v>
      </c>
      <c r="D152" s="208" t="s">
        <v>156</v>
      </c>
      <c r="E152" s="209" t="s">
        <v>1762</v>
      </c>
      <c r="F152" s="210" t="s">
        <v>1763</v>
      </c>
      <c r="G152" s="211" t="s">
        <v>197</v>
      </c>
      <c r="H152" s="212">
        <v>103.45</v>
      </c>
      <c r="I152" s="213"/>
      <c r="J152" s="214">
        <f>ROUND(I152*H152,2)</f>
        <v>0</v>
      </c>
      <c r="K152" s="210" t="s">
        <v>160</v>
      </c>
      <c r="L152" s="48"/>
      <c r="M152" s="215" t="s">
        <v>19</v>
      </c>
      <c r="N152" s="216" t="s">
        <v>43</v>
      </c>
      <c r="O152" s="88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19" t="s">
        <v>161</v>
      </c>
      <c r="AT152" s="219" t="s">
        <v>156</v>
      </c>
      <c r="AU152" s="219" t="s">
        <v>82</v>
      </c>
      <c r="AY152" s="21" t="s">
        <v>153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21" t="s">
        <v>80</v>
      </c>
      <c r="BK152" s="220">
        <f>ROUND(I152*H152,2)</f>
        <v>0</v>
      </c>
      <c r="BL152" s="21" t="s">
        <v>161</v>
      </c>
      <c r="BM152" s="219" t="s">
        <v>8</v>
      </c>
    </row>
    <row r="153" spans="1:47" s="2" customFormat="1" ht="12">
      <c r="A153" s="42"/>
      <c r="B153" s="43"/>
      <c r="C153" s="44"/>
      <c r="D153" s="221" t="s">
        <v>162</v>
      </c>
      <c r="E153" s="44"/>
      <c r="F153" s="222" t="s">
        <v>1764</v>
      </c>
      <c r="G153" s="44"/>
      <c r="H153" s="44"/>
      <c r="I153" s="223"/>
      <c r="J153" s="44"/>
      <c r="K153" s="44"/>
      <c r="L153" s="48"/>
      <c r="M153" s="224"/>
      <c r="N153" s="225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1" t="s">
        <v>162</v>
      </c>
      <c r="AU153" s="21" t="s">
        <v>82</v>
      </c>
    </row>
    <row r="154" spans="1:47" s="2" customFormat="1" ht="12">
      <c r="A154" s="42"/>
      <c r="B154" s="43"/>
      <c r="C154" s="44"/>
      <c r="D154" s="226" t="s">
        <v>164</v>
      </c>
      <c r="E154" s="44"/>
      <c r="F154" s="227" t="s">
        <v>1765</v>
      </c>
      <c r="G154" s="44"/>
      <c r="H154" s="44"/>
      <c r="I154" s="223"/>
      <c r="J154" s="44"/>
      <c r="K154" s="44"/>
      <c r="L154" s="48"/>
      <c r="M154" s="224"/>
      <c r="N154" s="225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164</v>
      </c>
      <c r="AU154" s="21" t="s">
        <v>82</v>
      </c>
    </row>
    <row r="155" spans="1:65" s="2" customFormat="1" ht="24.15" customHeight="1">
      <c r="A155" s="42"/>
      <c r="B155" s="43"/>
      <c r="C155" s="208" t="s">
        <v>201</v>
      </c>
      <c r="D155" s="208" t="s">
        <v>156</v>
      </c>
      <c r="E155" s="209" t="s">
        <v>1766</v>
      </c>
      <c r="F155" s="210" t="s">
        <v>1767</v>
      </c>
      <c r="G155" s="211" t="s">
        <v>159</v>
      </c>
      <c r="H155" s="212">
        <v>9.882</v>
      </c>
      <c r="I155" s="213"/>
      <c r="J155" s="214">
        <f>ROUND(I155*H155,2)</f>
        <v>0</v>
      </c>
      <c r="K155" s="210" t="s">
        <v>160</v>
      </c>
      <c r="L155" s="48"/>
      <c r="M155" s="215" t="s">
        <v>19</v>
      </c>
      <c r="N155" s="216" t="s">
        <v>43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19" t="s">
        <v>161</v>
      </c>
      <c r="AT155" s="219" t="s">
        <v>156</v>
      </c>
      <c r="AU155" s="219" t="s">
        <v>82</v>
      </c>
      <c r="AY155" s="21" t="s">
        <v>153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1" t="s">
        <v>80</v>
      </c>
      <c r="BK155" s="220">
        <f>ROUND(I155*H155,2)</f>
        <v>0</v>
      </c>
      <c r="BL155" s="21" t="s">
        <v>161</v>
      </c>
      <c r="BM155" s="219" t="s">
        <v>204</v>
      </c>
    </row>
    <row r="156" spans="1:47" s="2" customFormat="1" ht="12">
      <c r="A156" s="42"/>
      <c r="B156" s="43"/>
      <c r="C156" s="44"/>
      <c r="D156" s="221" t="s">
        <v>162</v>
      </c>
      <c r="E156" s="44"/>
      <c r="F156" s="222" t="s">
        <v>1768</v>
      </c>
      <c r="G156" s="44"/>
      <c r="H156" s="44"/>
      <c r="I156" s="223"/>
      <c r="J156" s="44"/>
      <c r="K156" s="44"/>
      <c r="L156" s="48"/>
      <c r="M156" s="224"/>
      <c r="N156" s="225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162</v>
      </c>
      <c r="AU156" s="21" t="s">
        <v>82</v>
      </c>
    </row>
    <row r="157" spans="1:47" s="2" customFormat="1" ht="12">
      <c r="A157" s="42"/>
      <c r="B157" s="43"/>
      <c r="C157" s="44"/>
      <c r="D157" s="226" t="s">
        <v>164</v>
      </c>
      <c r="E157" s="44"/>
      <c r="F157" s="227" t="s">
        <v>1769</v>
      </c>
      <c r="G157" s="44"/>
      <c r="H157" s="44"/>
      <c r="I157" s="223"/>
      <c r="J157" s="44"/>
      <c r="K157" s="44"/>
      <c r="L157" s="48"/>
      <c r="M157" s="224"/>
      <c r="N157" s="225"/>
      <c r="O157" s="88"/>
      <c r="P157" s="88"/>
      <c r="Q157" s="88"/>
      <c r="R157" s="88"/>
      <c r="S157" s="88"/>
      <c r="T157" s="89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T157" s="21" t="s">
        <v>164</v>
      </c>
      <c r="AU157" s="21" t="s">
        <v>82</v>
      </c>
    </row>
    <row r="158" spans="1:51" s="13" customFormat="1" ht="12">
      <c r="A158" s="13"/>
      <c r="B158" s="228"/>
      <c r="C158" s="229"/>
      <c r="D158" s="221" t="s">
        <v>166</v>
      </c>
      <c r="E158" s="230" t="s">
        <v>19</v>
      </c>
      <c r="F158" s="231" t="s">
        <v>1770</v>
      </c>
      <c r="G158" s="229"/>
      <c r="H158" s="232">
        <v>9.882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166</v>
      </c>
      <c r="AU158" s="238" t="s">
        <v>82</v>
      </c>
      <c r="AV158" s="13" t="s">
        <v>82</v>
      </c>
      <c r="AW158" s="13" t="s">
        <v>33</v>
      </c>
      <c r="AX158" s="13" t="s">
        <v>72</v>
      </c>
      <c r="AY158" s="238" t="s">
        <v>153</v>
      </c>
    </row>
    <row r="159" spans="1:51" s="14" customFormat="1" ht="12">
      <c r="A159" s="14"/>
      <c r="B159" s="239"/>
      <c r="C159" s="240"/>
      <c r="D159" s="221" t="s">
        <v>166</v>
      </c>
      <c r="E159" s="241" t="s">
        <v>19</v>
      </c>
      <c r="F159" s="242" t="s">
        <v>168</v>
      </c>
      <c r="G159" s="240"/>
      <c r="H159" s="243">
        <v>9.882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9" t="s">
        <v>166</v>
      </c>
      <c r="AU159" s="249" t="s">
        <v>82</v>
      </c>
      <c r="AV159" s="14" t="s">
        <v>161</v>
      </c>
      <c r="AW159" s="14" t="s">
        <v>33</v>
      </c>
      <c r="AX159" s="14" t="s">
        <v>80</v>
      </c>
      <c r="AY159" s="249" t="s">
        <v>153</v>
      </c>
    </row>
    <row r="160" spans="1:65" s="2" customFormat="1" ht="24.15" customHeight="1">
      <c r="A160" s="42"/>
      <c r="B160" s="43"/>
      <c r="C160" s="208" t="s">
        <v>184</v>
      </c>
      <c r="D160" s="208" t="s">
        <v>156</v>
      </c>
      <c r="E160" s="209" t="s">
        <v>1771</v>
      </c>
      <c r="F160" s="210" t="s">
        <v>1772</v>
      </c>
      <c r="G160" s="211" t="s">
        <v>159</v>
      </c>
      <c r="H160" s="212">
        <v>31.882</v>
      </c>
      <c r="I160" s="213"/>
      <c r="J160" s="214">
        <f>ROUND(I160*H160,2)</f>
        <v>0</v>
      </c>
      <c r="K160" s="210" t="s">
        <v>160</v>
      </c>
      <c r="L160" s="48"/>
      <c r="M160" s="215" t="s">
        <v>19</v>
      </c>
      <c r="N160" s="216" t="s">
        <v>43</v>
      </c>
      <c r="O160" s="88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R160" s="219" t="s">
        <v>161</v>
      </c>
      <c r="AT160" s="219" t="s">
        <v>156</v>
      </c>
      <c r="AU160" s="219" t="s">
        <v>82</v>
      </c>
      <c r="AY160" s="21" t="s">
        <v>153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21" t="s">
        <v>80</v>
      </c>
      <c r="BK160" s="220">
        <f>ROUND(I160*H160,2)</f>
        <v>0</v>
      </c>
      <c r="BL160" s="21" t="s">
        <v>161</v>
      </c>
      <c r="BM160" s="219" t="s">
        <v>210</v>
      </c>
    </row>
    <row r="161" spans="1:47" s="2" customFormat="1" ht="12">
      <c r="A161" s="42"/>
      <c r="B161" s="43"/>
      <c r="C161" s="44"/>
      <c r="D161" s="221" t="s">
        <v>162</v>
      </c>
      <c r="E161" s="44"/>
      <c r="F161" s="222" t="s">
        <v>1773</v>
      </c>
      <c r="G161" s="44"/>
      <c r="H161" s="44"/>
      <c r="I161" s="223"/>
      <c r="J161" s="44"/>
      <c r="K161" s="44"/>
      <c r="L161" s="48"/>
      <c r="M161" s="224"/>
      <c r="N161" s="225"/>
      <c r="O161" s="88"/>
      <c r="P161" s="88"/>
      <c r="Q161" s="88"/>
      <c r="R161" s="88"/>
      <c r="S161" s="88"/>
      <c r="T161" s="89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T161" s="21" t="s">
        <v>162</v>
      </c>
      <c r="AU161" s="21" t="s">
        <v>82</v>
      </c>
    </row>
    <row r="162" spans="1:47" s="2" customFormat="1" ht="12">
      <c r="A162" s="42"/>
      <c r="B162" s="43"/>
      <c r="C162" s="44"/>
      <c r="D162" s="226" t="s">
        <v>164</v>
      </c>
      <c r="E162" s="44"/>
      <c r="F162" s="227" t="s">
        <v>1774</v>
      </c>
      <c r="G162" s="44"/>
      <c r="H162" s="44"/>
      <c r="I162" s="223"/>
      <c r="J162" s="44"/>
      <c r="K162" s="44"/>
      <c r="L162" s="48"/>
      <c r="M162" s="224"/>
      <c r="N162" s="225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164</v>
      </c>
      <c r="AU162" s="21" t="s">
        <v>82</v>
      </c>
    </row>
    <row r="163" spans="1:51" s="13" customFormat="1" ht="12">
      <c r="A163" s="13"/>
      <c r="B163" s="228"/>
      <c r="C163" s="229"/>
      <c r="D163" s="221" t="s">
        <v>166</v>
      </c>
      <c r="E163" s="230" t="s">
        <v>19</v>
      </c>
      <c r="F163" s="231" t="s">
        <v>1775</v>
      </c>
      <c r="G163" s="229"/>
      <c r="H163" s="232">
        <v>31.882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8" t="s">
        <v>166</v>
      </c>
      <c r="AU163" s="238" t="s">
        <v>82</v>
      </c>
      <c r="AV163" s="13" t="s">
        <v>82</v>
      </c>
      <c r="AW163" s="13" t="s">
        <v>33</v>
      </c>
      <c r="AX163" s="13" t="s">
        <v>72</v>
      </c>
      <c r="AY163" s="238" t="s">
        <v>153</v>
      </c>
    </row>
    <row r="164" spans="1:51" s="14" customFormat="1" ht="12">
      <c r="A164" s="14"/>
      <c r="B164" s="239"/>
      <c r="C164" s="240"/>
      <c r="D164" s="221" t="s">
        <v>166</v>
      </c>
      <c r="E164" s="241" t="s">
        <v>19</v>
      </c>
      <c r="F164" s="242" t="s">
        <v>168</v>
      </c>
      <c r="G164" s="240"/>
      <c r="H164" s="243">
        <v>31.882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9" t="s">
        <v>166</v>
      </c>
      <c r="AU164" s="249" t="s">
        <v>82</v>
      </c>
      <c r="AV164" s="14" t="s">
        <v>161</v>
      </c>
      <c r="AW164" s="14" t="s">
        <v>33</v>
      </c>
      <c r="AX164" s="14" t="s">
        <v>80</v>
      </c>
      <c r="AY164" s="249" t="s">
        <v>153</v>
      </c>
    </row>
    <row r="165" spans="1:65" s="2" customFormat="1" ht="37.8" customHeight="1">
      <c r="A165" s="42"/>
      <c r="B165" s="43"/>
      <c r="C165" s="208" t="s">
        <v>213</v>
      </c>
      <c r="D165" s="208" t="s">
        <v>156</v>
      </c>
      <c r="E165" s="209" t="s">
        <v>1776</v>
      </c>
      <c r="F165" s="210" t="s">
        <v>1777</v>
      </c>
      <c r="G165" s="211" t="s">
        <v>159</v>
      </c>
      <c r="H165" s="212">
        <v>9.882</v>
      </c>
      <c r="I165" s="213"/>
      <c r="J165" s="214">
        <f>ROUND(I165*H165,2)</f>
        <v>0</v>
      </c>
      <c r="K165" s="210" t="s">
        <v>160</v>
      </c>
      <c r="L165" s="48"/>
      <c r="M165" s="215" t="s">
        <v>19</v>
      </c>
      <c r="N165" s="216" t="s">
        <v>43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19" t="s">
        <v>161</v>
      </c>
      <c r="AT165" s="219" t="s">
        <v>156</v>
      </c>
      <c r="AU165" s="219" t="s">
        <v>82</v>
      </c>
      <c r="AY165" s="21" t="s">
        <v>153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1" t="s">
        <v>80</v>
      </c>
      <c r="BK165" s="220">
        <f>ROUND(I165*H165,2)</f>
        <v>0</v>
      </c>
      <c r="BL165" s="21" t="s">
        <v>161</v>
      </c>
      <c r="BM165" s="219" t="s">
        <v>218</v>
      </c>
    </row>
    <row r="166" spans="1:47" s="2" customFormat="1" ht="12">
      <c r="A166" s="42"/>
      <c r="B166" s="43"/>
      <c r="C166" s="44"/>
      <c r="D166" s="221" t="s">
        <v>162</v>
      </c>
      <c r="E166" s="44"/>
      <c r="F166" s="222" t="s">
        <v>1778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82</v>
      </c>
    </row>
    <row r="167" spans="1:47" s="2" customFormat="1" ht="12">
      <c r="A167" s="42"/>
      <c r="B167" s="43"/>
      <c r="C167" s="44"/>
      <c r="D167" s="226" t="s">
        <v>164</v>
      </c>
      <c r="E167" s="44"/>
      <c r="F167" s="227" t="s">
        <v>1779</v>
      </c>
      <c r="G167" s="44"/>
      <c r="H167" s="44"/>
      <c r="I167" s="223"/>
      <c r="J167" s="44"/>
      <c r="K167" s="44"/>
      <c r="L167" s="48"/>
      <c r="M167" s="224"/>
      <c r="N167" s="225"/>
      <c r="O167" s="88"/>
      <c r="P167" s="88"/>
      <c r="Q167" s="88"/>
      <c r="R167" s="88"/>
      <c r="S167" s="88"/>
      <c r="T167" s="89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T167" s="21" t="s">
        <v>164</v>
      </c>
      <c r="AU167" s="21" t="s">
        <v>82</v>
      </c>
    </row>
    <row r="168" spans="1:65" s="2" customFormat="1" ht="37.8" customHeight="1">
      <c r="A168" s="42"/>
      <c r="B168" s="43"/>
      <c r="C168" s="208" t="s">
        <v>191</v>
      </c>
      <c r="D168" s="208" t="s">
        <v>156</v>
      </c>
      <c r="E168" s="209" t="s">
        <v>1780</v>
      </c>
      <c r="F168" s="210" t="s">
        <v>1781</v>
      </c>
      <c r="G168" s="211" t="s">
        <v>159</v>
      </c>
      <c r="H168" s="212">
        <v>19.764</v>
      </c>
      <c r="I168" s="213"/>
      <c r="J168" s="214">
        <f>ROUND(I168*H168,2)</f>
        <v>0</v>
      </c>
      <c r="K168" s="210" t="s">
        <v>160</v>
      </c>
      <c r="L168" s="48"/>
      <c r="M168" s="215" t="s">
        <v>19</v>
      </c>
      <c r="N168" s="216" t="s">
        <v>43</v>
      </c>
      <c r="O168" s="88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R168" s="219" t="s">
        <v>161</v>
      </c>
      <c r="AT168" s="219" t="s">
        <v>156</v>
      </c>
      <c r="AU168" s="219" t="s">
        <v>82</v>
      </c>
      <c r="AY168" s="21" t="s">
        <v>153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21" t="s">
        <v>80</v>
      </c>
      <c r="BK168" s="220">
        <f>ROUND(I168*H168,2)</f>
        <v>0</v>
      </c>
      <c r="BL168" s="21" t="s">
        <v>161</v>
      </c>
      <c r="BM168" s="219" t="s">
        <v>222</v>
      </c>
    </row>
    <row r="169" spans="1:47" s="2" customFormat="1" ht="12">
      <c r="A169" s="42"/>
      <c r="B169" s="43"/>
      <c r="C169" s="44"/>
      <c r="D169" s="221" t="s">
        <v>162</v>
      </c>
      <c r="E169" s="44"/>
      <c r="F169" s="222" t="s">
        <v>1782</v>
      </c>
      <c r="G169" s="44"/>
      <c r="H169" s="44"/>
      <c r="I169" s="223"/>
      <c r="J169" s="44"/>
      <c r="K169" s="44"/>
      <c r="L169" s="48"/>
      <c r="M169" s="224"/>
      <c r="N169" s="225"/>
      <c r="O169" s="88"/>
      <c r="P169" s="88"/>
      <c r="Q169" s="88"/>
      <c r="R169" s="88"/>
      <c r="S169" s="88"/>
      <c r="T169" s="89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T169" s="21" t="s">
        <v>162</v>
      </c>
      <c r="AU169" s="21" t="s">
        <v>82</v>
      </c>
    </row>
    <row r="170" spans="1:47" s="2" customFormat="1" ht="12">
      <c r="A170" s="42"/>
      <c r="B170" s="43"/>
      <c r="C170" s="44"/>
      <c r="D170" s="226" t="s">
        <v>164</v>
      </c>
      <c r="E170" s="44"/>
      <c r="F170" s="227" t="s">
        <v>1783</v>
      </c>
      <c r="G170" s="44"/>
      <c r="H170" s="44"/>
      <c r="I170" s="223"/>
      <c r="J170" s="44"/>
      <c r="K170" s="44"/>
      <c r="L170" s="48"/>
      <c r="M170" s="224"/>
      <c r="N170" s="225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1" t="s">
        <v>164</v>
      </c>
      <c r="AU170" s="21" t="s">
        <v>82</v>
      </c>
    </row>
    <row r="171" spans="1:51" s="13" customFormat="1" ht="12">
      <c r="A171" s="13"/>
      <c r="B171" s="228"/>
      <c r="C171" s="229"/>
      <c r="D171" s="221" t="s">
        <v>166</v>
      </c>
      <c r="E171" s="230" t="s">
        <v>19</v>
      </c>
      <c r="F171" s="231" t="s">
        <v>1784</v>
      </c>
      <c r="G171" s="229"/>
      <c r="H171" s="232">
        <v>19.764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166</v>
      </c>
      <c r="AU171" s="238" t="s">
        <v>82</v>
      </c>
      <c r="AV171" s="13" t="s">
        <v>82</v>
      </c>
      <c r="AW171" s="13" t="s">
        <v>33</v>
      </c>
      <c r="AX171" s="13" t="s">
        <v>72</v>
      </c>
      <c r="AY171" s="238" t="s">
        <v>153</v>
      </c>
    </row>
    <row r="172" spans="1:51" s="14" customFormat="1" ht="12">
      <c r="A172" s="14"/>
      <c r="B172" s="239"/>
      <c r="C172" s="240"/>
      <c r="D172" s="221" t="s">
        <v>166</v>
      </c>
      <c r="E172" s="241" t="s">
        <v>19</v>
      </c>
      <c r="F172" s="242" t="s">
        <v>168</v>
      </c>
      <c r="G172" s="240"/>
      <c r="H172" s="243">
        <v>19.764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9" t="s">
        <v>166</v>
      </c>
      <c r="AU172" s="249" t="s">
        <v>82</v>
      </c>
      <c r="AV172" s="14" t="s">
        <v>161</v>
      </c>
      <c r="AW172" s="14" t="s">
        <v>33</v>
      </c>
      <c r="AX172" s="14" t="s">
        <v>80</v>
      </c>
      <c r="AY172" s="249" t="s">
        <v>153</v>
      </c>
    </row>
    <row r="173" spans="1:65" s="2" customFormat="1" ht="37.8" customHeight="1">
      <c r="A173" s="42"/>
      <c r="B173" s="43"/>
      <c r="C173" s="208" t="s">
        <v>228</v>
      </c>
      <c r="D173" s="208" t="s">
        <v>156</v>
      </c>
      <c r="E173" s="209" t="s">
        <v>1785</v>
      </c>
      <c r="F173" s="210" t="s">
        <v>1786</v>
      </c>
      <c r="G173" s="211" t="s">
        <v>159</v>
      </c>
      <c r="H173" s="212">
        <v>41.764</v>
      </c>
      <c r="I173" s="213"/>
      <c r="J173" s="214">
        <f>ROUND(I173*H173,2)</f>
        <v>0</v>
      </c>
      <c r="K173" s="210" t="s">
        <v>160</v>
      </c>
      <c r="L173" s="48"/>
      <c r="M173" s="215" t="s">
        <v>19</v>
      </c>
      <c r="N173" s="216" t="s">
        <v>43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19" t="s">
        <v>161</v>
      </c>
      <c r="AT173" s="219" t="s">
        <v>156</v>
      </c>
      <c r="AU173" s="219" t="s">
        <v>82</v>
      </c>
      <c r="AY173" s="21" t="s">
        <v>153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1" t="s">
        <v>80</v>
      </c>
      <c r="BK173" s="220">
        <f>ROUND(I173*H173,2)</f>
        <v>0</v>
      </c>
      <c r="BL173" s="21" t="s">
        <v>161</v>
      </c>
      <c r="BM173" s="219" t="s">
        <v>231</v>
      </c>
    </row>
    <row r="174" spans="1:47" s="2" customFormat="1" ht="12">
      <c r="A174" s="42"/>
      <c r="B174" s="43"/>
      <c r="C174" s="44"/>
      <c r="D174" s="221" t="s">
        <v>162</v>
      </c>
      <c r="E174" s="44"/>
      <c r="F174" s="222" t="s">
        <v>1787</v>
      </c>
      <c r="G174" s="44"/>
      <c r="H174" s="44"/>
      <c r="I174" s="223"/>
      <c r="J174" s="44"/>
      <c r="K174" s="44"/>
      <c r="L174" s="48"/>
      <c r="M174" s="224"/>
      <c r="N174" s="225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162</v>
      </c>
      <c r="AU174" s="21" t="s">
        <v>82</v>
      </c>
    </row>
    <row r="175" spans="1:47" s="2" customFormat="1" ht="12">
      <c r="A175" s="42"/>
      <c r="B175" s="43"/>
      <c r="C175" s="44"/>
      <c r="D175" s="226" t="s">
        <v>164</v>
      </c>
      <c r="E175" s="44"/>
      <c r="F175" s="227" t="s">
        <v>1788</v>
      </c>
      <c r="G175" s="44"/>
      <c r="H175" s="44"/>
      <c r="I175" s="223"/>
      <c r="J175" s="44"/>
      <c r="K175" s="44"/>
      <c r="L175" s="48"/>
      <c r="M175" s="224"/>
      <c r="N175" s="225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164</v>
      </c>
      <c r="AU175" s="21" t="s">
        <v>82</v>
      </c>
    </row>
    <row r="176" spans="1:51" s="13" customFormat="1" ht="12">
      <c r="A176" s="13"/>
      <c r="B176" s="228"/>
      <c r="C176" s="229"/>
      <c r="D176" s="221" t="s">
        <v>166</v>
      </c>
      <c r="E176" s="230" t="s">
        <v>19</v>
      </c>
      <c r="F176" s="231" t="s">
        <v>1789</v>
      </c>
      <c r="G176" s="229"/>
      <c r="H176" s="232">
        <v>41.764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166</v>
      </c>
      <c r="AU176" s="238" t="s">
        <v>82</v>
      </c>
      <c r="AV176" s="13" t="s">
        <v>82</v>
      </c>
      <c r="AW176" s="13" t="s">
        <v>33</v>
      </c>
      <c r="AX176" s="13" t="s">
        <v>72</v>
      </c>
      <c r="AY176" s="238" t="s">
        <v>153</v>
      </c>
    </row>
    <row r="177" spans="1:51" s="14" customFormat="1" ht="12">
      <c r="A177" s="14"/>
      <c r="B177" s="239"/>
      <c r="C177" s="240"/>
      <c r="D177" s="221" t="s">
        <v>166</v>
      </c>
      <c r="E177" s="241" t="s">
        <v>19</v>
      </c>
      <c r="F177" s="242" t="s">
        <v>168</v>
      </c>
      <c r="G177" s="240"/>
      <c r="H177" s="243">
        <v>41.764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166</v>
      </c>
      <c r="AU177" s="249" t="s">
        <v>82</v>
      </c>
      <c r="AV177" s="14" t="s">
        <v>161</v>
      </c>
      <c r="AW177" s="14" t="s">
        <v>33</v>
      </c>
      <c r="AX177" s="14" t="s">
        <v>80</v>
      </c>
      <c r="AY177" s="249" t="s">
        <v>153</v>
      </c>
    </row>
    <row r="178" spans="1:65" s="2" customFormat="1" ht="16.5" customHeight="1">
      <c r="A178" s="42"/>
      <c r="B178" s="43"/>
      <c r="C178" s="208" t="s">
        <v>8</v>
      </c>
      <c r="D178" s="208" t="s">
        <v>156</v>
      </c>
      <c r="E178" s="209" t="s">
        <v>176</v>
      </c>
      <c r="F178" s="210" t="s">
        <v>177</v>
      </c>
      <c r="G178" s="211" t="s">
        <v>159</v>
      </c>
      <c r="H178" s="212">
        <v>41.764</v>
      </c>
      <c r="I178" s="213"/>
      <c r="J178" s="214">
        <f>ROUND(I178*H178,2)</f>
        <v>0</v>
      </c>
      <c r="K178" s="210" t="s">
        <v>160</v>
      </c>
      <c r="L178" s="48"/>
      <c r="M178" s="215" t="s">
        <v>19</v>
      </c>
      <c r="N178" s="216" t="s">
        <v>43</v>
      </c>
      <c r="O178" s="88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19" t="s">
        <v>161</v>
      </c>
      <c r="AT178" s="219" t="s">
        <v>156</v>
      </c>
      <c r="AU178" s="219" t="s">
        <v>82</v>
      </c>
      <c r="AY178" s="21" t="s">
        <v>153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21" t="s">
        <v>80</v>
      </c>
      <c r="BK178" s="220">
        <f>ROUND(I178*H178,2)</f>
        <v>0</v>
      </c>
      <c r="BL178" s="21" t="s">
        <v>161</v>
      </c>
      <c r="BM178" s="219" t="s">
        <v>236</v>
      </c>
    </row>
    <row r="179" spans="1:47" s="2" customFormat="1" ht="12">
      <c r="A179" s="42"/>
      <c r="B179" s="43"/>
      <c r="C179" s="44"/>
      <c r="D179" s="221" t="s">
        <v>162</v>
      </c>
      <c r="E179" s="44"/>
      <c r="F179" s="222" t="s">
        <v>179</v>
      </c>
      <c r="G179" s="44"/>
      <c r="H179" s="44"/>
      <c r="I179" s="223"/>
      <c r="J179" s="44"/>
      <c r="K179" s="44"/>
      <c r="L179" s="48"/>
      <c r="M179" s="224"/>
      <c r="N179" s="225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162</v>
      </c>
      <c r="AU179" s="21" t="s">
        <v>82</v>
      </c>
    </row>
    <row r="180" spans="1:47" s="2" customFormat="1" ht="12">
      <c r="A180" s="42"/>
      <c r="B180" s="43"/>
      <c r="C180" s="44"/>
      <c r="D180" s="226" t="s">
        <v>164</v>
      </c>
      <c r="E180" s="44"/>
      <c r="F180" s="227" t="s">
        <v>180</v>
      </c>
      <c r="G180" s="44"/>
      <c r="H180" s="44"/>
      <c r="I180" s="223"/>
      <c r="J180" s="44"/>
      <c r="K180" s="44"/>
      <c r="L180" s="48"/>
      <c r="M180" s="224"/>
      <c r="N180" s="225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164</v>
      </c>
      <c r="AU180" s="21" t="s">
        <v>82</v>
      </c>
    </row>
    <row r="181" spans="1:65" s="2" customFormat="1" ht="33" customHeight="1">
      <c r="A181" s="42"/>
      <c r="B181" s="43"/>
      <c r="C181" s="208" t="s">
        <v>239</v>
      </c>
      <c r="D181" s="208" t="s">
        <v>156</v>
      </c>
      <c r="E181" s="209" t="s">
        <v>181</v>
      </c>
      <c r="F181" s="210" t="s">
        <v>182</v>
      </c>
      <c r="G181" s="211" t="s">
        <v>183</v>
      </c>
      <c r="H181" s="212">
        <v>75.175</v>
      </c>
      <c r="I181" s="213"/>
      <c r="J181" s="214">
        <f>ROUND(I181*H181,2)</f>
        <v>0</v>
      </c>
      <c r="K181" s="210" t="s">
        <v>160</v>
      </c>
      <c r="L181" s="48"/>
      <c r="M181" s="215" t="s">
        <v>19</v>
      </c>
      <c r="N181" s="216" t="s">
        <v>43</v>
      </c>
      <c r="O181" s="88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19" t="s">
        <v>161</v>
      </c>
      <c r="AT181" s="219" t="s">
        <v>156</v>
      </c>
      <c r="AU181" s="219" t="s">
        <v>82</v>
      </c>
      <c r="AY181" s="21" t="s">
        <v>153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21" t="s">
        <v>80</v>
      </c>
      <c r="BK181" s="220">
        <f>ROUND(I181*H181,2)</f>
        <v>0</v>
      </c>
      <c r="BL181" s="21" t="s">
        <v>161</v>
      </c>
      <c r="BM181" s="219" t="s">
        <v>242</v>
      </c>
    </row>
    <row r="182" spans="1:47" s="2" customFormat="1" ht="12">
      <c r="A182" s="42"/>
      <c r="B182" s="43"/>
      <c r="C182" s="44"/>
      <c r="D182" s="221" t="s">
        <v>162</v>
      </c>
      <c r="E182" s="44"/>
      <c r="F182" s="222" t="s">
        <v>185</v>
      </c>
      <c r="G182" s="44"/>
      <c r="H182" s="44"/>
      <c r="I182" s="223"/>
      <c r="J182" s="44"/>
      <c r="K182" s="44"/>
      <c r="L182" s="48"/>
      <c r="M182" s="224"/>
      <c r="N182" s="225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162</v>
      </c>
      <c r="AU182" s="21" t="s">
        <v>82</v>
      </c>
    </row>
    <row r="183" spans="1:47" s="2" customFormat="1" ht="12">
      <c r="A183" s="42"/>
      <c r="B183" s="43"/>
      <c r="C183" s="44"/>
      <c r="D183" s="226" t="s">
        <v>164</v>
      </c>
      <c r="E183" s="44"/>
      <c r="F183" s="227" t="s">
        <v>186</v>
      </c>
      <c r="G183" s="44"/>
      <c r="H183" s="44"/>
      <c r="I183" s="223"/>
      <c r="J183" s="44"/>
      <c r="K183" s="44"/>
      <c r="L183" s="48"/>
      <c r="M183" s="224"/>
      <c r="N183" s="225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164</v>
      </c>
      <c r="AU183" s="21" t="s">
        <v>82</v>
      </c>
    </row>
    <row r="184" spans="1:51" s="13" customFormat="1" ht="12">
      <c r="A184" s="13"/>
      <c r="B184" s="228"/>
      <c r="C184" s="229"/>
      <c r="D184" s="221" t="s">
        <v>166</v>
      </c>
      <c r="E184" s="230" t="s">
        <v>19</v>
      </c>
      <c r="F184" s="231" t="s">
        <v>1790</v>
      </c>
      <c r="G184" s="229"/>
      <c r="H184" s="232">
        <v>75.175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166</v>
      </c>
      <c r="AU184" s="238" t="s">
        <v>82</v>
      </c>
      <c r="AV184" s="13" t="s">
        <v>82</v>
      </c>
      <c r="AW184" s="13" t="s">
        <v>33</v>
      </c>
      <c r="AX184" s="13" t="s">
        <v>72</v>
      </c>
      <c r="AY184" s="238" t="s">
        <v>153</v>
      </c>
    </row>
    <row r="185" spans="1:51" s="14" customFormat="1" ht="12">
      <c r="A185" s="14"/>
      <c r="B185" s="239"/>
      <c r="C185" s="240"/>
      <c r="D185" s="221" t="s">
        <v>166</v>
      </c>
      <c r="E185" s="241" t="s">
        <v>19</v>
      </c>
      <c r="F185" s="242" t="s">
        <v>168</v>
      </c>
      <c r="G185" s="240"/>
      <c r="H185" s="243">
        <v>75.175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9" t="s">
        <v>166</v>
      </c>
      <c r="AU185" s="249" t="s">
        <v>82</v>
      </c>
      <c r="AV185" s="14" t="s">
        <v>161</v>
      </c>
      <c r="AW185" s="14" t="s">
        <v>33</v>
      </c>
      <c r="AX185" s="14" t="s">
        <v>80</v>
      </c>
      <c r="AY185" s="249" t="s">
        <v>153</v>
      </c>
    </row>
    <row r="186" spans="1:65" s="2" customFormat="1" ht="24.15" customHeight="1">
      <c r="A186" s="42"/>
      <c r="B186" s="43"/>
      <c r="C186" s="208" t="s">
        <v>204</v>
      </c>
      <c r="D186" s="208" t="s">
        <v>156</v>
      </c>
      <c r="E186" s="209" t="s">
        <v>1791</v>
      </c>
      <c r="F186" s="210" t="s">
        <v>1792</v>
      </c>
      <c r="G186" s="211" t="s">
        <v>159</v>
      </c>
      <c r="H186" s="212">
        <v>8.154</v>
      </c>
      <c r="I186" s="213"/>
      <c r="J186" s="214">
        <f>ROUND(I186*H186,2)</f>
        <v>0</v>
      </c>
      <c r="K186" s="210" t="s">
        <v>160</v>
      </c>
      <c r="L186" s="48"/>
      <c r="M186" s="215" t="s">
        <v>19</v>
      </c>
      <c r="N186" s="216" t="s">
        <v>43</v>
      </c>
      <c r="O186" s="88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R186" s="219" t="s">
        <v>161</v>
      </c>
      <c r="AT186" s="219" t="s">
        <v>156</v>
      </c>
      <c r="AU186" s="219" t="s">
        <v>82</v>
      </c>
      <c r="AY186" s="21" t="s">
        <v>153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21" t="s">
        <v>80</v>
      </c>
      <c r="BK186" s="220">
        <f>ROUND(I186*H186,2)</f>
        <v>0</v>
      </c>
      <c r="BL186" s="21" t="s">
        <v>161</v>
      </c>
      <c r="BM186" s="219" t="s">
        <v>247</v>
      </c>
    </row>
    <row r="187" spans="1:47" s="2" customFormat="1" ht="12">
      <c r="A187" s="42"/>
      <c r="B187" s="43"/>
      <c r="C187" s="44"/>
      <c r="D187" s="221" t="s">
        <v>162</v>
      </c>
      <c r="E187" s="44"/>
      <c r="F187" s="222" t="s">
        <v>1793</v>
      </c>
      <c r="G187" s="44"/>
      <c r="H187" s="44"/>
      <c r="I187" s="223"/>
      <c r="J187" s="44"/>
      <c r="K187" s="44"/>
      <c r="L187" s="48"/>
      <c r="M187" s="224"/>
      <c r="N187" s="225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162</v>
      </c>
      <c r="AU187" s="21" t="s">
        <v>82</v>
      </c>
    </row>
    <row r="188" spans="1:47" s="2" customFormat="1" ht="12">
      <c r="A188" s="42"/>
      <c r="B188" s="43"/>
      <c r="C188" s="44"/>
      <c r="D188" s="226" t="s">
        <v>164</v>
      </c>
      <c r="E188" s="44"/>
      <c r="F188" s="227" t="s">
        <v>1794</v>
      </c>
      <c r="G188" s="44"/>
      <c r="H188" s="44"/>
      <c r="I188" s="223"/>
      <c r="J188" s="44"/>
      <c r="K188" s="44"/>
      <c r="L188" s="48"/>
      <c r="M188" s="224"/>
      <c r="N188" s="225"/>
      <c r="O188" s="88"/>
      <c r="P188" s="88"/>
      <c r="Q188" s="88"/>
      <c r="R188" s="88"/>
      <c r="S188" s="88"/>
      <c r="T188" s="89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T188" s="21" t="s">
        <v>164</v>
      </c>
      <c r="AU188" s="21" t="s">
        <v>82</v>
      </c>
    </row>
    <row r="189" spans="1:51" s="16" customFormat="1" ht="12">
      <c r="A189" s="16"/>
      <c r="B189" s="272"/>
      <c r="C189" s="273"/>
      <c r="D189" s="221" t="s">
        <v>166</v>
      </c>
      <c r="E189" s="274" t="s">
        <v>19</v>
      </c>
      <c r="F189" s="275" t="s">
        <v>1795</v>
      </c>
      <c r="G189" s="273"/>
      <c r="H189" s="274" t="s">
        <v>19</v>
      </c>
      <c r="I189" s="276"/>
      <c r="J189" s="273"/>
      <c r="K189" s="273"/>
      <c r="L189" s="277"/>
      <c r="M189" s="278"/>
      <c r="N189" s="279"/>
      <c r="O189" s="279"/>
      <c r="P189" s="279"/>
      <c r="Q189" s="279"/>
      <c r="R189" s="279"/>
      <c r="S189" s="279"/>
      <c r="T189" s="280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81" t="s">
        <v>166</v>
      </c>
      <c r="AU189" s="281" t="s">
        <v>82</v>
      </c>
      <c r="AV189" s="16" t="s">
        <v>80</v>
      </c>
      <c r="AW189" s="16" t="s">
        <v>33</v>
      </c>
      <c r="AX189" s="16" t="s">
        <v>72</v>
      </c>
      <c r="AY189" s="281" t="s">
        <v>153</v>
      </c>
    </row>
    <row r="190" spans="1:51" s="13" customFormat="1" ht="12">
      <c r="A190" s="13"/>
      <c r="B190" s="228"/>
      <c r="C190" s="229"/>
      <c r="D190" s="221" t="s">
        <v>166</v>
      </c>
      <c r="E190" s="230" t="s">
        <v>19</v>
      </c>
      <c r="F190" s="231" t="s">
        <v>1796</v>
      </c>
      <c r="G190" s="229"/>
      <c r="H190" s="232">
        <v>8.154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166</v>
      </c>
      <c r="AU190" s="238" t="s">
        <v>82</v>
      </c>
      <c r="AV190" s="13" t="s">
        <v>82</v>
      </c>
      <c r="AW190" s="13" t="s">
        <v>33</v>
      </c>
      <c r="AX190" s="13" t="s">
        <v>72</v>
      </c>
      <c r="AY190" s="238" t="s">
        <v>153</v>
      </c>
    </row>
    <row r="191" spans="1:51" s="14" customFormat="1" ht="12">
      <c r="A191" s="14"/>
      <c r="B191" s="239"/>
      <c r="C191" s="240"/>
      <c r="D191" s="221" t="s">
        <v>166</v>
      </c>
      <c r="E191" s="241" t="s">
        <v>19</v>
      </c>
      <c r="F191" s="242" t="s">
        <v>168</v>
      </c>
      <c r="G191" s="240"/>
      <c r="H191" s="243">
        <v>8.154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9" t="s">
        <v>166</v>
      </c>
      <c r="AU191" s="249" t="s">
        <v>82</v>
      </c>
      <c r="AV191" s="14" t="s">
        <v>161</v>
      </c>
      <c r="AW191" s="14" t="s">
        <v>33</v>
      </c>
      <c r="AX191" s="14" t="s">
        <v>80</v>
      </c>
      <c r="AY191" s="249" t="s">
        <v>153</v>
      </c>
    </row>
    <row r="192" spans="1:65" s="2" customFormat="1" ht="16.5" customHeight="1">
      <c r="A192" s="42"/>
      <c r="B192" s="43"/>
      <c r="C192" s="261" t="s">
        <v>251</v>
      </c>
      <c r="D192" s="261" t="s">
        <v>214</v>
      </c>
      <c r="E192" s="262" t="s">
        <v>1797</v>
      </c>
      <c r="F192" s="263" t="s">
        <v>1798</v>
      </c>
      <c r="G192" s="264" t="s">
        <v>183</v>
      </c>
      <c r="H192" s="265">
        <v>16.308</v>
      </c>
      <c r="I192" s="266"/>
      <c r="J192" s="267">
        <f>ROUND(I192*H192,2)</f>
        <v>0</v>
      </c>
      <c r="K192" s="263" t="s">
        <v>160</v>
      </c>
      <c r="L192" s="268"/>
      <c r="M192" s="269" t="s">
        <v>19</v>
      </c>
      <c r="N192" s="270" t="s">
        <v>43</v>
      </c>
      <c r="O192" s="88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19" t="s">
        <v>184</v>
      </c>
      <c r="AT192" s="219" t="s">
        <v>214</v>
      </c>
      <c r="AU192" s="219" t="s">
        <v>82</v>
      </c>
      <c r="AY192" s="21" t="s">
        <v>153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21" t="s">
        <v>80</v>
      </c>
      <c r="BK192" s="220">
        <f>ROUND(I192*H192,2)</f>
        <v>0</v>
      </c>
      <c r="BL192" s="21" t="s">
        <v>161</v>
      </c>
      <c r="BM192" s="219" t="s">
        <v>254</v>
      </c>
    </row>
    <row r="193" spans="1:47" s="2" customFormat="1" ht="12">
      <c r="A193" s="42"/>
      <c r="B193" s="43"/>
      <c r="C193" s="44"/>
      <c r="D193" s="221" t="s">
        <v>162</v>
      </c>
      <c r="E193" s="44"/>
      <c r="F193" s="222" t="s">
        <v>1798</v>
      </c>
      <c r="G193" s="44"/>
      <c r="H193" s="44"/>
      <c r="I193" s="223"/>
      <c r="J193" s="44"/>
      <c r="K193" s="44"/>
      <c r="L193" s="48"/>
      <c r="M193" s="224"/>
      <c r="N193" s="225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162</v>
      </c>
      <c r="AU193" s="21" t="s">
        <v>82</v>
      </c>
    </row>
    <row r="194" spans="1:51" s="13" customFormat="1" ht="12">
      <c r="A194" s="13"/>
      <c r="B194" s="228"/>
      <c r="C194" s="229"/>
      <c r="D194" s="221" t="s">
        <v>166</v>
      </c>
      <c r="E194" s="230" t="s">
        <v>19</v>
      </c>
      <c r="F194" s="231" t="s">
        <v>1799</v>
      </c>
      <c r="G194" s="229"/>
      <c r="H194" s="232">
        <v>16.308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166</v>
      </c>
      <c r="AU194" s="238" t="s">
        <v>82</v>
      </c>
      <c r="AV194" s="13" t="s">
        <v>82</v>
      </c>
      <c r="AW194" s="13" t="s">
        <v>33</v>
      </c>
      <c r="AX194" s="13" t="s">
        <v>72</v>
      </c>
      <c r="AY194" s="238" t="s">
        <v>153</v>
      </c>
    </row>
    <row r="195" spans="1:51" s="14" customFormat="1" ht="12">
      <c r="A195" s="14"/>
      <c r="B195" s="239"/>
      <c r="C195" s="240"/>
      <c r="D195" s="221" t="s">
        <v>166</v>
      </c>
      <c r="E195" s="241" t="s">
        <v>19</v>
      </c>
      <c r="F195" s="242" t="s">
        <v>168</v>
      </c>
      <c r="G195" s="240"/>
      <c r="H195" s="243">
        <v>16.308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9" t="s">
        <v>166</v>
      </c>
      <c r="AU195" s="249" t="s">
        <v>82</v>
      </c>
      <c r="AV195" s="14" t="s">
        <v>161</v>
      </c>
      <c r="AW195" s="14" t="s">
        <v>33</v>
      </c>
      <c r="AX195" s="14" t="s">
        <v>80</v>
      </c>
      <c r="AY195" s="249" t="s">
        <v>153</v>
      </c>
    </row>
    <row r="196" spans="1:65" s="2" customFormat="1" ht="24.15" customHeight="1">
      <c r="A196" s="42"/>
      <c r="B196" s="43"/>
      <c r="C196" s="208" t="s">
        <v>210</v>
      </c>
      <c r="D196" s="208" t="s">
        <v>156</v>
      </c>
      <c r="E196" s="209" t="s">
        <v>1800</v>
      </c>
      <c r="F196" s="210" t="s">
        <v>1801</v>
      </c>
      <c r="G196" s="211" t="s">
        <v>159</v>
      </c>
      <c r="H196" s="212">
        <v>28.536</v>
      </c>
      <c r="I196" s="213"/>
      <c r="J196" s="214">
        <f>ROUND(I196*H196,2)</f>
        <v>0</v>
      </c>
      <c r="K196" s="210" t="s">
        <v>160</v>
      </c>
      <c r="L196" s="48"/>
      <c r="M196" s="215" t="s">
        <v>19</v>
      </c>
      <c r="N196" s="216" t="s">
        <v>43</v>
      </c>
      <c r="O196" s="88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19" t="s">
        <v>161</v>
      </c>
      <c r="AT196" s="219" t="s">
        <v>156</v>
      </c>
      <c r="AU196" s="219" t="s">
        <v>82</v>
      </c>
      <c r="AY196" s="21" t="s">
        <v>153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21" t="s">
        <v>80</v>
      </c>
      <c r="BK196" s="220">
        <f>ROUND(I196*H196,2)</f>
        <v>0</v>
      </c>
      <c r="BL196" s="21" t="s">
        <v>161</v>
      </c>
      <c r="BM196" s="219" t="s">
        <v>260</v>
      </c>
    </row>
    <row r="197" spans="1:47" s="2" customFormat="1" ht="12">
      <c r="A197" s="42"/>
      <c r="B197" s="43"/>
      <c r="C197" s="44"/>
      <c r="D197" s="221" t="s">
        <v>162</v>
      </c>
      <c r="E197" s="44"/>
      <c r="F197" s="222" t="s">
        <v>1802</v>
      </c>
      <c r="G197" s="44"/>
      <c r="H197" s="44"/>
      <c r="I197" s="223"/>
      <c r="J197" s="44"/>
      <c r="K197" s="44"/>
      <c r="L197" s="48"/>
      <c r="M197" s="224"/>
      <c r="N197" s="225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82</v>
      </c>
    </row>
    <row r="198" spans="1:47" s="2" customFormat="1" ht="12">
      <c r="A198" s="42"/>
      <c r="B198" s="43"/>
      <c r="C198" s="44"/>
      <c r="D198" s="226" t="s">
        <v>164</v>
      </c>
      <c r="E198" s="44"/>
      <c r="F198" s="227" t="s">
        <v>1803</v>
      </c>
      <c r="G198" s="44"/>
      <c r="H198" s="44"/>
      <c r="I198" s="223"/>
      <c r="J198" s="44"/>
      <c r="K198" s="44"/>
      <c r="L198" s="48"/>
      <c r="M198" s="224"/>
      <c r="N198" s="225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164</v>
      </c>
      <c r="AU198" s="21" t="s">
        <v>82</v>
      </c>
    </row>
    <row r="199" spans="1:51" s="16" customFormat="1" ht="12">
      <c r="A199" s="16"/>
      <c r="B199" s="272"/>
      <c r="C199" s="273"/>
      <c r="D199" s="221" t="s">
        <v>166</v>
      </c>
      <c r="E199" s="274" t="s">
        <v>19</v>
      </c>
      <c r="F199" s="275" t="s">
        <v>1732</v>
      </c>
      <c r="G199" s="273"/>
      <c r="H199" s="274" t="s">
        <v>19</v>
      </c>
      <c r="I199" s="276"/>
      <c r="J199" s="273"/>
      <c r="K199" s="273"/>
      <c r="L199" s="277"/>
      <c r="M199" s="278"/>
      <c r="N199" s="279"/>
      <c r="O199" s="279"/>
      <c r="P199" s="279"/>
      <c r="Q199" s="279"/>
      <c r="R199" s="279"/>
      <c r="S199" s="279"/>
      <c r="T199" s="280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81" t="s">
        <v>166</v>
      </c>
      <c r="AU199" s="281" t="s">
        <v>82</v>
      </c>
      <c r="AV199" s="16" t="s">
        <v>80</v>
      </c>
      <c r="AW199" s="16" t="s">
        <v>33</v>
      </c>
      <c r="AX199" s="16" t="s">
        <v>72</v>
      </c>
      <c r="AY199" s="281" t="s">
        <v>153</v>
      </c>
    </row>
    <row r="200" spans="1:51" s="13" customFormat="1" ht="12">
      <c r="A200" s="13"/>
      <c r="B200" s="228"/>
      <c r="C200" s="229"/>
      <c r="D200" s="221" t="s">
        <v>166</v>
      </c>
      <c r="E200" s="230" t="s">
        <v>19</v>
      </c>
      <c r="F200" s="231" t="s">
        <v>1804</v>
      </c>
      <c r="G200" s="229"/>
      <c r="H200" s="232">
        <v>3.348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166</v>
      </c>
      <c r="AU200" s="238" t="s">
        <v>82</v>
      </c>
      <c r="AV200" s="13" t="s">
        <v>82</v>
      </c>
      <c r="AW200" s="13" t="s">
        <v>33</v>
      </c>
      <c r="AX200" s="13" t="s">
        <v>72</v>
      </c>
      <c r="AY200" s="238" t="s">
        <v>153</v>
      </c>
    </row>
    <row r="201" spans="1:51" s="16" customFormat="1" ht="12">
      <c r="A201" s="16"/>
      <c r="B201" s="272"/>
      <c r="C201" s="273"/>
      <c r="D201" s="221" t="s">
        <v>166</v>
      </c>
      <c r="E201" s="274" t="s">
        <v>19</v>
      </c>
      <c r="F201" s="275" t="s">
        <v>1721</v>
      </c>
      <c r="G201" s="273"/>
      <c r="H201" s="274" t="s">
        <v>19</v>
      </c>
      <c r="I201" s="276"/>
      <c r="J201" s="273"/>
      <c r="K201" s="273"/>
      <c r="L201" s="277"/>
      <c r="M201" s="278"/>
      <c r="N201" s="279"/>
      <c r="O201" s="279"/>
      <c r="P201" s="279"/>
      <c r="Q201" s="279"/>
      <c r="R201" s="279"/>
      <c r="S201" s="279"/>
      <c r="T201" s="280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81" t="s">
        <v>166</v>
      </c>
      <c r="AU201" s="281" t="s">
        <v>82</v>
      </c>
      <c r="AV201" s="16" t="s">
        <v>80</v>
      </c>
      <c r="AW201" s="16" t="s">
        <v>33</v>
      </c>
      <c r="AX201" s="16" t="s">
        <v>72</v>
      </c>
      <c r="AY201" s="281" t="s">
        <v>153</v>
      </c>
    </row>
    <row r="202" spans="1:51" s="13" customFormat="1" ht="12">
      <c r="A202" s="13"/>
      <c r="B202" s="228"/>
      <c r="C202" s="229"/>
      <c r="D202" s="221" t="s">
        <v>166</v>
      </c>
      <c r="E202" s="230" t="s">
        <v>19</v>
      </c>
      <c r="F202" s="231" t="s">
        <v>1805</v>
      </c>
      <c r="G202" s="229"/>
      <c r="H202" s="232">
        <v>25.188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166</v>
      </c>
      <c r="AU202" s="238" t="s">
        <v>82</v>
      </c>
      <c r="AV202" s="13" t="s">
        <v>82</v>
      </c>
      <c r="AW202" s="13" t="s">
        <v>33</v>
      </c>
      <c r="AX202" s="13" t="s">
        <v>72</v>
      </c>
      <c r="AY202" s="238" t="s">
        <v>153</v>
      </c>
    </row>
    <row r="203" spans="1:51" s="14" customFormat="1" ht="12">
      <c r="A203" s="14"/>
      <c r="B203" s="239"/>
      <c r="C203" s="240"/>
      <c r="D203" s="221" t="s">
        <v>166</v>
      </c>
      <c r="E203" s="241" t="s">
        <v>19</v>
      </c>
      <c r="F203" s="242" t="s">
        <v>168</v>
      </c>
      <c r="G203" s="240"/>
      <c r="H203" s="243">
        <v>28.535999999999998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9" t="s">
        <v>166</v>
      </c>
      <c r="AU203" s="249" t="s">
        <v>82</v>
      </c>
      <c r="AV203" s="14" t="s">
        <v>161</v>
      </c>
      <c r="AW203" s="14" t="s">
        <v>33</v>
      </c>
      <c r="AX203" s="14" t="s">
        <v>80</v>
      </c>
      <c r="AY203" s="249" t="s">
        <v>153</v>
      </c>
    </row>
    <row r="204" spans="1:65" s="2" customFormat="1" ht="16.5" customHeight="1">
      <c r="A204" s="42"/>
      <c r="B204" s="43"/>
      <c r="C204" s="261" t="s">
        <v>264</v>
      </c>
      <c r="D204" s="261" t="s">
        <v>214</v>
      </c>
      <c r="E204" s="262" t="s">
        <v>1797</v>
      </c>
      <c r="F204" s="263" t="s">
        <v>1798</v>
      </c>
      <c r="G204" s="264" t="s">
        <v>183</v>
      </c>
      <c r="H204" s="265">
        <v>57.072</v>
      </c>
      <c r="I204" s="266"/>
      <c r="J204" s="267">
        <f>ROUND(I204*H204,2)</f>
        <v>0</v>
      </c>
      <c r="K204" s="263" t="s">
        <v>160</v>
      </c>
      <c r="L204" s="268"/>
      <c r="M204" s="269" t="s">
        <v>19</v>
      </c>
      <c r="N204" s="270" t="s">
        <v>43</v>
      </c>
      <c r="O204" s="88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19" t="s">
        <v>184</v>
      </c>
      <c r="AT204" s="219" t="s">
        <v>214</v>
      </c>
      <c r="AU204" s="219" t="s">
        <v>82</v>
      </c>
      <c r="AY204" s="21" t="s">
        <v>153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21" t="s">
        <v>80</v>
      </c>
      <c r="BK204" s="220">
        <f>ROUND(I204*H204,2)</f>
        <v>0</v>
      </c>
      <c r="BL204" s="21" t="s">
        <v>161</v>
      </c>
      <c r="BM204" s="219" t="s">
        <v>267</v>
      </c>
    </row>
    <row r="205" spans="1:47" s="2" customFormat="1" ht="12">
      <c r="A205" s="42"/>
      <c r="B205" s="43"/>
      <c r="C205" s="44"/>
      <c r="D205" s="221" t="s">
        <v>162</v>
      </c>
      <c r="E205" s="44"/>
      <c r="F205" s="222" t="s">
        <v>1798</v>
      </c>
      <c r="G205" s="44"/>
      <c r="H205" s="44"/>
      <c r="I205" s="223"/>
      <c r="J205" s="44"/>
      <c r="K205" s="44"/>
      <c r="L205" s="48"/>
      <c r="M205" s="224"/>
      <c r="N205" s="225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162</v>
      </c>
      <c r="AU205" s="21" t="s">
        <v>82</v>
      </c>
    </row>
    <row r="206" spans="1:51" s="13" customFormat="1" ht="12">
      <c r="A206" s="13"/>
      <c r="B206" s="228"/>
      <c r="C206" s="229"/>
      <c r="D206" s="221" t="s">
        <v>166</v>
      </c>
      <c r="E206" s="230" t="s">
        <v>19</v>
      </c>
      <c r="F206" s="231" t="s">
        <v>1806</v>
      </c>
      <c r="G206" s="229"/>
      <c r="H206" s="232">
        <v>57.072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8" t="s">
        <v>166</v>
      </c>
      <c r="AU206" s="238" t="s">
        <v>82</v>
      </c>
      <c r="AV206" s="13" t="s">
        <v>82</v>
      </c>
      <c r="AW206" s="13" t="s">
        <v>33</v>
      </c>
      <c r="AX206" s="13" t="s">
        <v>72</v>
      </c>
      <c r="AY206" s="238" t="s">
        <v>153</v>
      </c>
    </row>
    <row r="207" spans="1:51" s="14" customFormat="1" ht="12">
      <c r="A207" s="14"/>
      <c r="B207" s="239"/>
      <c r="C207" s="240"/>
      <c r="D207" s="221" t="s">
        <v>166</v>
      </c>
      <c r="E207" s="241" t="s">
        <v>19</v>
      </c>
      <c r="F207" s="242" t="s">
        <v>168</v>
      </c>
      <c r="G207" s="240"/>
      <c r="H207" s="243">
        <v>57.072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9" t="s">
        <v>166</v>
      </c>
      <c r="AU207" s="249" t="s">
        <v>82</v>
      </c>
      <c r="AV207" s="14" t="s">
        <v>161</v>
      </c>
      <c r="AW207" s="14" t="s">
        <v>33</v>
      </c>
      <c r="AX207" s="14" t="s">
        <v>80</v>
      </c>
      <c r="AY207" s="249" t="s">
        <v>153</v>
      </c>
    </row>
    <row r="208" spans="1:65" s="2" customFormat="1" ht="24.15" customHeight="1">
      <c r="A208" s="42"/>
      <c r="B208" s="43"/>
      <c r="C208" s="208" t="s">
        <v>218</v>
      </c>
      <c r="D208" s="208" t="s">
        <v>156</v>
      </c>
      <c r="E208" s="209" t="s">
        <v>189</v>
      </c>
      <c r="F208" s="210" t="s">
        <v>190</v>
      </c>
      <c r="G208" s="211" t="s">
        <v>159</v>
      </c>
      <c r="H208" s="212">
        <v>2.16</v>
      </c>
      <c r="I208" s="213"/>
      <c r="J208" s="214">
        <f>ROUND(I208*H208,2)</f>
        <v>0</v>
      </c>
      <c r="K208" s="210" t="s">
        <v>160</v>
      </c>
      <c r="L208" s="48"/>
      <c r="M208" s="215" t="s">
        <v>19</v>
      </c>
      <c r="N208" s="216" t="s">
        <v>43</v>
      </c>
      <c r="O208" s="88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R208" s="219" t="s">
        <v>161</v>
      </c>
      <c r="AT208" s="219" t="s">
        <v>156</v>
      </c>
      <c r="AU208" s="219" t="s">
        <v>82</v>
      </c>
      <c r="AY208" s="21" t="s">
        <v>153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21" t="s">
        <v>80</v>
      </c>
      <c r="BK208" s="220">
        <f>ROUND(I208*H208,2)</f>
        <v>0</v>
      </c>
      <c r="BL208" s="21" t="s">
        <v>161</v>
      </c>
      <c r="BM208" s="219" t="s">
        <v>272</v>
      </c>
    </row>
    <row r="209" spans="1:47" s="2" customFormat="1" ht="12">
      <c r="A209" s="42"/>
      <c r="B209" s="43"/>
      <c r="C209" s="44"/>
      <c r="D209" s="221" t="s">
        <v>162</v>
      </c>
      <c r="E209" s="44"/>
      <c r="F209" s="222" t="s">
        <v>192</v>
      </c>
      <c r="G209" s="44"/>
      <c r="H209" s="44"/>
      <c r="I209" s="223"/>
      <c r="J209" s="44"/>
      <c r="K209" s="44"/>
      <c r="L209" s="48"/>
      <c r="M209" s="224"/>
      <c r="N209" s="225"/>
      <c r="O209" s="88"/>
      <c r="P209" s="88"/>
      <c r="Q209" s="88"/>
      <c r="R209" s="88"/>
      <c r="S209" s="88"/>
      <c r="T209" s="89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T209" s="21" t="s">
        <v>162</v>
      </c>
      <c r="AU209" s="21" t="s">
        <v>82</v>
      </c>
    </row>
    <row r="210" spans="1:47" s="2" customFormat="1" ht="12">
      <c r="A210" s="42"/>
      <c r="B210" s="43"/>
      <c r="C210" s="44"/>
      <c r="D210" s="226" t="s">
        <v>164</v>
      </c>
      <c r="E210" s="44"/>
      <c r="F210" s="227" t="s">
        <v>193</v>
      </c>
      <c r="G210" s="44"/>
      <c r="H210" s="44"/>
      <c r="I210" s="223"/>
      <c r="J210" s="44"/>
      <c r="K210" s="44"/>
      <c r="L210" s="48"/>
      <c r="M210" s="224"/>
      <c r="N210" s="225"/>
      <c r="O210" s="88"/>
      <c r="P210" s="88"/>
      <c r="Q210" s="88"/>
      <c r="R210" s="88"/>
      <c r="S210" s="88"/>
      <c r="T210" s="89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T210" s="21" t="s">
        <v>164</v>
      </c>
      <c r="AU210" s="21" t="s">
        <v>82</v>
      </c>
    </row>
    <row r="211" spans="1:51" s="16" customFormat="1" ht="12">
      <c r="A211" s="16"/>
      <c r="B211" s="272"/>
      <c r="C211" s="273"/>
      <c r="D211" s="221" t="s">
        <v>166</v>
      </c>
      <c r="E211" s="274" t="s">
        <v>19</v>
      </c>
      <c r="F211" s="275" t="s">
        <v>1745</v>
      </c>
      <c r="G211" s="273"/>
      <c r="H211" s="274" t="s">
        <v>19</v>
      </c>
      <c r="I211" s="276"/>
      <c r="J211" s="273"/>
      <c r="K211" s="273"/>
      <c r="L211" s="277"/>
      <c r="M211" s="278"/>
      <c r="N211" s="279"/>
      <c r="O211" s="279"/>
      <c r="P211" s="279"/>
      <c r="Q211" s="279"/>
      <c r="R211" s="279"/>
      <c r="S211" s="279"/>
      <c r="T211" s="280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81" t="s">
        <v>166</v>
      </c>
      <c r="AU211" s="281" t="s">
        <v>82</v>
      </c>
      <c r="AV211" s="16" t="s">
        <v>80</v>
      </c>
      <c r="AW211" s="16" t="s">
        <v>33</v>
      </c>
      <c r="AX211" s="16" t="s">
        <v>72</v>
      </c>
      <c r="AY211" s="281" t="s">
        <v>153</v>
      </c>
    </row>
    <row r="212" spans="1:51" s="13" customFormat="1" ht="12">
      <c r="A212" s="13"/>
      <c r="B212" s="228"/>
      <c r="C212" s="229"/>
      <c r="D212" s="221" t="s">
        <v>166</v>
      </c>
      <c r="E212" s="230" t="s">
        <v>19</v>
      </c>
      <c r="F212" s="231" t="s">
        <v>1807</v>
      </c>
      <c r="G212" s="229"/>
      <c r="H212" s="232">
        <v>1.606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166</v>
      </c>
      <c r="AU212" s="238" t="s">
        <v>82</v>
      </c>
      <c r="AV212" s="13" t="s">
        <v>82</v>
      </c>
      <c r="AW212" s="13" t="s">
        <v>33</v>
      </c>
      <c r="AX212" s="13" t="s">
        <v>72</v>
      </c>
      <c r="AY212" s="238" t="s">
        <v>153</v>
      </c>
    </row>
    <row r="213" spans="1:51" s="13" customFormat="1" ht="12">
      <c r="A213" s="13"/>
      <c r="B213" s="228"/>
      <c r="C213" s="229"/>
      <c r="D213" s="221" t="s">
        <v>166</v>
      </c>
      <c r="E213" s="230" t="s">
        <v>19</v>
      </c>
      <c r="F213" s="231" t="s">
        <v>1808</v>
      </c>
      <c r="G213" s="229"/>
      <c r="H213" s="232">
        <v>0.102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166</v>
      </c>
      <c r="AU213" s="238" t="s">
        <v>82</v>
      </c>
      <c r="AV213" s="13" t="s">
        <v>82</v>
      </c>
      <c r="AW213" s="13" t="s">
        <v>33</v>
      </c>
      <c r="AX213" s="13" t="s">
        <v>72</v>
      </c>
      <c r="AY213" s="238" t="s">
        <v>153</v>
      </c>
    </row>
    <row r="214" spans="1:51" s="13" customFormat="1" ht="12">
      <c r="A214" s="13"/>
      <c r="B214" s="228"/>
      <c r="C214" s="229"/>
      <c r="D214" s="221" t="s">
        <v>166</v>
      </c>
      <c r="E214" s="230" t="s">
        <v>19</v>
      </c>
      <c r="F214" s="231" t="s">
        <v>1809</v>
      </c>
      <c r="G214" s="229"/>
      <c r="H214" s="232">
        <v>0.173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166</v>
      </c>
      <c r="AU214" s="238" t="s">
        <v>82</v>
      </c>
      <c r="AV214" s="13" t="s">
        <v>82</v>
      </c>
      <c r="AW214" s="13" t="s">
        <v>33</v>
      </c>
      <c r="AX214" s="13" t="s">
        <v>72</v>
      </c>
      <c r="AY214" s="238" t="s">
        <v>153</v>
      </c>
    </row>
    <row r="215" spans="1:51" s="13" customFormat="1" ht="12">
      <c r="A215" s="13"/>
      <c r="B215" s="228"/>
      <c r="C215" s="229"/>
      <c r="D215" s="221" t="s">
        <v>166</v>
      </c>
      <c r="E215" s="230" t="s">
        <v>19</v>
      </c>
      <c r="F215" s="231" t="s">
        <v>1810</v>
      </c>
      <c r="G215" s="229"/>
      <c r="H215" s="232">
        <v>0.076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8" t="s">
        <v>166</v>
      </c>
      <c r="AU215" s="238" t="s">
        <v>82</v>
      </c>
      <c r="AV215" s="13" t="s">
        <v>82</v>
      </c>
      <c r="AW215" s="13" t="s">
        <v>33</v>
      </c>
      <c r="AX215" s="13" t="s">
        <v>72</v>
      </c>
      <c r="AY215" s="238" t="s">
        <v>153</v>
      </c>
    </row>
    <row r="216" spans="1:51" s="13" customFormat="1" ht="12">
      <c r="A216" s="13"/>
      <c r="B216" s="228"/>
      <c r="C216" s="229"/>
      <c r="D216" s="221" t="s">
        <v>166</v>
      </c>
      <c r="E216" s="230" t="s">
        <v>19</v>
      </c>
      <c r="F216" s="231" t="s">
        <v>1811</v>
      </c>
      <c r="G216" s="229"/>
      <c r="H216" s="232">
        <v>0.129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166</v>
      </c>
      <c r="AU216" s="238" t="s">
        <v>82</v>
      </c>
      <c r="AV216" s="13" t="s">
        <v>82</v>
      </c>
      <c r="AW216" s="13" t="s">
        <v>33</v>
      </c>
      <c r="AX216" s="13" t="s">
        <v>72</v>
      </c>
      <c r="AY216" s="238" t="s">
        <v>153</v>
      </c>
    </row>
    <row r="217" spans="1:51" s="13" customFormat="1" ht="12">
      <c r="A217" s="13"/>
      <c r="B217" s="228"/>
      <c r="C217" s="229"/>
      <c r="D217" s="221" t="s">
        <v>166</v>
      </c>
      <c r="E217" s="230" t="s">
        <v>19</v>
      </c>
      <c r="F217" s="231" t="s">
        <v>1812</v>
      </c>
      <c r="G217" s="229"/>
      <c r="H217" s="232">
        <v>0.053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8" t="s">
        <v>166</v>
      </c>
      <c r="AU217" s="238" t="s">
        <v>82</v>
      </c>
      <c r="AV217" s="13" t="s">
        <v>82</v>
      </c>
      <c r="AW217" s="13" t="s">
        <v>33</v>
      </c>
      <c r="AX217" s="13" t="s">
        <v>72</v>
      </c>
      <c r="AY217" s="238" t="s">
        <v>153</v>
      </c>
    </row>
    <row r="218" spans="1:51" s="13" customFormat="1" ht="12">
      <c r="A218" s="13"/>
      <c r="B218" s="228"/>
      <c r="C218" s="229"/>
      <c r="D218" s="221" t="s">
        <v>166</v>
      </c>
      <c r="E218" s="230" t="s">
        <v>19</v>
      </c>
      <c r="F218" s="231" t="s">
        <v>1813</v>
      </c>
      <c r="G218" s="229"/>
      <c r="H218" s="232">
        <v>0.021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8" t="s">
        <v>166</v>
      </c>
      <c r="AU218" s="238" t="s">
        <v>82</v>
      </c>
      <c r="AV218" s="13" t="s">
        <v>82</v>
      </c>
      <c r="AW218" s="13" t="s">
        <v>33</v>
      </c>
      <c r="AX218" s="13" t="s">
        <v>72</v>
      </c>
      <c r="AY218" s="238" t="s">
        <v>153</v>
      </c>
    </row>
    <row r="219" spans="1:51" s="14" customFormat="1" ht="12">
      <c r="A219" s="14"/>
      <c r="B219" s="239"/>
      <c r="C219" s="240"/>
      <c r="D219" s="221" t="s">
        <v>166</v>
      </c>
      <c r="E219" s="241" t="s">
        <v>19</v>
      </c>
      <c r="F219" s="242" t="s">
        <v>168</v>
      </c>
      <c r="G219" s="240"/>
      <c r="H219" s="243">
        <v>2.16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9" t="s">
        <v>166</v>
      </c>
      <c r="AU219" s="249" t="s">
        <v>82</v>
      </c>
      <c r="AV219" s="14" t="s">
        <v>161</v>
      </c>
      <c r="AW219" s="14" t="s">
        <v>33</v>
      </c>
      <c r="AX219" s="14" t="s">
        <v>80</v>
      </c>
      <c r="AY219" s="249" t="s">
        <v>153</v>
      </c>
    </row>
    <row r="220" spans="1:65" s="2" customFormat="1" ht="24.15" customHeight="1">
      <c r="A220" s="42"/>
      <c r="B220" s="43"/>
      <c r="C220" s="208" t="s">
        <v>277</v>
      </c>
      <c r="D220" s="208" t="s">
        <v>156</v>
      </c>
      <c r="E220" s="209" t="s">
        <v>1814</v>
      </c>
      <c r="F220" s="210" t="s">
        <v>1815</v>
      </c>
      <c r="G220" s="211" t="s">
        <v>159</v>
      </c>
      <c r="H220" s="212">
        <v>76.62</v>
      </c>
      <c r="I220" s="213"/>
      <c r="J220" s="214">
        <f>ROUND(I220*H220,2)</f>
        <v>0</v>
      </c>
      <c r="K220" s="210" t="s">
        <v>160</v>
      </c>
      <c r="L220" s="48"/>
      <c r="M220" s="215" t="s">
        <v>19</v>
      </c>
      <c r="N220" s="216" t="s">
        <v>43</v>
      </c>
      <c r="O220" s="88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R220" s="219" t="s">
        <v>161</v>
      </c>
      <c r="AT220" s="219" t="s">
        <v>156</v>
      </c>
      <c r="AU220" s="219" t="s">
        <v>82</v>
      </c>
      <c r="AY220" s="21" t="s">
        <v>153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21" t="s">
        <v>80</v>
      </c>
      <c r="BK220" s="220">
        <f>ROUND(I220*H220,2)</f>
        <v>0</v>
      </c>
      <c r="BL220" s="21" t="s">
        <v>161</v>
      </c>
      <c r="BM220" s="219" t="s">
        <v>280</v>
      </c>
    </row>
    <row r="221" spans="1:47" s="2" customFormat="1" ht="12">
      <c r="A221" s="42"/>
      <c r="B221" s="43"/>
      <c r="C221" s="44"/>
      <c r="D221" s="221" t="s">
        <v>162</v>
      </c>
      <c r="E221" s="44"/>
      <c r="F221" s="222" t="s">
        <v>1816</v>
      </c>
      <c r="G221" s="44"/>
      <c r="H221" s="44"/>
      <c r="I221" s="223"/>
      <c r="J221" s="44"/>
      <c r="K221" s="44"/>
      <c r="L221" s="48"/>
      <c r="M221" s="224"/>
      <c r="N221" s="225"/>
      <c r="O221" s="88"/>
      <c r="P221" s="88"/>
      <c r="Q221" s="88"/>
      <c r="R221" s="88"/>
      <c r="S221" s="88"/>
      <c r="T221" s="89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T221" s="21" t="s">
        <v>162</v>
      </c>
      <c r="AU221" s="21" t="s">
        <v>82</v>
      </c>
    </row>
    <row r="222" spans="1:47" s="2" customFormat="1" ht="12">
      <c r="A222" s="42"/>
      <c r="B222" s="43"/>
      <c r="C222" s="44"/>
      <c r="D222" s="226" t="s">
        <v>164</v>
      </c>
      <c r="E222" s="44"/>
      <c r="F222" s="227" t="s">
        <v>1817</v>
      </c>
      <c r="G222" s="44"/>
      <c r="H222" s="44"/>
      <c r="I222" s="223"/>
      <c r="J222" s="44"/>
      <c r="K222" s="44"/>
      <c r="L222" s="48"/>
      <c r="M222" s="224"/>
      <c r="N222" s="225"/>
      <c r="O222" s="88"/>
      <c r="P222" s="88"/>
      <c r="Q222" s="88"/>
      <c r="R222" s="88"/>
      <c r="S222" s="88"/>
      <c r="T222" s="89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T222" s="21" t="s">
        <v>164</v>
      </c>
      <c r="AU222" s="21" t="s">
        <v>82</v>
      </c>
    </row>
    <row r="223" spans="1:51" s="16" customFormat="1" ht="12">
      <c r="A223" s="16"/>
      <c r="B223" s="272"/>
      <c r="C223" s="273"/>
      <c r="D223" s="221" t="s">
        <v>166</v>
      </c>
      <c r="E223" s="274" t="s">
        <v>19</v>
      </c>
      <c r="F223" s="275" t="s">
        <v>1732</v>
      </c>
      <c r="G223" s="273"/>
      <c r="H223" s="274" t="s">
        <v>19</v>
      </c>
      <c r="I223" s="276"/>
      <c r="J223" s="273"/>
      <c r="K223" s="273"/>
      <c r="L223" s="277"/>
      <c r="M223" s="278"/>
      <c r="N223" s="279"/>
      <c r="O223" s="279"/>
      <c r="P223" s="279"/>
      <c r="Q223" s="279"/>
      <c r="R223" s="279"/>
      <c r="S223" s="279"/>
      <c r="T223" s="280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81" t="s">
        <v>166</v>
      </c>
      <c r="AU223" s="281" t="s">
        <v>82</v>
      </c>
      <c r="AV223" s="16" t="s">
        <v>80</v>
      </c>
      <c r="AW223" s="16" t="s">
        <v>33</v>
      </c>
      <c r="AX223" s="16" t="s">
        <v>72</v>
      </c>
      <c r="AY223" s="281" t="s">
        <v>153</v>
      </c>
    </row>
    <row r="224" spans="1:51" s="13" customFormat="1" ht="12">
      <c r="A224" s="13"/>
      <c r="B224" s="228"/>
      <c r="C224" s="229"/>
      <c r="D224" s="221" t="s">
        <v>166</v>
      </c>
      <c r="E224" s="230" t="s">
        <v>19</v>
      </c>
      <c r="F224" s="231" t="s">
        <v>1818</v>
      </c>
      <c r="G224" s="229"/>
      <c r="H224" s="232">
        <v>9.424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8" t="s">
        <v>166</v>
      </c>
      <c r="AU224" s="238" t="s">
        <v>82</v>
      </c>
      <c r="AV224" s="13" t="s">
        <v>82</v>
      </c>
      <c r="AW224" s="13" t="s">
        <v>33</v>
      </c>
      <c r="AX224" s="13" t="s">
        <v>72</v>
      </c>
      <c r="AY224" s="238" t="s">
        <v>153</v>
      </c>
    </row>
    <row r="225" spans="1:51" s="13" customFormat="1" ht="12">
      <c r="A225" s="13"/>
      <c r="B225" s="228"/>
      <c r="C225" s="229"/>
      <c r="D225" s="221" t="s">
        <v>166</v>
      </c>
      <c r="E225" s="230" t="s">
        <v>19</v>
      </c>
      <c r="F225" s="231" t="s">
        <v>1819</v>
      </c>
      <c r="G225" s="229"/>
      <c r="H225" s="232">
        <v>1.364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166</v>
      </c>
      <c r="AU225" s="238" t="s">
        <v>82</v>
      </c>
      <c r="AV225" s="13" t="s">
        <v>82</v>
      </c>
      <c r="AW225" s="13" t="s">
        <v>33</v>
      </c>
      <c r="AX225" s="13" t="s">
        <v>72</v>
      </c>
      <c r="AY225" s="238" t="s">
        <v>153</v>
      </c>
    </row>
    <row r="226" spans="1:51" s="16" customFormat="1" ht="12">
      <c r="A226" s="16"/>
      <c r="B226" s="272"/>
      <c r="C226" s="273"/>
      <c r="D226" s="221" t="s">
        <v>166</v>
      </c>
      <c r="E226" s="274" t="s">
        <v>19</v>
      </c>
      <c r="F226" s="275" t="s">
        <v>1721</v>
      </c>
      <c r="G226" s="273"/>
      <c r="H226" s="274" t="s">
        <v>19</v>
      </c>
      <c r="I226" s="276"/>
      <c r="J226" s="273"/>
      <c r="K226" s="273"/>
      <c r="L226" s="277"/>
      <c r="M226" s="278"/>
      <c r="N226" s="279"/>
      <c r="O226" s="279"/>
      <c r="P226" s="279"/>
      <c r="Q226" s="279"/>
      <c r="R226" s="279"/>
      <c r="S226" s="279"/>
      <c r="T226" s="280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81" t="s">
        <v>166</v>
      </c>
      <c r="AU226" s="281" t="s">
        <v>82</v>
      </c>
      <c r="AV226" s="16" t="s">
        <v>80</v>
      </c>
      <c r="AW226" s="16" t="s">
        <v>33</v>
      </c>
      <c r="AX226" s="16" t="s">
        <v>72</v>
      </c>
      <c r="AY226" s="281" t="s">
        <v>153</v>
      </c>
    </row>
    <row r="227" spans="1:51" s="13" customFormat="1" ht="12">
      <c r="A227" s="13"/>
      <c r="B227" s="228"/>
      <c r="C227" s="229"/>
      <c r="D227" s="221" t="s">
        <v>166</v>
      </c>
      <c r="E227" s="230" t="s">
        <v>19</v>
      </c>
      <c r="F227" s="231" t="s">
        <v>1820</v>
      </c>
      <c r="G227" s="229"/>
      <c r="H227" s="232">
        <v>8.58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166</v>
      </c>
      <c r="AU227" s="238" t="s">
        <v>82</v>
      </c>
      <c r="AV227" s="13" t="s">
        <v>82</v>
      </c>
      <c r="AW227" s="13" t="s">
        <v>33</v>
      </c>
      <c r="AX227" s="13" t="s">
        <v>72</v>
      </c>
      <c r="AY227" s="238" t="s">
        <v>153</v>
      </c>
    </row>
    <row r="228" spans="1:51" s="13" customFormat="1" ht="12">
      <c r="A228" s="13"/>
      <c r="B228" s="228"/>
      <c r="C228" s="229"/>
      <c r="D228" s="221" t="s">
        <v>166</v>
      </c>
      <c r="E228" s="230" t="s">
        <v>19</v>
      </c>
      <c r="F228" s="231" t="s">
        <v>1821</v>
      </c>
      <c r="G228" s="229"/>
      <c r="H228" s="232">
        <v>7.656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8" t="s">
        <v>166</v>
      </c>
      <c r="AU228" s="238" t="s">
        <v>82</v>
      </c>
      <c r="AV228" s="13" t="s">
        <v>82</v>
      </c>
      <c r="AW228" s="13" t="s">
        <v>33</v>
      </c>
      <c r="AX228" s="13" t="s">
        <v>72</v>
      </c>
      <c r="AY228" s="238" t="s">
        <v>153</v>
      </c>
    </row>
    <row r="229" spans="1:51" s="13" customFormat="1" ht="12">
      <c r="A229" s="13"/>
      <c r="B229" s="228"/>
      <c r="C229" s="229"/>
      <c r="D229" s="221" t="s">
        <v>166</v>
      </c>
      <c r="E229" s="230" t="s">
        <v>19</v>
      </c>
      <c r="F229" s="231" t="s">
        <v>1822</v>
      </c>
      <c r="G229" s="229"/>
      <c r="H229" s="232">
        <v>2.132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166</v>
      </c>
      <c r="AU229" s="238" t="s">
        <v>82</v>
      </c>
      <c r="AV229" s="13" t="s">
        <v>82</v>
      </c>
      <c r="AW229" s="13" t="s">
        <v>33</v>
      </c>
      <c r="AX229" s="13" t="s">
        <v>72</v>
      </c>
      <c r="AY229" s="238" t="s">
        <v>153</v>
      </c>
    </row>
    <row r="230" spans="1:51" s="13" customFormat="1" ht="12">
      <c r="A230" s="13"/>
      <c r="B230" s="228"/>
      <c r="C230" s="229"/>
      <c r="D230" s="221" t="s">
        <v>166</v>
      </c>
      <c r="E230" s="230" t="s">
        <v>19</v>
      </c>
      <c r="F230" s="231" t="s">
        <v>1823</v>
      </c>
      <c r="G230" s="229"/>
      <c r="H230" s="232">
        <v>8.7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166</v>
      </c>
      <c r="AU230" s="238" t="s">
        <v>82</v>
      </c>
      <c r="AV230" s="13" t="s">
        <v>82</v>
      </c>
      <c r="AW230" s="13" t="s">
        <v>33</v>
      </c>
      <c r="AX230" s="13" t="s">
        <v>72</v>
      </c>
      <c r="AY230" s="238" t="s">
        <v>153</v>
      </c>
    </row>
    <row r="231" spans="1:51" s="13" customFormat="1" ht="12">
      <c r="A231" s="13"/>
      <c r="B231" s="228"/>
      <c r="C231" s="229"/>
      <c r="D231" s="221" t="s">
        <v>166</v>
      </c>
      <c r="E231" s="230" t="s">
        <v>19</v>
      </c>
      <c r="F231" s="231" t="s">
        <v>1824</v>
      </c>
      <c r="G231" s="229"/>
      <c r="H231" s="232">
        <v>1.866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166</v>
      </c>
      <c r="AU231" s="238" t="s">
        <v>82</v>
      </c>
      <c r="AV231" s="13" t="s">
        <v>82</v>
      </c>
      <c r="AW231" s="13" t="s">
        <v>33</v>
      </c>
      <c r="AX231" s="13" t="s">
        <v>72</v>
      </c>
      <c r="AY231" s="238" t="s">
        <v>153</v>
      </c>
    </row>
    <row r="232" spans="1:51" s="13" customFormat="1" ht="12">
      <c r="A232" s="13"/>
      <c r="B232" s="228"/>
      <c r="C232" s="229"/>
      <c r="D232" s="221" t="s">
        <v>166</v>
      </c>
      <c r="E232" s="230" t="s">
        <v>19</v>
      </c>
      <c r="F232" s="231" t="s">
        <v>1825</v>
      </c>
      <c r="G232" s="229"/>
      <c r="H232" s="232">
        <v>1.62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166</v>
      </c>
      <c r="AU232" s="238" t="s">
        <v>82</v>
      </c>
      <c r="AV232" s="13" t="s">
        <v>82</v>
      </c>
      <c r="AW232" s="13" t="s">
        <v>33</v>
      </c>
      <c r="AX232" s="13" t="s">
        <v>72</v>
      </c>
      <c r="AY232" s="238" t="s">
        <v>153</v>
      </c>
    </row>
    <row r="233" spans="1:51" s="13" customFormat="1" ht="12">
      <c r="A233" s="13"/>
      <c r="B233" s="228"/>
      <c r="C233" s="229"/>
      <c r="D233" s="221" t="s">
        <v>166</v>
      </c>
      <c r="E233" s="230" t="s">
        <v>19</v>
      </c>
      <c r="F233" s="231" t="s">
        <v>1826</v>
      </c>
      <c r="G233" s="229"/>
      <c r="H233" s="232">
        <v>18.668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166</v>
      </c>
      <c r="AU233" s="238" t="s">
        <v>82</v>
      </c>
      <c r="AV233" s="13" t="s">
        <v>82</v>
      </c>
      <c r="AW233" s="13" t="s">
        <v>33</v>
      </c>
      <c r="AX233" s="13" t="s">
        <v>72</v>
      </c>
      <c r="AY233" s="238" t="s">
        <v>153</v>
      </c>
    </row>
    <row r="234" spans="1:51" s="13" customFormat="1" ht="12">
      <c r="A234" s="13"/>
      <c r="B234" s="228"/>
      <c r="C234" s="229"/>
      <c r="D234" s="221" t="s">
        <v>166</v>
      </c>
      <c r="E234" s="230" t="s">
        <v>19</v>
      </c>
      <c r="F234" s="231" t="s">
        <v>1827</v>
      </c>
      <c r="G234" s="229"/>
      <c r="H234" s="232">
        <v>1.43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166</v>
      </c>
      <c r="AU234" s="238" t="s">
        <v>82</v>
      </c>
      <c r="AV234" s="13" t="s">
        <v>82</v>
      </c>
      <c r="AW234" s="13" t="s">
        <v>33</v>
      </c>
      <c r="AX234" s="13" t="s">
        <v>72</v>
      </c>
      <c r="AY234" s="238" t="s">
        <v>153</v>
      </c>
    </row>
    <row r="235" spans="1:51" s="16" customFormat="1" ht="12">
      <c r="A235" s="16"/>
      <c r="B235" s="272"/>
      <c r="C235" s="273"/>
      <c r="D235" s="221" t="s">
        <v>166</v>
      </c>
      <c r="E235" s="274" t="s">
        <v>19</v>
      </c>
      <c r="F235" s="275" t="s">
        <v>1739</v>
      </c>
      <c r="G235" s="273"/>
      <c r="H235" s="274" t="s">
        <v>19</v>
      </c>
      <c r="I235" s="276"/>
      <c r="J235" s="273"/>
      <c r="K235" s="273"/>
      <c r="L235" s="277"/>
      <c r="M235" s="278"/>
      <c r="N235" s="279"/>
      <c r="O235" s="279"/>
      <c r="P235" s="279"/>
      <c r="Q235" s="279"/>
      <c r="R235" s="279"/>
      <c r="S235" s="279"/>
      <c r="T235" s="280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81" t="s">
        <v>166</v>
      </c>
      <c r="AU235" s="281" t="s">
        <v>82</v>
      </c>
      <c r="AV235" s="16" t="s">
        <v>80</v>
      </c>
      <c r="AW235" s="16" t="s">
        <v>33</v>
      </c>
      <c r="AX235" s="16" t="s">
        <v>72</v>
      </c>
      <c r="AY235" s="281" t="s">
        <v>153</v>
      </c>
    </row>
    <row r="236" spans="1:51" s="13" customFormat="1" ht="12">
      <c r="A236" s="13"/>
      <c r="B236" s="228"/>
      <c r="C236" s="229"/>
      <c r="D236" s="221" t="s">
        <v>166</v>
      </c>
      <c r="E236" s="230" t="s">
        <v>19</v>
      </c>
      <c r="F236" s="231" t="s">
        <v>1828</v>
      </c>
      <c r="G236" s="229"/>
      <c r="H236" s="232">
        <v>15.18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166</v>
      </c>
      <c r="AU236" s="238" t="s">
        <v>82</v>
      </c>
      <c r="AV236" s="13" t="s">
        <v>82</v>
      </c>
      <c r="AW236" s="13" t="s">
        <v>33</v>
      </c>
      <c r="AX236" s="13" t="s">
        <v>72</v>
      </c>
      <c r="AY236" s="238" t="s">
        <v>153</v>
      </c>
    </row>
    <row r="237" spans="1:51" s="14" customFormat="1" ht="12">
      <c r="A237" s="14"/>
      <c r="B237" s="239"/>
      <c r="C237" s="240"/>
      <c r="D237" s="221" t="s">
        <v>166</v>
      </c>
      <c r="E237" s="241" t="s">
        <v>19</v>
      </c>
      <c r="F237" s="242" t="s">
        <v>168</v>
      </c>
      <c r="G237" s="240"/>
      <c r="H237" s="243">
        <v>76.62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9" t="s">
        <v>166</v>
      </c>
      <c r="AU237" s="249" t="s">
        <v>82</v>
      </c>
      <c r="AV237" s="14" t="s">
        <v>161</v>
      </c>
      <c r="AW237" s="14" t="s">
        <v>33</v>
      </c>
      <c r="AX237" s="14" t="s">
        <v>80</v>
      </c>
      <c r="AY237" s="249" t="s">
        <v>153</v>
      </c>
    </row>
    <row r="238" spans="1:65" s="2" customFormat="1" ht="24.15" customHeight="1">
      <c r="A238" s="42"/>
      <c r="B238" s="43"/>
      <c r="C238" s="208" t="s">
        <v>222</v>
      </c>
      <c r="D238" s="208" t="s">
        <v>156</v>
      </c>
      <c r="E238" s="209" t="s">
        <v>1829</v>
      </c>
      <c r="F238" s="210" t="s">
        <v>1830</v>
      </c>
      <c r="G238" s="211" t="s">
        <v>1699</v>
      </c>
      <c r="H238" s="212">
        <v>1</v>
      </c>
      <c r="I238" s="213"/>
      <c r="J238" s="214">
        <f>ROUND(I238*H238,2)</f>
        <v>0</v>
      </c>
      <c r="K238" s="210" t="s">
        <v>19</v>
      </c>
      <c r="L238" s="48"/>
      <c r="M238" s="215" t="s">
        <v>19</v>
      </c>
      <c r="N238" s="216" t="s">
        <v>43</v>
      </c>
      <c r="O238" s="88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19" t="s">
        <v>161</v>
      </c>
      <c r="AT238" s="219" t="s">
        <v>156</v>
      </c>
      <c r="AU238" s="219" t="s">
        <v>82</v>
      </c>
      <c r="AY238" s="21" t="s">
        <v>153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21" t="s">
        <v>80</v>
      </c>
      <c r="BK238" s="220">
        <f>ROUND(I238*H238,2)</f>
        <v>0</v>
      </c>
      <c r="BL238" s="21" t="s">
        <v>161</v>
      </c>
      <c r="BM238" s="219" t="s">
        <v>289</v>
      </c>
    </row>
    <row r="239" spans="1:47" s="2" customFormat="1" ht="12">
      <c r="A239" s="42"/>
      <c r="B239" s="43"/>
      <c r="C239" s="44"/>
      <c r="D239" s="221" t="s">
        <v>162</v>
      </c>
      <c r="E239" s="44"/>
      <c r="F239" s="222" t="s">
        <v>1830</v>
      </c>
      <c r="G239" s="44"/>
      <c r="H239" s="44"/>
      <c r="I239" s="223"/>
      <c r="J239" s="44"/>
      <c r="K239" s="44"/>
      <c r="L239" s="48"/>
      <c r="M239" s="224"/>
      <c r="N239" s="225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162</v>
      </c>
      <c r="AU239" s="21" t="s">
        <v>82</v>
      </c>
    </row>
    <row r="240" spans="1:65" s="2" customFormat="1" ht="33" customHeight="1">
      <c r="A240" s="42"/>
      <c r="B240" s="43"/>
      <c r="C240" s="208" t="s">
        <v>7</v>
      </c>
      <c r="D240" s="208" t="s">
        <v>156</v>
      </c>
      <c r="E240" s="209" t="s">
        <v>1831</v>
      </c>
      <c r="F240" s="210" t="s">
        <v>1832</v>
      </c>
      <c r="G240" s="211" t="s">
        <v>197</v>
      </c>
      <c r="H240" s="212">
        <v>200</v>
      </c>
      <c r="I240" s="213"/>
      <c r="J240" s="214">
        <f>ROUND(I240*H240,2)</f>
        <v>0</v>
      </c>
      <c r="K240" s="210" t="s">
        <v>160</v>
      </c>
      <c r="L240" s="48"/>
      <c r="M240" s="215" t="s">
        <v>19</v>
      </c>
      <c r="N240" s="216" t="s">
        <v>43</v>
      </c>
      <c r="O240" s="88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R240" s="219" t="s">
        <v>161</v>
      </c>
      <c r="AT240" s="219" t="s">
        <v>156</v>
      </c>
      <c r="AU240" s="219" t="s">
        <v>82</v>
      </c>
      <c r="AY240" s="21" t="s">
        <v>153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21" t="s">
        <v>80</v>
      </c>
      <c r="BK240" s="220">
        <f>ROUND(I240*H240,2)</f>
        <v>0</v>
      </c>
      <c r="BL240" s="21" t="s">
        <v>161</v>
      </c>
      <c r="BM240" s="219" t="s">
        <v>297</v>
      </c>
    </row>
    <row r="241" spans="1:47" s="2" customFormat="1" ht="12">
      <c r="A241" s="42"/>
      <c r="B241" s="43"/>
      <c r="C241" s="44"/>
      <c r="D241" s="221" t="s">
        <v>162</v>
      </c>
      <c r="E241" s="44"/>
      <c r="F241" s="222" t="s">
        <v>1833</v>
      </c>
      <c r="G241" s="44"/>
      <c r="H241" s="44"/>
      <c r="I241" s="223"/>
      <c r="J241" s="44"/>
      <c r="K241" s="44"/>
      <c r="L241" s="48"/>
      <c r="M241" s="224"/>
      <c r="N241" s="225"/>
      <c r="O241" s="88"/>
      <c r="P241" s="88"/>
      <c r="Q241" s="88"/>
      <c r="R241" s="88"/>
      <c r="S241" s="88"/>
      <c r="T241" s="89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T241" s="21" t="s">
        <v>162</v>
      </c>
      <c r="AU241" s="21" t="s">
        <v>82</v>
      </c>
    </row>
    <row r="242" spans="1:47" s="2" customFormat="1" ht="12">
      <c r="A242" s="42"/>
      <c r="B242" s="43"/>
      <c r="C242" s="44"/>
      <c r="D242" s="226" t="s">
        <v>164</v>
      </c>
      <c r="E242" s="44"/>
      <c r="F242" s="227" t="s">
        <v>1834</v>
      </c>
      <c r="G242" s="44"/>
      <c r="H242" s="44"/>
      <c r="I242" s="223"/>
      <c r="J242" s="44"/>
      <c r="K242" s="44"/>
      <c r="L242" s="48"/>
      <c r="M242" s="224"/>
      <c r="N242" s="225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1" t="s">
        <v>164</v>
      </c>
      <c r="AU242" s="21" t="s">
        <v>82</v>
      </c>
    </row>
    <row r="243" spans="1:65" s="2" customFormat="1" ht="16.5" customHeight="1">
      <c r="A243" s="42"/>
      <c r="B243" s="43"/>
      <c r="C243" s="261" t="s">
        <v>231</v>
      </c>
      <c r="D243" s="261" t="s">
        <v>214</v>
      </c>
      <c r="E243" s="262" t="s">
        <v>1835</v>
      </c>
      <c r="F243" s="263" t="s">
        <v>1836</v>
      </c>
      <c r="G243" s="264" t="s">
        <v>183</v>
      </c>
      <c r="H243" s="265">
        <v>54</v>
      </c>
      <c r="I243" s="266"/>
      <c r="J243" s="267">
        <f>ROUND(I243*H243,2)</f>
        <v>0</v>
      </c>
      <c r="K243" s="263" t="s">
        <v>160</v>
      </c>
      <c r="L243" s="268"/>
      <c r="M243" s="269" t="s">
        <v>19</v>
      </c>
      <c r="N243" s="270" t="s">
        <v>43</v>
      </c>
      <c r="O243" s="88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R243" s="219" t="s">
        <v>184</v>
      </c>
      <c r="AT243" s="219" t="s">
        <v>214</v>
      </c>
      <c r="AU243" s="219" t="s">
        <v>82</v>
      </c>
      <c r="AY243" s="21" t="s">
        <v>153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21" t="s">
        <v>80</v>
      </c>
      <c r="BK243" s="220">
        <f>ROUND(I243*H243,2)</f>
        <v>0</v>
      </c>
      <c r="BL243" s="21" t="s">
        <v>161</v>
      </c>
      <c r="BM243" s="219" t="s">
        <v>303</v>
      </c>
    </row>
    <row r="244" spans="1:47" s="2" customFormat="1" ht="12">
      <c r="A244" s="42"/>
      <c r="B244" s="43"/>
      <c r="C244" s="44"/>
      <c r="D244" s="221" t="s">
        <v>162</v>
      </c>
      <c r="E244" s="44"/>
      <c r="F244" s="222" t="s">
        <v>1836</v>
      </c>
      <c r="G244" s="44"/>
      <c r="H244" s="44"/>
      <c r="I244" s="223"/>
      <c r="J244" s="44"/>
      <c r="K244" s="44"/>
      <c r="L244" s="48"/>
      <c r="M244" s="224"/>
      <c r="N244" s="225"/>
      <c r="O244" s="88"/>
      <c r="P244" s="88"/>
      <c r="Q244" s="88"/>
      <c r="R244" s="88"/>
      <c r="S244" s="88"/>
      <c r="T244" s="89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T244" s="21" t="s">
        <v>162</v>
      </c>
      <c r="AU244" s="21" t="s">
        <v>82</v>
      </c>
    </row>
    <row r="245" spans="1:51" s="13" customFormat="1" ht="12">
      <c r="A245" s="13"/>
      <c r="B245" s="228"/>
      <c r="C245" s="229"/>
      <c r="D245" s="221" t="s">
        <v>166</v>
      </c>
      <c r="E245" s="230" t="s">
        <v>19</v>
      </c>
      <c r="F245" s="231" t="s">
        <v>1837</v>
      </c>
      <c r="G245" s="229"/>
      <c r="H245" s="232">
        <v>54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8" t="s">
        <v>166</v>
      </c>
      <c r="AU245" s="238" t="s">
        <v>82</v>
      </c>
      <c r="AV245" s="13" t="s">
        <v>82</v>
      </c>
      <c r="AW245" s="13" t="s">
        <v>33</v>
      </c>
      <c r="AX245" s="13" t="s">
        <v>72</v>
      </c>
      <c r="AY245" s="238" t="s">
        <v>153</v>
      </c>
    </row>
    <row r="246" spans="1:51" s="14" customFormat="1" ht="12">
      <c r="A246" s="14"/>
      <c r="B246" s="239"/>
      <c r="C246" s="240"/>
      <c r="D246" s="221" t="s">
        <v>166</v>
      </c>
      <c r="E246" s="241" t="s">
        <v>19</v>
      </c>
      <c r="F246" s="242" t="s">
        <v>168</v>
      </c>
      <c r="G246" s="240"/>
      <c r="H246" s="243">
        <v>54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9" t="s">
        <v>166</v>
      </c>
      <c r="AU246" s="249" t="s">
        <v>82</v>
      </c>
      <c r="AV246" s="14" t="s">
        <v>161</v>
      </c>
      <c r="AW246" s="14" t="s">
        <v>33</v>
      </c>
      <c r="AX246" s="14" t="s">
        <v>80</v>
      </c>
      <c r="AY246" s="249" t="s">
        <v>153</v>
      </c>
    </row>
    <row r="247" spans="1:65" s="2" customFormat="1" ht="24.15" customHeight="1">
      <c r="A247" s="42"/>
      <c r="B247" s="43"/>
      <c r="C247" s="208" t="s">
        <v>309</v>
      </c>
      <c r="D247" s="208" t="s">
        <v>156</v>
      </c>
      <c r="E247" s="209" t="s">
        <v>208</v>
      </c>
      <c r="F247" s="210" t="s">
        <v>209</v>
      </c>
      <c r="G247" s="211" t="s">
        <v>197</v>
      </c>
      <c r="H247" s="212">
        <v>200</v>
      </c>
      <c r="I247" s="213"/>
      <c r="J247" s="214">
        <f>ROUND(I247*H247,2)</f>
        <v>0</v>
      </c>
      <c r="K247" s="210" t="s">
        <v>160</v>
      </c>
      <c r="L247" s="48"/>
      <c r="M247" s="215" t="s">
        <v>19</v>
      </c>
      <c r="N247" s="216" t="s">
        <v>43</v>
      </c>
      <c r="O247" s="88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19" t="s">
        <v>161</v>
      </c>
      <c r="AT247" s="219" t="s">
        <v>156</v>
      </c>
      <c r="AU247" s="219" t="s">
        <v>82</v>
      </c>
      <c r="AY247" s="21" t="s">
        <v>153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21" t="s">
        <v>80</v>
      </c>
      <c r="BK247" s="220">
        <f>ROUND(I247*H247,2)</f>
        <v>0</v>
      </c>
      <c r="BL247" s="21" t="s">
        <v>161</v>
      </c>
      <c r="BM247" s="219" t="s">
        <v>312</v>
      </c>
    </row>
    <row r="248" spans="1:47" s="2" customFormat="1" ht="12">
      <c r="A248" s="42"/>
      <c r="B248" s="43"/>
      <c r="C248" s="44"/>
      <c r="D248" s="221" t="s">
        <v>162</v>
      </c>
      <c r="E248" s="44"/>
      <c r="F248" s="222" t="s">
        <v>211</v>
      </c>
      <c r="G248" s="44"/>
      <c r="H248" s="44"/>
      <c r="I248" s="223"/>
      <c r="J248" s="44"/>
      <c r="K248" s="44"/>
      <c r="L248" s="48"/>
      <c r="M248" s="224"/>
      <c r="N248" s="225"/>
      <c r="O248" s="88"/>
      <c r="P248" s="88"/>
      <c r="Q248" s="88"/>
      <c r="R248" s="88"/>
      <c r="S248" s="88"/>
      <c r="T248" s="89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T248" s="21" t="s">
        <v>162</v>
      </c>
      <c r="AU248" s="21" t="s">
        <v>82</v>
      </c>
    </row>
    <row r="249" spans="1:47" s="2" customFormat="1" ht="12">
      <c r="A249" s="42"/>
      <c r="B249" s="43"/>
      <c r="C249" s="44"/>
      <c r="D249" s="226" t="s">
        <v>164</v>
      </c>
      <c r="E249" s="44"/>
      <c r="F249" s="227" t="s">
        <v>212</v>
      </c>
      <c r="G249" s="44"/>
      <c r="H249" s="44"/>
      <c r="I249" s="223"/>
      <c r="J249" s="44"/>
      <c r="K249" s="44"/>
      <c r="L249" s="48"/>
      <c r="M249" s="224"/>
      <c r="N249" s="225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164</v>
      </c>
      <c r="AU249" s="21" t="s">
        <v>82</v>
      </c>
    </row>
    <row r="250" spans="1:65" s="2" customFormat="1" ht="16.5" customHeight="1">
      <c r="A250" s="42"/>
      <c r="B250" s="43"/>
      <c r="C250" s="261" t="s">
        <v>236</v>
      </c>
      <c r="D250" s="261" t="s">
        <v>214</v>
      </c>
      <c r="E250" s="262" t="s">
        <v>1838</v>
      </c>
      <c r="F250" s="263" t="s">
        <v>1839</v>
      </c>
      <c r="G250" s="264" t="s">
        <v>217</v>
      </c>
      <c r="H250" s="265">
        <v>4</v>
      </c>
      <c r="I250" s="266"/>
      <c r="J250" s="267">
        <f>ROUND(I250*H250,2)</f>
        <v>0</v>
      </c>
      <c r="K250" s="263" t="s">
        <v>160</v>
      </c>
      <c r="L250" s="268"/>
      <c r="M250" s="269" t="s">
        <v>19</v>
      </c>
      <c r="N250" s="270" t="s">
        <v>43</v>
      </c>
      <c r="O250" s="88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19" t="s">
        <v>184</v>
      </c>
      <c r="AT250" s="219" t="s">
        <v>214</v>
      </c>
      <c r="AU250" s="219" t="s">
        <v>82</v>
      </c>
      <c r="AY250" s="21" t="s">
        <v>153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21" t="s">
        <v>80</v>
      </c>
      <c r="BK250" s="220">
        <f>ROUND(I250*H250,2)</f>
        <v>0</v>
      </c>
      <c r="BL250" s="21" t="s">
        <v>161</v>
      </c>
      <c r="BM250" s="219" t="s">
        <v>319</v>
      </c>
    </row>
    <row r="251" spans="1:47" s="2" customFormat="1" ht="12">
      <c r="A251" s="42"/>
      <c r="B251" s="43"/>
      <c r="C251" s="44"/>
      <c r="D251" s="221" t="s">
        <v>162</v>
      </c>
      <c r="E251" s="44"/>
      <c r="F251" s="222" t="s">
        <v>1839</v>
      </c>
      <c r="G251" s="44"/>
      <c r="H251" s="44"/>
      <c r="I251" s="223"/>
      <c r="J251" s="44"/>
      <c r="K251" s="44"/>
      <c r="L251" s="48"/>
      <c r="M251" s="224"/>
      <c r="N251" s="225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162</v>
      </c>
      <c r="AU251" s="21" t="s">
        <v>82</v>
      </c>
    </row>
    <row r="252" spans="1:51" s="13" customFormat="1" ht="12">
      <c r="A252" s="13"/>
      <c r="B252" s="228"/>
      <c r="C252" s="229"/>
      <c r="D252" s="221" t="s">
        <v>166</v>
      </c>
      <c r="E252" s="230" t="s">
        <v>19</v>
      </c>
      <c r="F252" s="231" t="s">
        <v>1840</v>
      </c>
      <c r="G252" s="229"/>
      <c r="H252" s="232">
        <v>4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8" t="s">
        <v>166</v>
      </c>
      <c r="AU252" s="238" t="s">
        <v>82</v>
      </c>
      <c r="AV252" s="13" t="s">
        <v>82</v>
      </c>
      <c r="AW252" s="13" t="s">
        <v>33</v>
      </c>
      <c r="AX252" s="13" t="s">
        <v>72</v>
      </c>
      <c r="AY252" s="238" t="s">
        <v>153</v>
      </c>
    </row>
    <row r="253" spans="1:51" s="14" customFormat="1" ht="12">
      <c r="A253" s="14"/>
      <c r="B253" s="239"/>
      <c r="C253" s="240"/>
      <c r="D253" s="221" t="s">
        <v>166</v>
      </c>
      <c r="E253" s="241" t="s">
        <v>19</v>
      </c>
      <c r="F253" s="242" t="s">
        <v>168</v>
      </c>
      <c r="G253" s="240"/>
      <c r="H253" s="243">
        <v>4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9" t="s">
        <v>166</v>
      </c>
      <c r="AU253" s="249" t="s">
        <v>82</v>
      </c>
      <c r="AV253" s="14" t="s">
        <v>161</v>
      </c>
      <c r="AW253" s="14" t="s">
        <v>33</v>
      </c>
      <c r="AX253" s="14" t="s">
        <v>80</v>
      </c>
      <c r="AY253" s="249" t="s">
        <v>153</v>
      </c>
    </row>
    <row r="254" spans="1:63" s="12" customFormat="1" ht="22.8" customHeight="1">
      <c r="A254" s="12"/>
      <c r="B254" s="192"/>
      <c r="C254" s="193"/>
      <c r="D254" s="194" t="s">
        <v>71</v>
      </c>
      <c r="E254" s="206" t="s">
        <v>82</v>
      </c>
      <c r="F254" s="206" t="s">
        <v>244</v>
      </c>
      <c r="G254" s="193"/>
      <c r="H254" s="193"/>
      <c r="I254" s="196"/>
      <c r="J254" s="207">
        <f>BK254</f>
        <v>0</v>
      </c>
      <c r="K254" s="193"/>
      <c r="L254" s="198"/>
      <c r="M254" s="199"/>
      <c r="N254" s="200"/>
      <c r="O254" s="200"/>
      <c r="P254" s="201">
        <f>SUM(P255:P280)</f>
        <v>0</v>
      </c>
      <c r="Q254" s="200"/>
      <c r="R254" s="201">
        <f>SUM(R255:R280)</f>
        <v>0</v>
      </c>
      <c r="S254" s="200"/>
      <c r="T254" s="202">
        <f>SUM(T255:T280)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3" t="s">
        <v>80</v>
      </c>
      <c r="AT254" s="204" t="s">
        <v>71</v>
      </c>
      <c r="AU254" s="204" t="s">
        <v>80</v>
      </c>
      <c r="AY254" s="203" t="s">
        <v>153</v>
      </c>
      <c r="BK254" s="205">
        <f>SUM(BK255:BK280)</f>
        <v>0</v>
      </c>
    </row>
    <row r="255" spans="1:65" s="2" customFormat="1" ht="16.5" customHeight="1">
      <c r="A255" s="42"/>
      <c r="B255" s="43"/>
      <c r="C255" s="208" t="s">
        <v>324</v>
      </c>
      <c r="D255" s="208" t="s">
        <v>156</v>
      </c>
      <c r="E255" s="209" t="s">
        <v>1841</v>
      </c>
      <c r="F255" s="210" t="s">
        <v>1842</v>
      </c>
      <c r="G255" s="211" t="s">
        <v>159</v>
      </c>
      <c r="H255" s="212">
        <v>5.52</v>
      </c>
      <c r="I255" s="213"/>
      <c r="J255" s="214">
        <f>ROUND(I255*H255,2)</f>
        <v>0</v>
      </c>
      <c r="K255" s="210" t="s">
        <v>160</v>
      </c>
      <c r="L255" s="48"/>
      <c r="M255" s="215" t="s">
        <v>19</v>
      </c>
      <c r="N255" s="216" t="s">
        <v>43</v>
      </c>
      <c r="O255" s="88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R255" s="219" t="s">
        <v>161</v>
      </c>
      <c r="AT255" s="219" t="s">
        <v>156</v>
      </c>
      <c r="AU255" s="219" t="s">
        <v>82</v>
      </c>
      <c r="AY255" s="21" t="s">
        <v>153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21" t="s">
        <v>80</v>
      </c>
      <c r="BK255" s="220">
        <f>ROUND(I255*H255,2)</f>
        <v>0</v>
      </c>
      <c r="BL255" s="21" t="s">
        <v>161</v>
      </c>
      <c r="BM255" s="219" t="s">
        <v>327</v>
      </c>
    </row>
    <row r="256" spans="1:47" s="2" customFormat="1" ht="12">
      <c r="A256" s="42"/>
      <c r="B256" s="43"/>
      <c r="C256" s="44"/>
      <c r="D256" s="221" t="s">
        <v>162</v>
      </c>
      <c r="E256" s="44"/>
      <c r="F256" s="222" t="s">
        <v>1842</v>
      </c>
      <c r="G256" s="44"/>
      <c r="H256" s="44"/>
      <c r="I256" s="223"/>
      <c r="J256" s="44"/>
      <c r="K256" s="44"/>
      <c r="L256" s="48"/>
      <c r="M256" s="224"/>
      <c r="N256" s="225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162</v>
      </c>
      <c r="AU256" s="21" t="s">
        <v>82</v>
      </c>
    </row>
    <row r="257" spans="1:47" s="2" customFormat="1" ht="12">
      <c r="A257" s="42"/>
      <c r="B257" s="43"/>
      <c r="C257" s="44"/>
      <c r="D257" s="226" t="s">
        <v>164</v>
      </c>
      <c r="E257" s="44"/>
      <c r="F257" s="227" t="s">
        <v>1843</v>
      </c>
      <c r="G257" s="44"/>
      <c r="H257" s="44"/>
      <c r="I257" s="223"/>
      <c r="J257" s="44"/>
      <c r="K257" s="44"/>
      <c r="L257" s="48"/>
      <c r="M257" s="224"/>
      <c r="N257" s="225"/>
      <c r="O257" s="88"/>
      <c r="P257" s="88"/>
      <c r="Q257" s="88"/>
      <c r="R257" s="88"/>
      <c r="S257" s="88"/>
      <c r="T257" s="89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T257" s="21" t="s">
        <v>164</v>
      </c>
      <c r="AU257" s="21" t="s">
        <v>82</v>
      </c>
    </row>
    <row r="258" spans="1:51" s="16" customFormat="1" ht="12">
      <c r="A258" s="16"/>
      <c r="B258" s="272"/>
      <c r="C258" s="273"/>
      <c r="D258" s="221" t="s">
        <v>166</v>
      </c>
      <c r="E258" s="274" t="s">
        <v>19</v>
      </c>
      <c r="F258" s="275" t="s">
        <v>1739</v>
      </c>
      <c r="G258" s="273"/>
      <c r="H258" s="274" t="s">
        <v>19</v>
      </c>
      <c r="I258" s="276"/>
      <c r="J258" s="273"/>
      <c r="K258" s="273"/>
      <c r="L258" s="277"/>
      <c r="M258" s="278"/>
      <c r="N258" s="279"/>
      <c r="O258" s="279"/>
      <c r="P258" s="279"/>
      <c r="Q258" s="279"/>
      <c r="R258" s="279"/>
      <c r="S258" s="279"/>
      <c r="T258" s="280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81" t="s">
        <v>166</v>
      </c>
      <c r="AU258" s="281" t="s">
        <v>82</v>
      </c>
      <c r="AV258" s="16" t="s">
        <v>80</v>
      </c>
      <c r="AW258" s="16" t="s">
        <v>33</v>
      </c>
      <c r="AX258" s="16" t="s">
        <v>72</v>
      </c>
      <c r="AY258" s="281" t="s">
        <v>153</v>
      </c>
    </row>
    <row r="259" spans="1:51" s="13" customFormat="1" ht="12">
      <c r="A259" s="13"/>
      <c r="B259" s="228"/>
      <c r="C259" s="229"/>
      <c r="D259" s="221" t="s">
        <v>166</v>
      </c>
      <c r="E259" s="230" t="s">
        <v>19</v>
      </c>
      <c r="F259" s="231" t="s">
        <v>1844</v>
      </c>
      <c r="G259" s="229"/>
      <c r="H259" s="232">
        <v>5.52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8" t="s">
        <v>166</v>
      </c>
      <c r="AU259" s="238" t="s">
        <v>82</v>
      </c>
      <c r="AV259" s="13" t="s">
        <v>82</v>
      </c>
      <c r="AW259" s="13" t="s">
        <v>33</v>
      </c>
      <c r="AX259" s="13" t="s">
        <v>72</v>
      </c>
      <c r="AY259" s="238" t="s">
        <v>153</v>
      </c>
    </row>
    <row r="260" spans="1:51" s="14" customFormat="1" ht="12">
      <c r="A260" s="14"/>
      <c r="B260" s="239"/>
      <c r="C260" s="240"/>
      <c r="D260" s="221" t="s">
        <v>166</v>
      </c>
      <c r="E260" s="241" t="s">
        <v>19</v>
      </c>
      <c r="F260" s="242" t="s">
        <v>168</v>
      </c>
      <c r="G260" s="240"/>
      <c r="H260" s="243">
        <v>5.52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9" t="s">
        <v>166</v>
      </c>
      <c r="AU260" s="249" t="s">
        <v>82</v>
      </c>
      <c r="AV260" s="14" t="s">
        <v>161</v>
      </c>
      <c r="AW260" s="14" t="s">
        <v>33</v>
      </c>
      <c r="AX260" s="14" t="s">
        <v>80</v>
      </c>
      <c r="AY260" s="249" t="s">
        <v>153</v>
      </c>
    </row>
    <row r="261" spans="1:65" s="2" customFormat="1" ht="55.5" customHeight="1">
      <c r="A261" s="42"/>
      <c r="B261" s="43"/>
      <c r="C261" s="208" t="s">
        <v>242</v>
      </c>
      <c r="D261" s="208" t="s">
        <v>156</v>
      </c>
      <c r="E261" s="209" t="s">
        <v>1845</v>
      </c>
      <c r="F261" s="210" t="s">
        <v>1846</v>
      </c>
      <c r="G261" s="211" t="s">
        <v>346</v>
      </c>
      <c r="H261" s="212">
        <v>9.2</v>
      </c>
      <c r="I261" s="213"/>
      <c r="J261" s="214">
        <f>ROUND(I261*H261,2)</f>
        <v>0</v>
      </c>
      <c r="K261" s="210" t="s">
        <v>19</v>
      </c>
      <c r="L261" s="48"/>
      <c r="M261" s="215" t="s">
        <v>19</v>
      </c>
      <c r="N261" s="216" t="s">
        <v>43</v>
      </c>
      <c r="O261" s="88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R261" s="219" t="s">
        <v>161</v>
      </c>
      <c r="AT261" s="219" t="s">
        <v>156</v>
      </c>
      <c r="AU261" s="219" t="s">
        <v>82</v>
      </c>
      <c r="AY261" s="21" t="s">
        <v>153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21" t="s">
        <v>80</v>
      </c>
      <c r="BK261" s="220">
        <f>ROUND(I261*H261,2)</f>
        <v>0</v>
      </c>
      <c r="BL261" s="21" t="s">
        <v>161</v>
      </c>
      <c r="BM261" s="219" t="s">
        <v>333</v>
      </c>
    </row>
    <row r="262" spans="1:47" s="2" customFormat="1" ht="12">
      <c r="A262" s="42"/>
      <c r="B262" s="43"/>
      <c r="C262" s="44"/>
      <c r="D262" s="221" t="s">
        <v>162</v>
      </c>
      <c r="E262" s="44"/>
      <c r="F262" s="222" t="s">
        <v>1846</v>
      </c>
      <c r="G262" s="44"/>
      <c r="H262" s="44"/>
      <c r="I262" s="223"/>
      <c r="J262" s="44"/>
      <c r="K262" s="44"/>
      <c r="L262" s="48"/>
      <c r="M262" s="224"/>
      <c r="N262" s="225"/>
      <c r="O262" s="88"/>
      <c r="P262" s="88"/>
      <c r="Q262" s="88"/>
      <c r="R262" s="88"/>
      <c r="S262" s="88"/>
      <c r="T262" s="89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T262" s="21" t="s">
        <v>162</v>
      </c>
      <c r="AU262" s="21" t="s">
        <v>82</v>
      </c>
    </row>
    <row r="263" spans="1:51" s="16" customFormat="1" ht="12">
      <c r="A263" s="16"/>
      <c r="B263" s="272"/>
      <c r="C263" s="273"/>
      <c r="D263" s="221" t="s">
        <v>166</v>
      </c>
      <c r="E263" s="274" t="s">
        <v>19</v>
      </c>
      <c r="F263" s="275" t="s">
        <v>1739</v>
      </c>
      <c r="G263" s="273"/>
      <c r="H263" s="274" t="s">
        <v>19</v>
      </c>
      <c r="I263" s="276"/>
      <c r="J263" s="273"/>
      <c r="K263" s="273"/>
      <c r="L263" s="277"/>
      <c r="M263" s="278"/>
      <c r="N263" s="279"/>
      <c r="O263" s="279"/>
      <c r="P263" s="279"/>
      <c r="Q263" s="279"/>
      <c r="R263" s="279"/>
      <c r="S263" s="279"/>
      <c r="T263" s="280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81" t="s">
        <v>166</v>
      </c>
      <c r="AU263" s="281" t="s">
        <v>82</v>
      </c>
      <c r="AV263" s="16" t="s">
        <v>80</v>
      </c>
      <c r="AW263" s="16" t="s">
        <v>33</v>
      </c>
      <c r="AX263" s="16" t="s">
        <v>72</v>
      </c>
      <c r="AY263" s="281" t="s">
        <v>153</v>
      </c>
    </row>
    <row r="264" spans="1:51" s="13" customFormat="1" ht="12">
      <c r="A264" s="13"/>
      <c r="B264" s="228"/>
      <c r="C264" s="229"/>
      <c r="D264" s="221" t="s">
        <v>166</v>
      </c>
      <c r="E264" s="230" t="s">
        <v>19</v>
      </c>
      <c r="F264" s="231" t="s">
        <v>1847</v>
      </c>
      <c r="G264" s="229"/>
      <c r="H264" s="232">
        <v>9.2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166</v>
      </c>
      <c r="AU264" s="238" t="s">
        <v>82</v>
      </c>
      <c r="AV264" s="13" t="s">
        <v>82</v>
      </c>
      <c r="AW264" s="13" t="s">
        <v>33</v>
      </c>
      <c r="AX264" s="13" t="s">
        <v>72</v>
      </c>
      <c r="AY264" s="238" t="s">
        <v>153</v>
      </c>
    </row>
    <row r="265" spans="1:51" s="14" customFormat="1" ht="12">
      <c r="A265" s="14"/>
      <c r="B265" s="239"/>
      <c r="C265" s="240"/>
      <c r="D265" s="221" t="s">
        <v>166</v>
      </c>
      <c r="E265" s="241" t="s">
        <v>19</v>
      </c>
      <c r="F265" s="242" t="s">
        <v>168</v>
      </c>
      <c r="G265" s="240"/>
      <c r="H265" s="243">
        <v>9.2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9" t="s">
        <v>166</v>
      </c>
      <c r="AU265" s="249" t="s">
        <v>82</v>
      </c>
      <c r="AV265" s="14" t="s">
        <v>161</v>
      </c>
      <c r="AW265" s="14" t="s">
        <v>33</v>
      </c>
      <c r="AX265" s="14" t="s">
        <v>80</v>
      </c>
      <c r="AY265" s="249" t="s">
        <v>153</v>
      </c>
    </row>
    <row r="266" spans="1:65" s="2" customFormat="1" ht="24.15" customHeight="1">
      <c r="A266" s="42"/>
      <c r="B266" s="43"/>
      <c r="C266" s="208" t="s">
        <v>343</v>
      </c>
      <c r="D266" s="208" t="s">
        <v>156</v>
      </c>
      <c r="E266" s="209" t="s">
        <v>1848</v>
      </c>
      <c r="F266" s="210" t="s">
        <v>1849</v>
      </c>
      <c r="G266" s="211" t="s">
        <v>197</v>
      </c>
      <c r="H266" s="212">
        <v>13.8</v>
      </c>
      <c r="I266" s="213"/>
      <c r="J266" s="214">
        <f>ROUND(I266*H266,2)</f>
        <v>0</v>
      </c>
      <c r="K266" s="210" t="s">
        <v>160</v>
      </c>
      <c r="L266" s="48"/>
      <c r="M266" s="215" t="s">
        <v>19</v>
      </c>
      <c r="N266" s="216" t="s">
        <v>43</v>
      </c>
      <c r="O266" s="88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19" t="s">
        <v>161</v>
      </c>
      <c r="AT266" s="219" t="s">
        <v>156</v>
      </c>
      <c r="AU266" s="219" t="s">
        <v>82</v>
      </c>
      <c r="AY266" s="21" t="s">
        <v>153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21" t="s">
        <v>80</v>
      </c>
      <c r="BK266" s="220">
        <f>ROUND(I266*H266,2)</f>
        <v>0</v>
      </c>
      <c r="BL266" s="21" t="s">
        <v>161</v>
      </c>
      <c r="BM266" s="219" t="s">
        <v>347</v>
      </c>
    </row>
    <row r="267" spans="1:47" s="2" customFormat="1" ht="12">
      <c r="A267" s="42"/>
      <c r="B267" s="43"/>
      <c r="C267" s="44"/>
      <c r="D267" s="221" t="s">
        <v>162</v>
      </c>
      <c r="E267" s="44"/>
      <c r="F267" s="222" t="s">
        <v>1850</v>
      </c>
      <c r="G267" s="44"/>
      <c r="H267" s="44"/>
      <c r="I267" s="223"/>
      <c r="J267" s="44"/>
      <c r="K267" s="44"/>
      <c r="L267" s="48"/>
      <c r="M267" s="224"/>
      <c r="N267" s="225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1" t="s">
        <v>162</v>
      </c>
      <c r="AU267" s="21" t="s">
        <v>82</v>
      </c>
    </row>
    <row r="268" spans="1:47" s="2" customFormat="1" ht="12">
      <c r="A268" s="42"/>
      <c r="B268" s="43"/>
      <c r="C268" s="44"/>
      <c r="D268" s="226" t="s">
        <v>164</v>
      </c>
      <c r="E268" s="44"/>
      <c r="F268" s="227" t="s">
        <v>1851</v>
      </c>
      <c r="G268" s="44"/>
      <c r="H268" s="44"/>
      <c r="I268" s="223"/>
      <c r="J268" s="44"/>
      <c r="K268" s="44"/>
      <c r="L268" s="48"/>
      <c r="M268" s="224"/>
      <c r="N268" s="225"/>
      <c r="O268" s="88"/>
      <c r="P268" s="88"/>
      <c r="Q268" s="88"/>
      <c r="R268" s="88"/>
      <c r="S268" s="88"/>
      <c r="T268" s="89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T268" s="21" t="s">
        <v>164</v>
      </c>
      <c r="AU268" s="21" t="s">
        <v>82</v>
      </c>
    </row>
    <row r="269" spans="1:51" s="16" customFormat="1" ht="12">
      <c r="A269" s="16"/>
      <c r="B269" s="272"/>
      <c r="C269" s="273"/>
      <c r="D269" s="221" t="s">
        <v>166</v>
      </c>
      <c r="E269" s="274" t="s">
        <v>19</v>
      </c>
      <c r="F269" s="275" t="s">
        <v>1739</v>
      </c>
      <c r="G269" s="273"/>
      <c r="H269" s="274" t="s">
        <v>19</v>
      </c>
      <c r="I269" s="276"/>
      <c r="J269" s="273"/>
      <c r="K269" s="273"/>
      <c r="L269" s="277"/>
      <c r="M269" s="278"/>
      <c r="N269" s="279"/>
      <c r="O269" s="279"/>
      <c r="P269" s="279"/>
      <c r="Q269" s="279"/>
      <c r="R269" s="279"/>
      <c r="S269" s="279"/>
      <c r="T269" s="280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81" t="s">
        <v>166</v>
      </c>
      <c r="AU269" s="281" t="s">
        <v>82</v>
      </c>
      <c r="AV269" s="16" t="s">
        <v>80</v>
      </c>
      <c r="AW269" s="16" t="s">
        <v>33</v>
      </c>
      <c r="AX269" s="16" t="s">
        <v>72</v>
      </c>
      <c r="AY269" s="281" t="s">
        <v>153</v>
      </c>
    </row>
    <row r="270" spans="1:51" s="13" customFormat="1" ht="12">
      <c r="A270" s="13"/>
      <c r="B270" s="228"/>
      <c r="C270" s="229"/>
      <c r="D270" s="221" t="s">
        <v>166</v>
      </c>
      <c r="E270" s="230" t="s">
        <v>19</v>
      </c>
      <c r="F270" s="231" t="s">
        <v>1852</v>
      </c>
      <c r="G270" s="229"/>
      <c r="H270" s="232">
        <v>13.8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8" t="s">
        <v>166</v>
      </c>
      <c r="AU270" s="238" t="s">
        <v>82</v>
      </c>
      <c r="AV270" s="13" t="s">
        <v>82</v>
      </c>
      <c r="AW270" s="13" t="s">
        <v>33</v>
      </c>
      <c r="AX270" s="13" t="s">
        <v>72</v>
      </c>
      <c r="AY270" s="238" t="s">
        <v>153</v>
      </c>
    </row>
    <row r="271" spans="1:51" s="14" customFormat="1" ht="12">
      <c r="A271" s="14"/>
      <c r="B271" s="239"/>
      <c r="C271" s="240"/>
      <c r="D271" s="221" t="s">
        <v>166</v>
      </c>
      <c r="E271" s="241" t="s">
        <v>19</v>
      </c>
      <c r="F271" s="242" t="s">
        <v>168</v>
      </c>
      <c r="G271" s="240"/>
      <c r="H271" s="243">
        <v>13.8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9" t="s">
        <v>166</v>
      </c>
      <c r="AU271" s="249" t="s">
        <v>82</v>
      </c>
      <c r="AV271" s="14" t="s">
        <v>161</v>
      </c>
      <c r="AW271" s="14" t="s">
        <v>33</v>
      </c>
      <c r="AX271" s="14" t="s">
        <v>80</v>
      </c>
      <c r="AY271" s="249" t="s">
        <v>153</v>
      </c>
    </row>
    <row r="272" spans="1:65" s="2" customFormat="1" ht="24.15" customHeight="1">
      <c r="A272" s="42"/>
      <c r="B272" s="43"/>
      <c r="C272" s="261" t="s">
        <v>247</v>
      </c>
      <c r="D272" s="261" t="s">
        <v>214</v>
      </c>
      <c r="E272" s="262" t="s">
        <v>1853</v>
      </c>
      <c r="F272" s="263" t="s">
        <v>1854</v>
      </c>
      <c r="G272" s="264" t="s">
        <v>197</v>
      </c>
      <c r="H272" s="265">
        <v>15.87</v>
      </c>
      <c r="I272" s="266"/>
      <c r="J272" s="267">
        <f>ROUND(I272*H272,2)</f>
        <v>0</v>
      </c>
      <c r="K272" s="263" t="s">
        <v>160</v>
      </c>
      <c r="L272" s="268"/>
      <c r="M272" s="269" t="s">
        <v>19</v>
      </c>
      <c r="N272" s="270" t="s">
        <v>43</v>
      </c>
      <c r="O272" s="88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R272" s="219" t="s">
        <v>184</v>
      </c>
      <c r="AT272" s="219" t="s">
        <v>214</v>
      </c>
      <c r="AU272" s="219" t="s">
        <v>82</v>
      </c>
      <c r="AY272" s="21" t="s">
        <v>153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21" t="s">
        <v>80</v>
      </c>
      <c r="BK272" s="220">
        <f>ROUND(I272*H272,2)</f>
        <v>0</v>
      </c>
      <c r="BL272" s="21" t="s">
        <v>161</v>
      </c>
      <c r="BM272" s="219" t="s">
        <v>354</v>
      </c>
    </row>
    <row r="273" spans="1:47" s="2" customFormat="1" ht="12">
      <c r="A273" s="42"/>
      <c r="B273" s="43"/>
      <c r="C273" s="44"/>
      <c r="D273" s="221" t="s">
        <v>162</v>
      </c>
      <c r="E273" s="44"/>
      <c r="F273" s="222" t="s">
        <v>1854</v>
      </c>
      <c r="G273" s="44"/>
      <c r="H273" s="44"/>
      <c r="I273" s="223"/>
      <c r="J273" s="44"/>
      <c r="K273" s="44"/>
      <c r="L273" s="48"/>
      <c r="M273" s="224"/>
      <c r="N273" s="225"/>
      <c r="O273" s="88"/>
      <c r="P273" s="88"/>
      <c r="Q273" s="88"/>
      <c r="R273" s="88"/>
      <c r="S273" s="88"/>
      <c r="T273" s="89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T273" s="21" t="s">
        <v>162</v>
      </c>
      <c r="AU273" s="21" t="s">
        <v>82</v>
      </c>
    </row>
    <row r="274" spans="1:51" s="13" customFormat="1" ht="12">
      <c r="A274" s="13"/>
      <c r="B274" s="228"/>
      <c r="C274" s="229"/>
      <c r="D274" s="221" t="s">
        <v>166</v>
      </c>
      <c r="E274" s="230" t="s">
        <v>19</v>
      </c>
      <c r="F274" s="231" t="s">
        <v>1855</v>
      </c>
      <c r="G274" s="229"/>
      <c r="H274" s="232">
        <v>15.87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8" t="s">
        <v>166</v>
      </c>
      <c r="AU274" s="238" t="s">
        <v>82</v>
      </c>
      <c r="AV274" s="13" t="s">
        <v>82</v>
      </c>
      <c r="AW274" s="13" t="s">
        <v>33</v>
      </c>
      <c r="AX274" s="13" t="s">
        <v>72</v>
      </c>
      <c r="AY274" s="238" t="s">
        <v>153</v>
      </c>
    </row>
    <row r="275" spans="1:51" s="14" customFormat="1" ht="12">
      <c r="A275" s="14"/>
      <c r="B275" s="239"/>
      <c r="C275" s="240"/>
      <c r="D275" s="221" t="s">
        <v>166</v>
      </c>
      <c r="E275" s="241" t="s">
        <v>19</v>
      </c>
      <c r="F275" s="242" t="s">
        <v>168</v>
      </c>
      <c r="G275" s="240"/>
      <c r="H275" s="243">
        <v>15.87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9" t="s">
        <v>166</v>
      </c>
      <c r="AU275" s="249" t="s">
        <v>82</v>
      </c>
      <c r="AV275" s="14" t="s">
        <v>161</v>
      </c>
      <c r="AW275" s="14" t="s">
        <v>33</v>
      </c>
      <c r="AX275" s="14" t="s">
        <v>80</v>
      </c>
      <c r="AY275" s="249" t="s">
        <v>153</v>
      </c>
    </row>
    <row r="276" spans="1:65" s="2" customFormat="1" ht="44.25" customHeight="1">
      <c r="A276" s="42"/>
      <c r="B276" s="43"/>
      <c r="C276" s="208" t="s">
        <v>363</v>
      </c>
      <c r="D276" s="208" t="s">
        <v>156</v>
      </c>
      <c r="E276" s="209" t="s">
        <v>1856</v>
      </c>
      <c r="F276" s="210" t="s">
        <v>1857</v>
      </c>
      <c r="G276" s="211" t="s">
        <v>159</v>
      </c>
      <c r="H276" s="212">
        <v>4.14</v>
      </c>
      <c r="I276" s="213"/>
      <c r="J276" s="214">
        <f>ROUND(I276*H276,2)</f>
        <v>0</v>
      </c>
      <c r="K276" s="210" t="s">
        <v>19</v>
      </c>
      <c r="L276" s="48"/>
      <c r="M276" s="215" t="s">
        <v>19</v>
      </c>
      <c r="N276" s="216" t="s">
        <v>43</v>
      </c>
      <c r="O276" s="88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19" t="s">
        <v>161</v>
      </c>
      <c r="AT276" s="219" t="s">
        <v>156</v>
      </c>
      <c r="AU276" s="219" t="s">
        <v>82</v>
      </c>
      <c r="AY276" s="21" t="s">
        <v>153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21" t="s">
        <v>80</v>
      </c>
      <c r="BK276" s="220">
        <f>ROUND(I276*H276,2)</f>
        <v>0</v>
      </c>
      <c r="BL276" s="21" t="s">
        <v>161</v>
      </c>
      <c r="BM276" s="219" t="s">
        <v>367</v>
      </c>
    </row>
    <row r="277" spans="1:47" s="2" customFormat="1" ht="12">
      <c r="A277" s="42"/>
      <c r="B277" s="43"/>
      <c r="C277" s="44"/>
      <c r="D277" s="221" t="s">
        <v>162</v>
      </c>
      <c r="E277" s="44"/>
      <c r="F277" s="222" t="s">
        <v>1857</v>
      </c>
      <c r="G277" s="44"/>
      <c r="H277" s="44"/>
      <c r="I277" s="223"/>
      <c r="J277" s="44"/>
      <c r="K277" s="44"/>
      <c r="L277" s="48"/>
      <c r="M277" s="224"/>
      <c r="N277" s="225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162</v>
      </c>
      <c r="AU277" s="21" t="s">
        <v>82</v>
      </c>
    </row>
    <row r="278" spans="1:51" s="16" customFormat="1" ht="12">
      <c r="A278" s="16"/>
      <c r="B278" s="272"/>
      <c r="C278" s="273"/>
      <c r="D278" s="221" t="s">
        <v>166</v>
      </c>
      <c r="E278" s="274" t="s">
        <v>19</v>
      </c>
      <c r="F278" s="275" t="s">
        <v>1739</v>
      </c>
      <c r="G278" s="273"/>
      <c r="H278" s="274" t="s">
        <v>19</v>
      </c>
      <c r="I278" s="276"/>
      <c r="J278" s="273"/>
      <c r="K278" s="273"/>
      <c r="L278" s="277"/>
      <c r="M278" s="278"/>
      <c r="N278" s="279"/>
      <c r="O278" s="279"/>
      <c r="P278" s="279"/>
      <c r="Q278" s="279"/>
      <c r="R278" s="279"/>
      <c r="S278" s="279"/>
      <c r="T278" s="280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81" t="s">
        <v>166</v>
      </c>
      <c r="AU278" s="281" t="s">
        <v>82</v>
      </c>
      <c r="AV278" s="16" t="s">
        <v>80</v>
      </c>
      <c r="AW278" s="16" t="s">
        <v>33</v>
      </c>
      <c r="AX278" s="16" t="s">
        <v>72</v>
      </c>
      <c r="AY278" s="281" t="s">
        <v>153</v>
      </c>
    </row>
    <row r="279" spans="1:51" s="13" customFormat="1" ht="12">
      <c r="A279" s="13"/>
      <c r="B279" s="228"/>
      <c r="C279" s="229"/>
      <c r="D279" s="221" t="s">
        <v>166</v>
      </c>
      <c r="E279" s="230" t="s">
        <v>19</v>
      </c>
      <c r="F279" s="231" t="s">
        <v>1858</v>
      </c>
      <c r="G279" s="229"/>
      <c r="H279" s="232">
        <v>4.14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8" t="s">
        <v>166</v>
      </c>
      <c r="AU279" s="238" t="s">
        <v>82</v>
      </c>
      <c r="AV279" s="13" t="s">
        <v>82</v>
      </c>
      <c r="AW279" s="13" t="s">
        <v>33</v>
      </c>
      <c r="AX279" s="13" t="s">
        <v>72</v>
      </c>
      <c r="AY279" s="238" t="s">
        <v>153</v>
      </c>
    </row>
    <row r="280" spans="1:51" s="14" customFormat="1" ht="12">
      <c r="A280" s="14"/>
      <c r="B280" s="239"/>
      <c r="C280" s="240"/>
      <c r="D280" s="221" t="s">
        <v>166</v>
      </c>
      <c r="E280" s="241" t="s">
        <v>19</v>
      </c>
      <c r="F280" s="242" t="s">
        <v>168</v>
      </c>
      <c r="G280" s="240"/>
      <c r="H280" s="243">
        <v>4.14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9" t="s">
        <v>166</v>
      </c>
      <c r="AU280" s="249" t="s">
        <v>82</v>
      </c>
      <c r="AV280" s="14" t="s">
        <v>161</v>
      </c>
      <c r="AW280" s="14" t="s">
        <v>33</v>
      </c>
      <c r="AX280" s="14" t="s">
        <v>80</v>
      </c>
      <c r="AY280" s="249" t="s">
        <v>153</v>
      </c>
    </row>
    <row r="281" spans="1:63" s="12" customFormat="1" ht="22.8" customHeight="1">
      <c r="A281" s="12"/>
      <c r="B281" s="192"/>
      <c r="C281" s="193"/>
      <c r="D281" s="194" t="s">
        <v>71</v>
      </c>
      <c r="E281" s="206" t="s">
        <v>175</v>
      </c>
      <c r="F281" s="206" t="s">
        <v>276</v>
      </c>
      <c r="G281" s="193"/>
      <c r="H281" s="193"/>
      <c r="I281" s="196"/>
      <c r="J281" s="207">
        <f>BK281</f>
        <v>0</v>
      </c>
      <c r="K281" s="193"/>
      <c r="L281" s="198"/>
      <c r="M281" s="199"/>
      <c r="N281" s="200"/>
      <c r="O281" s="200"/>
      <c r="P281" s="201">
        <f>SUM(P282:P287)</f>
        <v>0</v>
      </c>
      <c r="Q281" s="200"/>
      <c r="R281" s="201">
        <f>SUM(R282:R287)</f>
        <v>0</v>
      </c>
      <c r="S281" s="200"/>
      <c r="T281" s="202">
        <f>SUM(T282:T287)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3" t="s">
        <v>80</v>
      </c>
      <c r="AT281" s="204" t="s">
        <v>71</v>
      </c>
      <c r="AU281" s="204" t="s">
        <v>80</v>
      </c>
      <c r="AY281" s="203" t="s">
        <v>153</v>
      </c>
      <c r="BK281" s="205">
        <f>SUM(BK282:BK287)</f>
        <v>0</v>
      </c>
    </row>
    <row r="282" spans="1:65" s="2" customFormat="1" ht="21.75" customHeight="1">
      <c r="A282" s="42"/>
      <c r="B282" s="43"/>
      <c r="C282" s="208" t="s">
        <v>254</v>
      </c>
      <c r="D282" s="208" t="s">
        <v>156</v>
      </c>
      <c r="E282" s="209" t="s">
        <v>1859</v>
      </c>
      <c r="F282" s="210" t="s">
        <v>1860</v>
      </c>
      <c r="G282" s="211" t="s">
        <v>346</v>
      </c>
      <c r="H282" s="212">
        <v>113.5</v>
      </c>
      <c r="I282" s="213"/>
      <c r="J282" s="214">
        <f>ROUND(I282*H282,2)</f>
        <v>0</v>
      </c>
      <c r="K282" s="210" t="s">
        <v>160</v>
      </c>
      <c r="L282" s="48"/>
      <c r="M282" s="215" t="s">
        <v>19</v>
      </c>
      <c r="N282" s="216" t="s">
        <v>43</v>
      </c>
      <c r="O282" s="88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19" t="s">
        <v>161</v>
      </c>
      <c r="AT282" s="219" t="s">
        <v>156</v>
      </c>
      <c r="AU282" s="219" t="s">
        <v>82</v>
      </c>
      <c r="AY282" s="21" t="s">
        <v>153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21" t="s">
        <v>80</v>
      </c>
      <c r="BK282" s="220">
        <f>ROUND(I282*H282,2)</f>
        <v>0</v>
      </c>
      <c r="BL282" s="21" t="s">
        <v>161</v>
      </c>
      <c r="BM282" s="219" t="s">
        <v>373</v>
      </c>
    </row>
    <row r="283" spans="1:47" s="2" customFormat="1" ht="12">
      <c r="A283" s="42"/>
      <c r="B283" s="43"/>
      <c r="C283" s="44"/>
      <c r="D283" s="221" t="s">
        <v>162</v>
      </c>
      <c r="E283" s="44"/>
      <c r="F283" s="222" t="s">
        <v>1861</v>
      </c>
      <c r="G283" s="44"/>
      <c r="H283" s="44"/>
      <c r="I283" s="223"/>
      <c r="J283" s="44"/>
      <c r="K283" s="44"/>
      <c r="L283" s="48"/>
      <c r="M283" s="224"/>
      <c r="N283" s="225"/>
      <c r="O283" s="88"/>
      <c r="P283" s="88"/>
      <c r="Q283" s="88"/>
      <c r="R283" s="88"/>
      <c r="S283" s="88"/>
      <c r="T283" s="89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T283" s="21" t="s">
        <v>162</v>
      </c>
      <c r="AU283" s="21" t="s">
        <v>82</v>
      </c>
    </row>
    <row r="284" spans="1:47" s="2" customFormat="1" ht="12">
      <c r="A284" s="42"/>
      <c r="B284" s="43"/>
      <c r="C284" s="44"/>
      <c r="D284" s="226" t="s">
        <v>164</v>
      </c>
      <c r="E284" s="44"/>
      <c r="F284" s="227" t="s">
        <v>1862</v>
      </c>
      <c r="G284" s="44"/>
      <c r="H284" s="44"/>
      <c r="I284" s="223"/>
      <c r="J284" s="44"/>
      <c r="K284" s="44"/>
      <c r="L284" s="48"/>
      <c r="M284" s="224"/>
      <c r="N284" s="225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1" t="s">
        <v>164</v>
      </c>
      <c r="AU284" s="21" t="s">
        <v>82</v>
      </c>
    </row>
    <row r="285" spans="1:51" s="16" customFormat="1" ht="12">
      <c r="A285" s="16"/>
      <c r="B285" s="272"/>
      <c r="C285" s="273"/>
      <c r="D285" s="221" t="s">
        <v>166</v>
      </c>
      <c r="E285" s="274" t="s">
        <v>19</v>
      </c>
      <c r="F285" s="275" t="s">
        <v>1863</v>
      </c>
      <c r="G285" s="273"/>
      <c r="H285" s="274" t="s">
        <v>19</v>
      </c>
      <c r="I285" s="276"/>
      <c r="J285" s="273"/>
      <c r="K285" s="273"/>
      <c r="L285" s="277"/>
      <c r="M285" s="278"/>
      <c r="N285" s="279"/>
      <c r="O285" s="279"/>
      <c r="P285" s="279"/>
      <c r="Q285" s="279"/>
      <c r="R285" s="279"/>
      <c r="S285" s="279"/>
      <c r="T285" s="280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81" t="s">
        <v>166</v>
      </c>
      <c r="AU285" s="281" t="s">
        <v>82</v>
      </c>
      <c r="AV285" s="16" t="s">
        <v>80</v>
      </c>
      <c r="AW285" s="16" t="s">
        <v>33</v>
      </c>
      <c r="AX285" s="16" t="s">
        <v>72</v>
      </c>
      <c r="AY285" s="281" t="s">
        <v>153</v>
      </c>
    </row>
    <row r="286" spans="1:51" s="13" customFormat="1" ht="12">
      <c r="A286" s="13"/>
      <c r="B286" s="228"/>
      <c r="C286" s="229"/>
      <c r="D286" s="221" t="s">
        <v>166</v>
      </c>
      <c r="E286" s="230" t="s">
        <v>19</v>
      </c>
      <c r="F286" s="231" t="s">
        <v>1864</v>
      </c>
      <c r="G286" s="229"/>
      <c r="H286" s="232">
        <v>113.5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8" t="s">
        <v>166</v>
      </c>
      <c r="AU286" s="238" t="s">
        <v>82</v>
      </c>
      <c r="AV286" s="13" t="s">
        <v>82</v>
      </c>
      <c r="AW286" s="13" t="s">
        <v>33</v>
      </c>
      <c r="AX286" s="13" t="s">
        <v>72</v>
      </c>
      <c r="AY286" s="238" t="s">
        <v>153</v>
      </c>
    </row>
    <row r="287" spans="1:51" s="14" customFormat="1" ht="12">
      <c r="A287" s="14"/>
      <c r="B287" s="239"/>
      <c r="C287" s="240"/>
      <c r="D287" s="221" t="s">
        <v>166</v>
      </c>
      <c r="E287" s="241" t="s">
        <v>19</v>
      </c>
      <c r="F287" s="242" t="s">
        <v>168</v>
      </c>
      <c r="G287" s="240"/>
      <c r="H287" s="243">
        <v>113.5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9" t="s">
        <v>166</v>
      </c>
      <c r="AU287" s="249" t="s">
        <v>82</v>
      </c>
      <c r="AV287" s="14" t="s">
        <v>161</v>
      </c>
      <c r="AW287" s="14" t="s">
        <v>33</v>
      </c>
      <c r="AX287" s="14" t="s">
        <v>80</v>
      </c>
      <c r="AY287" s="249" t="s">
        <v>153</v>
      </c>
    </row>
    <row r="288" spans="1:63" s="12" customFormat="1" ht="22.8" customHeight="1">
      <c r="A288" s="12"/>
      <c r="B288" s="192"/>
      <c r="C288" s="193"/>
      <c r="D288" s="194" t="s">
        <v>71</v>
      </c>
      <c r="E288" s="206" t="s">
        <v>161</v>
      </c>
      <c r="F288" s="206" t="s">
        <v>376</v>
      </c>
      <c r="G288" s="193"/>
      <c r="H288" s="193"/>
      <c r="I288" s="196"/>
      <c r="J288" s="207">
        <f>BK288</f>
        <v>0</v>
      </c>
      <c r="K288" s="193"/>
      <c r="L288" s="198"/>
      <c r="M288" s="199"/>
      <c r="N288" s="200"/>
      <c r="O288" s="200"/>
      <c r="P288" s="201">
        <f>SUM(P289:P298)</f>
        <v>0</v>
      </c>
      <c r="Q288" s="200"/>
      <c r="R288" s="201">
        <f>SUM(R289:R298)</f>
        <v>0</v>
      </c>
      <c r="S288" s="200"/>
      <c r="T288" s="202">
        <f>SUM(T289:T298)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3" t="s">
        <v>80</v>
      </c>
      <c r="AT288" s="204" t="s">
        <v>71</v>
      </c>
      <c r="AU288" s="204" t="s">
        <v>80</v>
      </c>
      <c r="AY288" s="203" t="s">
        <v>153</v>
      </c>
      <c r="BK288" s="205">
        <f>SUM(BK289:BK298)</f>
        <v>0</v>
      </c>
    </row>
    <row r="289" spans="1:65" s="2" customFormat="1" ht="24.15" customHeight="1">
      <c r="A289" s="42"/>
      <c r="B289" s="43"/>
      <c r="C289" s="208" t="s">
        <v>379</v>
      </c>
      <c r="D289" s="208" t="s">
        <v>156</v>
      </c>
      <c r="E289" s="209" t="s">
        <v>1865</v>
      </c>
      <c r="F289" s="210" t="s">
        <v>1866</v>
      </c>
      <c r="G289" s="211" t="s">
        <v>159</v>
      </c>
      <c r="H289" s="212">
        <v>8.153</v>
      </c>
      <c r="I289" s="213"/>
      <c r="J289" s="214">
        <f>ROUND(I289*H289,2)</f>
        <v>0</v>
      </c>
      <c r="K289" s="210" t="s">
        <v>160</v>
      </c>
      <c r="L289" s="48"/>
      <c r="M289" s="215" t="s">
        <v>19</v>
      </c>
      <c r="N289" s="216" t="s">
        <v>43</v>
      </c>
      <c r="O289" s="88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R289" s="219" t="s">
        <v>161</v>
      </c>
      <c r="AT289" s="219" t="s">
        <v>156</v>
      </c>
      <c r="AU289" s="219" t="s">
        <v>82</v>
      </c>
      <c r="AY289" s="21" t="s">
        <v>153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21" t="s">
        <v>80</v>
      </c>
      <c r="BK289" s="220">
        <f>ROUND(I289*H289,2)</f>
        <v>0</v>
      </c>
      <c r="BL289" s="21" t="s">
        <v>161</v>
      </c>
      <c r="BM289" s="219" t="s">
        <v>382</v>
      </c>
    </row>
    <row r="290" spans="1:47" s="2" customFormat="1" ht="12">
      <c r="A290" s="42"/>
      <c r="B290" s="43"/>
      <c r="C290" s="44"/>
      <c r="D290" s="221" t="s">
        <v>162</v>
      </c>
      <c r="E290" s="44"/>
      <c r="F290" s="222" t="s">
        <v>1867</v>
      </c>
      <c r="G290" s="44"/>
      <c r="H290" s="44"/>
      <c r="I290" s="223"/>
      <c r="J290" s="44"/>
      <c r="K290" s="44"/>
      <c r="L290" s="48"/>
      <c r="M290" s="224"/>
      <c r="N290" s="225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162</v>
      </c>
      <c r="AU290" s="21" t="s">
        <v>82</v>
      </c>
    </row>
    <row r="291" spans="1:47" s="2" customFormat="1" ht="12">
      <c r="A291" s="42"/>
      <c r="B291" s="43"/>
      <c r="C291" s="44"/>
      <c r="D291" s="226" t="s">
        <v>164</v>
      </c>
      <c r="E291" s="44"/>
      <c r="F291" s="227" t="s">
        <v>1868</v>
      </c>
      <c r="G291" s="44"/>
      <c r="H291" s="44"/>
      <c r="I291" s="223"/>
      <c r="J291" s="44"/>
      <c r="K291" s="44"/>
      <c r="L291" s="48"/>
      <c r="M291" s="224"/>
      <c r="N291" s="225"/>
      <c r="O291" s="88"/>
      <c r="P291" s="88"/>
      <c r="Q291" s="88"/>
      <c r="R291" s="88"/>
      <c r="S291" s="88"/>
      <c r="T291" s="89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T291" s="21" t="s">
        <v>164</v>
      </c>
      <c r="AU291" s="21" t="s">
        <v>82</v>
      </c>
    </row>
    <row r="292" spans="1:51" s="16" customFormat="1" ht="12">
      <c r="A292" s="16"/>
      <c r="B292" s="272"/>
      <c r="C292" s="273"/>
      <c r="D292" s="221" t="s">
        <v>166</v>
      </c>
      <c r="E292" s="274" t="s">
        <v>19</v>
      </c>
      <c r="F292" s="275" t="s">
        <v>1732</v>
      </c>
      <c r="G292" s="273"/>
      <c r="H292" s="274" t="s">
        <v>19</v>
      </c>
      <c r="I292" s="276"/>
      <c r="J292" s="273"/>
      <c r="K292" s="273"/>
      <c r="L292" s="277"/>
      <c r="M292" s="278"/>
      <c r="N292" s="279"/>
      <c r="O292" s="279"/>
      <c r="P292" s="279"/>
      <c r="Q292" s="279"/>
      <c r="R292" s="279"/>
      <c r="S292" s="279"/>
      <c r="T292" s="280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81" t="s">
        <v>166</v>
      </c>
      <c r="AU292" s="281" t="s">
        <v>82</v>
      </c>
      <c r="AV292" s="16" t="s">
        <v>80</v>
      </c>
      <c r="AW292" s="16" t="s">
        <v>33</v>
      </c>
      <c r="AX292" s="16" t="s">
        <v>72</v>
      </c>
      <c r="AY292" s="281" t="s">
        <v>153</v>
      </c>
    </row>
    <row r="293" spans="1:51" s="13" customFormat="1" ht="12">
      <c r="A293" s="13"/>
      <c r="B293" s="228"/>
      <c r="C293" s="229"/>
      <c r="D293" s="221" t="s">
        <v>166</v>
      </c>
      <c r="E293" s="230" t="s">
        <v>19</v>
      </c>
      <c r="F293" s="231" t="s">
        <v>1869</v>
      </c>
      <c r="G293" s="229"/>
      <c r="H293" s="232">
        <v>0.744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166</v>
      </c>
      <c r="AU293" s="238" t="s">
        <v>82</v>
      </c>
      <c r="AV293" s="13" t="s">
        <v>82</v>
      </c>
      <c r="AW293" s="13" t="s">
        <v>33</v>
      </c>
      <c r="AX293" s="13" t="s">
        <v>72</v>
      </c>
      <c r="AY293" s="238" t="s">
        <v>153</v>
      </c>
    </row>
    <row r="294" spans="1:51" s="16" customFormat="1" ht="12">
      <c r="A294" s="16"/>
      <c r="B294" s="272"/>
      <c r="C294" s="273"/>
      <c r="D294" s="221" t="s">
        <v>166</v>
      </c>
      <c r="E294" s="274" t="s">
        <v>19</v>
      </c>
      <c r="F294" s="275" t="s">
        <v>1795</v>
      </c>
      <c r="G294" s="273"/>
      <c r="H294" s="274" t="s">
        <v>19</v>
      </c>
      <c r="I294" s="276"/>
      <c r="J294" s="273"/>
      <c r="K294" s="273"/>
      <c r="L294" s="277"/>
      <c r="M294" s="278"/>
      <c r="N294" s="279"/>
      <c r="O294" s="279"/>
      <c r="P294" s="279"/>
      <c r="Q294" s="279"/>
      <c r="R294" s="279"/>
      <c r="S294" s="279"/>
      <c r="T294" s="280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81" t="s">
        <v>166</v>
      </c>
      <c r="AU294" s="281" t="s">
        <v>82</v>
      </c>
      <c r="AV294" s="16" t="s">
        <v>80</v>
      </c>
      <c r="AW294" s="16" t="s">
        <v>33</v>
      </c>
      <c r="AX294" s="16" t="s">
        <v>72</v>
      </c>
      <c r="AY294" s="281" t="s">
        <v>153</v>
      </c>
    </row>
    <row r="295" spans="1:51" s="13" customFormat="1" ht="12">
      <c r="A295" s="13"/>
      <c r="B295" s="228"/>
      <c r="C295" s="229"/>
      <c r="D295" s="221" t="s">
        <v>166</v>
      </c>
      <c r="E295" s="230" t="s">
        <v>19</v>
      </c>
      <c r="F295" s="231" t="s">
        <v>1870</v>
      </c>
      <c r="G295" s="229"/>
      <c r="H295" s="232">
        <v>1.812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166</v>
      </c>
      <c r="AU295" s="238" t="s">
        <v>82</v>
      </c>
      <c r="AV295" s="13" t="s">
        <v>82</v>
      </c>
      <c r="AW295" s="13" t="s">
        <v>33</v>
      </c>
      <c r="AX295" s="13" t="s">
        <v>72</v>
      </c>
      <c r="AY295" s="238" t="s">
        <v>153</v>
      </c>
    </row>
    <row r="296" spans="1:51" s="16" customFormat="1" ht="12">
      <c r="A296" s="16"/>
      <c r="B296" s="272"/>
      <c r="C296" s="273"/>
      <c r="D296" s="221" t="s">
        <v>166</v>
      </c>
      <c r="E296" s="274" t="s">
        <v>19</v>
      </c>
      <c r="F296" s="275" t="s">
        <v>1721</v>
      </c>
      <c r="G296" s="273"/>
      <c r="H296" s="274" t="s">
        <v>19</v>
      </c>
      <c r="I296" s="276"/>
      <c r="J296" s="273"/>
      <c r="K296" s="273"/>
      <c r="L296" s="277"/>
      <c r="M296" s="278"/>
      <c r="N296" s="279"/>
      <c r="O296" s="279"/>
      <c r="P296" s="279"/>
      <c r="Q296" s="279"/>
      <c r="R296" s="279"/>
      <c r="S296" s="279"/>
      <c r="T296" s="280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81" t="s">
        <v>166</v>
      </c>
      <c r="AU296" s="281" t="s">
        <v>82</v>
      </c>
      <c r="AV296" s="16" t="s">
        <v>80</v>
      </c>
      <c r="AW296" s="16" t="s">
        <v>33</v>
      </c>
      <c r="AX296" s="16" t="s">
        <v>72</v>
      </c>
      <c r="AY296" s="281" t="s">
        <v>153</v>
      </c>
    </row>
    <row r="297" spans="1:51" s="13" customFormat="1" ht="12">
      <c r="A297" s="13"/>
      <c r="B297" s="228"/>
      <c r="C297" s="229"/>
      <c r="D297" s="221" t="s">
        <v>166</v>
      </c>
      <c r="E297" s="230" t="s">
        <v>19</v>
      </c>
      <c r="F297" s="231" t="s">
        <v>1871</v>
      </c>
      <c r="G297" s="229"/>
      <c r="H297" s="232">
        <v>5.597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8" t="s">
        <v>166</v>
      </c>
      <c r="AU297" s="238" t="s">
        <v>82</v>
      </c>
      <c r="AV297" s="13" t="s">
        <v>82</v>
      </c>
      <c r="AW297" s="13" t="s">
        <v>33</v>
      </c>
      <c r="AX297" s="13" t="s">
        <v>72</v>
      </c>
      <c r="AY297" s="238" t="s">
        <v>153</v>
      </c>
    </row>
    <row r="298" spans="1:51" s="14" customFormat="1" ht="12">
      <c r="A298" s="14"/>
      <c r="B298" s="239"/>
      <c r="C298" s="240"/>
      <c r="D298" s="221" t="s">
        <v>166</v>
      </c>
      <c r="E298" s="241" t="s">
        <v>19</v>
      </c>
      <c r="F298" s="242" t="s">
        <v>168</v>
      </c>
      <c r="G298" s="240"/>
      <c r="H298" s="243">
        <v>8.153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9" t="s">
        <v>166</v>
      </c>
      <c r="AU298" s="249" t="s">
        <v>82</v>
      </c>
      <c r="AV298" s="14" t="s">
        <v>161</v>
      </c>
      <c r="AW298" s="14" t="s">
        <v>33</v>
      </c>
      <c r="AX298" s="14" t="s">
        <v>80</v>
      </c>
      <c r="AY298" s="249" t="s">
        <v>153</v>
      </c>
    </row>
    <row r="299" spans="1:63" s="12" customFormat="1" ht="22.8" customHeight="1">
      <c r="A299" s="12"/>
      <c r="B299" s="192"/>
      <c r="C299" s="193"/>
      <c r="D299" s="194" t="s">
        <v>71</v>
      </c>
      <c r="E299" s="206" t="s">
        <v>178</v>
      </c>
      <c r="F299" s="206" t="s">
        <v>427</v>
      </c>
      <c r="G299" s="193"/>
      <c r="H299" s="193"/>
      <c r="I299" s="196"/>
      <c r="J299" s="207">
        <f>BK299</f>
        <v>0</v>
      </c>
      <c r="K299" s="193"/>
      <c r="L299" s="198"/>
      <c r="M299" s="199"/>
      <c r="N299" s="200"/>
      <c r="O299" s="200"/>
      <c r="P299" s="201">
        <f>SUM(P300:P324)</f>
        <v>0</v>
      </c>
      <c r="Q299" s="200"/>
      <c r="R299" s="201">
        <f>SUM(R300:R324)</f>
        <v>0</v>
      </c>
      <c r="S299" s="200"/>
      <c r="T299" s="202">
        <f>SUM(T300:T324)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3" t="s">
        <v>80</v>
      </c>
      <c r="AT299" s="204" t="s">
        <v>71</v>
      </c>
      <c r="AU299" s="204" t="s">
        <v>80</v>
      </c>
      <c r="AY299" s="203" t="s">
        <v>153</v>
      </c>
      <c r="BK299" s="205">
        <f>SUM(BK300:BK324)</f>
        <v>0</v>
      </c>
    </row>
    <row r="300" spans="1:65" s="2" customFormat="1" ht="24.15" customHeight="1">
      <c r="A300" s="42"/>
      <c r="B300" s="43"/>
      <c r="C300" s="208" t="s">
        <v>260</v>
      </c>
      <c r="D300" s="208" t="s">
        <v>156</v>
      </c>
      <c r="E300" s="209" t="s">
        <v>1872</v>
      </c>
      <c r="F300" s="210" t="s">
        <v>1873</v>
      </c>
      <c r="G300" s="211" t="s">
        <v>159</v>
      </c>
      <c r="H300" s="212">
        <v>4.783</v>
      </c>
      <c r="I300" s="213"/>
      <c r="J300" s="214">
        <f>ROUND(I300*H300,2)</f>
        <v>0</v>
      </c>
      <c r="K300" s="210" t="s">
        <v>160</v>
      </c>
      <c r="L300" s="48"/>
      <c r="M300" s="215" t="s">
        <v>19</v>
      </c>
      <c r="N300" s="216" t="s">
        <v>43</v>
      </c>
      <c r="O300" s="88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R300" s="219" t="s">
        <v>161</v>
      </c>
      <c r="AT300" s="219" t="s">
        <v>156</v>
      </c>
      <c r="AU300" s="219" t="s">
        <v>82</v>
      </c>
      <c r="AY300" s="21" t="s">
        <v>153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21" t="s">
        <v>80</v>
      </c>
      <c r="BK300" s="220">
        <f>ROUND(I300*H300,2)</f>
        <v>0</v>
      </c>
      <c r="BL300" s="21" t="s">
        <v>161</v>
      </c>
      <c r="BM300" s="219" t="s">
        <v>388</v>
      </c>
    </row>
    <row r="301" spans="1:47" s="2" customFormat="1" ht="12">
      <c r="A301" s="42"/>
      <c r="B301" s="43"/>
      <c r="C301" s="44"/>
      <c r="D301" s="221" t="s">
        <v>162</v>
      </c>
      <c r="E301" s="44"/>
      <c r="F301" s="222" t="s">
        <v>1874</v>
      </c>
      <c r="G301" s="44"/>
      <c r="H301" s="44"/>
      <c r="I301" s="223"/>
      <c r="J301" s="44"/>
      <c r="K301" s="44"/>
      <c r="L301" s="48"/>
      <c r="M301" s="224"/>
      <c r="N301" s="225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1" t="s">
        <v>162</v>
      </c>
      <c r="AU301" s="21" t="s">
        <v>82</v>
      </c>
    </row>
    <row r="302" spans="1:47" s="2" customFormat="1" ht="12">
      <c r="A302" s="42"/>
      <c r="B302" s="43"/>
      <c r="C302" s="44"/>
      <c r="D302" s="226" t="s">
        <v>164</v>
      </c>
      <c r="E302" s="44"/>
      <c r="F302" s="227" t="s">
        <v>1875</v>
      </c>
      <c r="G302" s="44"/>
      <c r="H302" s="44"/>
      <c r="I302" s="223"/>
      <c r="J302" s="44"/>
      <c r="K302" s="44"/>
      <c r="L302" s="48"/>
      <c r="M302" s="224"/>
      <c r="N302" s="225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164</v>
      </c>
      <c r="AU302" s="21" t="s">
        <v>82</v>
      </c>
    </row>
    <row r="303" spans="1:51" s="16" customFormat="1" ht="12">
      <c r="A303" s="16"/>
      <c r="B303" s="272"/>
      <c r="C303" s="273"/>
      <c r="D303" s="221" t="s">
        <v>166</v>
      </c>
      <c r="E303" s="274" t="s">
        <v>19</v>
      </c>
      <c r="F303" s="275" t="s">
        <v>1876</v>
      </c>
      <c r="G303" s="273"/>
      <c r="H303" s="274" t="s">
        <v>19</v>
      </c>
      <c r="I303" s="276"/>
      <c r="J303" s="273"/>
      <c r="K303" s="273"/>
      <c r="L303" s="277"/>
      <c r="M303" s="278"/>
      <c r="N303" s="279"/>
      <c r="O303" s="279"/>
      <c r="P303" s="279"/>
      <c r="Q303" s="279"/>
      <c r="R303" s="279"/>
      <c r="S303" s="279"/>
      <c r="T303" s="280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81" t="s">
        <v>166</v>
      </c>
      <c r="AU303" s="281" t="s">
        <v>82</v>
      </c>
      <c r="AV303" s="16" t="s">
        <v>80</v>
      </c>
      <c r="AW303" s="16" t="s">
        <v>33</v>
      </c>
      <c r="AX303" s="16" t="s">
        <v>72</v>
      </c>
      <c r="AY303" s="281" t="s">
        <v>153</v>
      </c>
    </row>
    <row r="304" spans="1:51" s="16" customFormat="1" ht="12">
      <c r="A304" s="16"/>
      <c r="B304" s="272"/>
      <c r="C304" s="273"/>
      <c r="D304" s="221" t="s">
        <v>166</v>
      </c>
      <c r="E304" s="274" t="s">
        <v>19</v>
      </c>
      <c r="F304" s="275" t="s">
        <v>1877</v>
      </c>
      <c r="G304" s="273"/>
      <c r="H304" s="274" t="s">
        <v>19</v>
      </c>
      <c r="I304" s="276"/>
      <c r="J304" s="273"/>
      <c r="K304" s="273"/>
      <c r="L304" s="277"/>
      <c r="M304" s="278"/>
      <c r="N304" s="279"/>
      <c r="O304" s="279"/>
      <c r="P304" s="279"/>
      <c r="Q304" s="279"/>
      <c r="R304" s="279"/>
      <c r="S304" s="279"/>
      <c r="T304" s="280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81" t="s">
        <v>166</v>
      </c>
      <c r="AU304" s="281" t="s">
        <v>82</v>
      </c>
      <c r="AV304" s="16" t="s">
        <v>80</v>
      </c>
      <c r="AW304" s="16" t="s">
        <v>33</v>
      </c>
      <c r="AX304" s="16" t="s">
        <v>72</v>
      </c>
      <c r="AY304" s="281" t="s">
        <v>153</v>
      </c>
    </row>
    <row r="305" spans="1:51" s="13" customFormat="1" ht="12">
      <c r="A305" s="13"/>
      <c r="B305" s="228"/>
      <c r="C305" s="229"/>
      <c r="D305" s="221" t="s">
        <v>166</v>
      </c>
      <c r="E305" s="230" t="s">
        <v>19</v>
      </c>
      <c r="F305" s="231" t="s">
        <v>1878</v>
      </c>
      <c r="G305" s="229"/>
      <c r="H305" s="232">
        <v>2.441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8" t="s">
        <v>166</v>
      </c>
      <c r="AU305" s="238" t="s">
        <v>82</v>
      </c>
      <c r="AV305" s="13" t="s">
        <v>82</v>
      </c>
      <c r="AW305" s="13" t="s">
        <v>33</v>
      </c>
      <c r="AX305" s="13" t="s">
        <v>72</v>
      </c>
      <c r="AY305" s="238" t="s">
        <v>153</v>
      </c>
    </row>
    <row r="306" spans="1:51" s="16" customFormat="1" ht="12">
      <c r="A306" s="16"/>
      <c r="B306" s="272"/>
      <c r="C306" s="273"/>
      <c r="D306" s="221" t="s">
        <v>166</v>
      </c>
      <c r="E306" s="274" t="s">
        <v>19</v>
      </c>
      <c r="F306" s="275" t="s">
        <v>1879</v>
      </c>
      <c r="G306" s="273"/>
      <c r="H306" s="274" t="s">
        <v>19</v>
      </c>
      <c r="I306" s="276"/>
      <c r="J306" s="273"/>
      <c r="K306" s="273"/>
      <c r="L306" s="277"/>
      <c r="M306" s="278"/>
      <c r="N306" s="279"/>
      <c r="O306" s="279"/>
      <c r="P306" s="279"/>
      <c r="Q306" s="279"/>
      <c r="R306" s="279"/>
      <c r="S306" s="279"/>
      <c r="T306" s="280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81" t="s">
        <v>166</v>
      </c>
      <c r="AU306" s="281" t="s">
        <v>82</v>
      </c>
      <c r="AV306" s="16" t="s">
        <v>80</v>
      </c>
      <c r="AW306" s="16" t="s">
        <v>33</v>
      </c>
      <c r="AX306" s="16" t="s">
        <v>72</v>
      </c>
      <c r="AY306" s="281" t="s">
        <v>153</v>
      </c>
    </row>
    <row r="307" spans="1:51" s="13" customFormat="1" ht="12">
      <c r="A307" s="13"/>
      <c r="B307" s="228"/>
      <c r="C307" s="229"/>
      <c r="D307" s="221" t="s">
        <v>166</v>
      </c>
      <c r="E307" s="230" t="s">
        <v>19</v>
      </c>
      <c r="F307" s="231" t="s">
        <v>1880</v>
      </c>
      <c r="G307" s="229"/>
      <c r="H307" s="232">
        <v>1.284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8" t="s">
        <v>166</v>
      </c>
      <c r="AU307" s="238" t="s">
        <v>82</v>
      </c>
      <c r="AV307" s="13" t="s">
        <v>82</v>
      </c>
      <c r="AW307" s="13" t="s">
        <v>33</v>
      </c>
      <c r="AX307" s="13" t="s">
        <v>72</v>
      </c>
      <c r="AY307" s="238" t="s">
        <v>153</v>
      </c>
    </row>
    <row r="308" spans="1:51" s="16" customFormat="1" ht="12">
      <c r="A308" s="16"/>
      <c r="B308" s="272"/>
      <c r="C308" s="273"/>
      <c r="D308" s="221" t="s">
        <v>166</v>
      </c>
      <c r="E308" s="274" t="s">
        <v>19</v>
      </c>
      <c r="F308" s="275" t="s">
        <v>1881</v>
      </c>
      <c r="G308" s="273"/>
      <c r="H308" s="274" t="s">
        <v>19</v>
      </c>
      <c r="I308" s="276"/>
      <c r="J308" s="273"/>
      <c r="K308" s="273"/>
      <c r="L308" s="277"/>
      <c r="M308" s="278"/>
      <c r="N308" s="279"/>
      <c r="O308" s="279"/>
      <c r="P308" s="279"/>
      <c r="Q308" s="279"/>
      <c r="R308" s="279"/>
      <c r="S308" s="279"/>
      <c r="T308" s="280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81" t="s">
        <v>166</v>
      </c>
      <c r="AU308" s="281" t="s">
        <v>82</v>
      </c>
      <c r="AV308" s="16" t="s">
        <v>80</v>
      </c>
      <c r="AW308" s="16" t="s">
        <v>33</v>
      </c>
      <c r="AX308" s="16" t="s">
        <v>72</v>
      </c>
      <c r="AY308" s="281" t="s">
        <v>153</v>
      </c>
    </row>
    <row r="309" spans="1:51" s="16" customFormat="1" ht="12">
      <c r="A309" s="16"/>
      <c r="B309" s="272"/>
      <c r="C309" s="273"/>
      <c r="D309" s="221" t="s">
        <v>166</v>
      </c>
      <c r="E309" s="274" t="s">
        <v>19</v>
      </c>
      <c r="F309" s="275" t="s">
        <v>1882</v>
      </c>
      <c r="G309" s="273"/>
      <c r="H309" s="274" t="s">
        <v>19</v>
      </c>
      <c r="I309" s="276"/>
      <c r="J309" s="273"/>
      <c r="K309" s="273"/>
      <c r="L309" s="277"/>
      <c r="M309" s="278"/>
      <c r="N309" s="279"/>
      <c r="O309" s="279"/>
      <c r="P309" s="279"/>
      <c r="Q309" s="279"/>
      <c r="R309" s="279"/>
      <c r="S309" s="279"/>
      <c r="T309" s="280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81" t="s">
        <v>166</v>
      </c>
      <c r="AU309" s="281" t="s">
        <v>82</v>
      </c>
      <c r="AV309" s="16" t="s">
        <v>80</v>
      </c>
      <c r="AW309" s="16" t="s">
        <v>33</v>
      </c>
      <c r="AX309" s="16" t="s">
        <v>72</v>
      </c>
      <c r="AY309" s="281" t="s">
        <v>153</v>
      </c>
    </row>
    <row r="310" spans="1:51" s="13" customFormat="1" ht="12">
      <c r="A310" s="13"/>
      <c r="B310" s="228"/>
      <c r="C310" s="229"/>
      <c r="D310" s="221" t="s">
        <v>166</v>
      </c>
      <c r="E310" s="230" t="s">
        <v>19</v>
      </c>
      <c r="F310" s="231" t="s">
        <v>1883</v>
      </c>
      <c r="G310" s="229"/>
      <c r="H310" s="232">
        <v>1.058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8" t="s">
        <v>166</v>
      </c>
      <c r="AU310" s="238" t="s">
        <v>82</v>
      </c>
      <c r="AV310" s="13" t="s">
        <v>82</v>
      </c>
      <c r="AW310" s="13" t="s">
        <v>33</v>
      </c>
      <c r="AX310" s="13" t="s">
        <v>72</v>
      </c>
      <c r="AY310" s="238" t="s">
        <v>153</v>
      </c>
    </row>
    <row r="311" spans="1:51" s="14" customFormat="1" ht="12">
      <c r="A311" s="14"/>
      <c r="B311" s="239"/>
      <c r="C311" s="240"/>
      <c r="D311" s="221" t="s">
        <v>166</v>
      </c>
      <c r="E311" s="241" t="s">
        <v>19</v>
      </c>
      <c r="F311" s="242" t="s">
        <v>168</v>
      </c>
      <c r="G311" s="240"/>
      <c r="H311" s="243">
        <v>4.7829999999999995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9" t="s">
        <v>166</v>
      </c>
      <c r="AU311" s="249" t="s">
        <v>82</v>
      </c>
      <c r="AV311" s="14" t="s">
        <v>161</v>
      </c>
      <c r="AW311" s="14" t="s">
        <v>33</v>
      </c>
      <c r="AX311" s="14" t="s">
        <v>80</v>
      </c>
      <c r="AY311" s="249" t="s">
        <v>153</v>
      </c>
    </row>
    <row r="312" spans="1:65" s="2" customFormat="1" ht="16.5" customHeight="1">
      <c r="A312" s="42"/>
      <c r="B312" s="43"/>
      <c r="C312" s="208" t="s">
        <v>392</v>
      </c>
      <c r="D312" s="208" t="s">
        <v>156</v>
      </c>
      <c r="E312" s="209" t="s">
        <v>648</v>
      </c>
      <c r="F312" s="210" t="s">
        <v>649</v>
      </c>
      <c r="G312" s="211" t="s">
        <v>183</v>
      </c>
      <c r="H312" s="212">
        <v>0.451</v>
      </c>
      <c r="I312" s="213"/>
      <c r="J312" s="214">
        <f>ROUND(I312*H312,2)</f>
        <v>0</v>
      </c>
      <c r="K312" s="210" t="s">
        <v>160</v>
      </c>
      <c r="L312" s="48"/>
      <c r="M312" s="215" t="s">
        <v>19</v>
      </c>
      <c r="N312" s="216" t="s">
        <v>43</v>
      </c>
      <c r="O312" s="88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R312" s="219" t="s">
        <v>161</v>
      </c>
      <c r="AT312" s="219" t="s">
        <v>156</v>
      </c>
      <c r="AU312" s="219" t="s">
        <v>82</v>
      </c>
      <c r="AY312" s="21" t="s">
        <v>153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21" t="s">
        <v>80</v>
      </c>
      <c r="BK312" s="220">
        <f>ROUND(I312*H312,2)</f>
        <v>0</v>
      </c>
      <c r="BL312" s="21" t="s">
        <v>161</v>
      </c>
      <c r="BM312" s="219" t="s">
        <v>395</v>
      </c>
    </row>
    <row r="313" spans="1:47" s="2" customFormat="1" ht="12">
      <c r="A313" s="42"/>
      <c r="B313" s="43"/>
      <c r="C313" s="44"/>
      <c r="D313" s="221" t="s">
        <v>162</v>
      </c>
      <c r="E313" s="44"/>
      <c r="F313" s="222" t="s">
        <v>651</v>
      </c>
      <c r="G313" s="44"/>
      <c r="H313" s="44"/>
      <c r="I313" s="223"/>
      <c r="J313" s="44"/>
      <c r="K313" s="44"/>
      <c r="L313" s="48"/>
      <c r="M313" s="224"/>
      <c r="N313" s="225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1" t="s">
        <v>162</v>
      </c>
      <c r="AU313" s="21" t="s">
        <v>82</v>
      </c>
    </row>
    <row r="314" spans="1:47" s="2" customFormat="1" ht="12">
      <c r="A314" s="42"/>
      <c r="B314" s="43"/>
      <c r="C314" s="44"/>
      <c r="D314" s="226" t="s">
        <v>164</v>
      </c>
      <c r="E314" s="44"/>
      <c r="F314" s="227" t="s">
        <v>652</v>
      </c>
      <c r="G314" s="44"/>
      <c r="H314" s="44"/>
      <c r="I314" s="223"/>
      <c r="J314" s="44"/>
      <c r="K314" s="44"/>
      <c r="L314" s="48"/>
      <c r="M314" s="224"/>
      <c r="N314" s="225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164</v>
      </c>
      <c r="AU314" s="21" t="s">
        <v>82</v>
      </c>
    </row>
    <row r="315" spans="1:51" s="16" customFormat="1" ht="12">
      <c r="A315" s="16"/>
      <c r="B315" s="272"/>
      <c r="C315" s="273"/>
      <c r="D315" s="221" t="s">
        <v>166</v>
      </c>
      <c r="E315" s="274" t="s">
        <v>19</v>
      </c>
      <c r="F315" s="275" t="s">
        <v>1884</v>
      </c>
      <c r="G315" s="273"/>
      <c r="H315" s="274" t="s">
        <v>19</v>
      </c>
      <c r="I315" s="276"/>
      <c r="J315" s="273"/>
      <c r="K315" s="273"/>
      <c r="L315" s="277"/>
      <c r="M315" s="278"/>
      <c r="N315" s="279"/>
      <c r="O315" s="279"/>
      <c r="P315" s="279"/>
      <c r="Q315" s="279"/>
      <c r="R315" s="279"/>
      <c r="S315" s="279"/>
      <c r="T315" s="280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81" t="s">
        <v>166</v>
      </c>
      <c r="AU315" s="281" t="s">
        <v>82</v>
      </c>
      <c r="AV315" s="16" t="s">
        <v>80</v>
      </c>
      <c r="AW315" s="16" t="s">
        <v>33</v>
      </c>
      <c r="AX315" s="16" t="s">
        <v>72</v>
      </c>
      <c r="AY315" s="281" t="s">
        <v>153</v>
      </c>
    </row>
    <row r="316" spans="1:51" s="16" customFormat="1" ht="12">
      <c r="A316" s="16"/>
      <c r="B316" s="272"/>
      <c r="C316" s="273"/>
      <c r="D316" s="221" t="s">
        <v>166</v>
      </c>
      <c r="E316" s="274" t="s">
        <v>19</v>
      </c>
      <c r="F316" s="275" t="s">
        <v>1876</v>
      </c>
      <c r="G316" s="273"/>
      <c r="H316" s="274" t="s">
        <v>19</v>
      </c>
      <c r="I316" s="276"/>
      <c r="J316" s="273"/>
      <c r="K316" s="273"/>
      <c r="L316" s="277"/>
      <c r="M316" s="278"/>
      <c r="N316" s="279"/>
      <c r="O316" s="279"/>
      <c r="P316" s="279"/>
      <c r="Q316" s="279"/>
      <c r="R316" s="279"/>
      <c r="S316" s="279"/>
      <c r="T316" s="280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81" t="s">
        <v>166</v>
      </c>
      <c r="AU316" s="281" t="s">
        <v>82</v>
      </c>
      <c r="AV316" s="16" t="s">
        <v>80</v>
      </c>
      <c r="AW316" s="16" t="s">
        <v>33</v>
      </c>
      <c r="AX316" s="16" t="s">
        <v>72</v>
      </c>
      <c r="AY316" s="281" t="s">
        <v>153</v>
      </c>
    </row>
    <row r="317" spans="1:51" s="16" customFormat="1" ht="12">
      <c r="A317" s="16"/>
      <c r="B317" s="272"/>
      <c r="C317" s="273"/>
      <c r="D317" s="221" t="s">
        <v>166</v>
      </c>
      <c r="E317" s="274" t="s">
        <v>19</v>
      </c>
      <c r="F317" s="275" t="s">
        <v>1877</v>
      </c>
      <c r="G317" s="273"/>
      <c r="H317" s="274" t="s">
        <v>19</v>
      </c>
      <c r="I317" s="276"/>
      <c r="J317" s="273"/>
      <c r="K317" s="273"/>
      <c r="L317" s="277"/>
      <c r="M317" s="278"/>
      <c r="N317" s="279"/>
      <c r="O317" s="279"/>
      <c r="P317" s="279"/>
      <c r="Q317" s="279"/>
      <c r="R317" s="279"/>
      <c r="S317" s="279"/>
      <c r="T317" s="280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81" t="s">
        <v>166</v>
      </c>
      <c r="AU317" s="281" t="s">
        <v>82</v>
      </c>
      <c r="AV317" s="16" t="s">
        <v>80</v>
      </c>
      <c r="AW317" s="16" t="s">
        <v>33</v>
      </c>
      <c r="AX317" s="16" t="s">
        <v>72</v>
      </c>
      <c r="AY317" s="281" t="s">
        <v>153</v>
      </c>
    </row>
    <row r="318" spans="1:51" s="13" customFormat="1" ht="12">
      <c r="A318" s="13"/>
      <c r="B318" s="228"/>
      <c r="C318" s="229"/>
      <c r="D318" s="221" t="s">
        <v>166</v>
      </c>
      <c r="E318" s="230" t="s">
        <v>19</v>
      </c>
      <c r="F318" s="231" t="s">
        <v>1885</v>
      </c>
      <c r="G318" s="229"/>
      <c r="H318" s="232">
        <v>0.141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166</v>
      </c>
      <c r="AU318" s="238" t="s">
        <v>82</v>
      </c>
      <c r="AV318" s="13" t="s">
        <v>82</v>
      </c>
      <c r="AW318" s="13" t="s">
        <v>33</v>
      </c>
      <c r="AX318" s="13" t="s">
        <v>72</v>
      </c>
      <c r="AY318" s="238" t="s">
        <v>153</v>
      </c>
    </row>
    <row r="319" spans="1:51" s="16" customFormat="1" ht="12">
      <c r="A319" s="16"/>
      <c r="B319" s="272"/>
      <c r="C319" s="273"/>
      <c r="D319" s="221" t="s">
        <v>166</v>
      </c>
      <c r="E319" s="274" t="s">
        <v>19</v>
      </c>
      <c r="F319" s="275" t="s">
        <v>1879</v>
      </c>
      <c r="G319" s="273"/>
      <c r="H319" s="274" t="s">
        <v>19</v>
      </c>
      <c r="I319" s="276"/>
      <c r="J319" s="273"/>
      <c r="K319" s="273"/>
      <c r="L319" s="277"/>
      <c r="M319" s="278"/>
      <c r="N319" s="279"/>
      <c r="O319" s="279"/>
      <c r="P319" s="279"/>
      <c r="Q319" s="279"/>
      <c r="R319" s="279"/>
      <c r="S319" s="279"/>
      <c r="T319" s="280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1" t="s">
        <v>166</v>
      </c>
      <c r="AU319" s="281" t="s">
        <v>82</v>
      </c>
      <c r="AV319" s="16" t="s">
        <v>80</v>
      </c>
      <c r="AW319" s="16" t="s">
        <v>33</v>
      </c>
      <c r="AX319" s="16" t="s">
        <v>72</v>
      </c>
      <c r="AY319" s="281" t="s">
        <v>153</v>
      </c>
    </row>
    <row r="320" spans="1:51" s="13" customFormat="1" ht="12">
      <c r="A320" s="13"/>
      <c r="B320" s="228"/>
      <c r="C320" s="229"/>
      <c r="D320" s="221" t="s">
        <v>166</v>
      </c>
      <c r="E320" s="230" t="s">
        <v>19</v>
      </c>
      <c r="F320" s="231" t="s">
        <v>1886</v>
      </c>
      <c r="G320" s="229"/>
      <c r="H320" s="232">
        <v>0.106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8" t="s">
        <v>166</v>
      </c>
      <c r="AU320" s="238" t="s">
        <v>82</v>
      </c>
      <c r="AV320" s="13" t="s">
        <v>82</v>
      </c>
      <c r="AW320" s="13" t="s">
        <v>33</v>
      </c>
      <c r="AX320" s="13" t="s">
        <v>72</v>
      </c>
      <c r="AY320" s="238" t="s">
        <v>153</v>
      </c>
    </row>
    <row r="321" spans="1:51" s="16" customFormat="1" ht="12">
      <c r="A321" s="16"/>
      <c r="B321" s="272"/>
      <c r="C321" s="273"/>
      <c r="D321" s="221" t="s">
        <v>166</v>
      </c>
      <c r="E321" s="274" t="s">
        <v>19</v>
      </c>
      <c r="F321" s="275" t="s">
        <v>1881</v>
      </c>
      <c r="G321" s="273"/>
      <c r="H321" s="274" t="s">
        <v>19</v>
      </c>
      <c r="I321" s="276"/>
      <c r="J321" s="273"/>
      <c r="K321" s="273"/>
      <c r="L321" s="277"/>
      <c r="M321" s="278"/>
      <c r="N321" s="279"/>
      <c r="O321" s="279"/>
      <c r="P321" s="279"/>
      <c r="Q321" s="279"/>
      <c r="R321" s="279"/>
      <c r="S321" s="279"/>
      <c r="T321" s="280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81" t="s">
        <v>166</v>
      </c>
      <c r="AU321" s="281" t="s">
        <v>82</v>
      </c>
      <c r="AV321" s="16" t="s">
        <v>80</v>
      </c>
      <c r="AW321" s="16" t="s">
        <v>33</v>
      </c>
      <c r="AX321" s="16" t="s">
        <v>72</v>
      </c>
      <c r="AY321" s="281" t="s">
        <v>153</v>
      </c>
    </row>
    <row r="322" spans="1:51" s="16" customFormat="1" ht="12">
      <c r="A322" s="16"/>
      <c r="B322" s="272"/>
      <c r="C322" s="273"/>
      <c r="D322" s="221" t="s">
        <v>166</v>
      </c>
      <c r="E322" s="274" t="s">
        <v>19</v>
      </c>
      <c r="F322" s="275" t="s">
        <v>1882</v>
      </c>
      <c r="G322" s="273"/>
      <c r="H322" s="274" t="s">
        <v>19</v>
      </c>
      <c r="I322" s="276"/>
      <c r="J322" s="273"/>
      <c r="K322" s="273"/>
      <c r="L322" s="277"/>
      <c r="M322" s="278"/>
      <c r="N322" s="279"/>
      <c r="O322" s="279"/>
      <c r="P322" s="279"/>
      <c r="Q322" s="279"/>
      <c r="R322" s="279"/>
      <c r="S322" s="279"/>
      <c r="T322" s="280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81" t="s">
        <v>166</v>
      </c>
      <c r="AU322" s="281" t="s">
        <v>82</v>
      </c>
      <c r="AV322" s="16" t="s">
        <v>80</v>
      </c>
      <c r="AW322" s="16" t="s">
        <v>33</v>
      </c>
      <c r="AX322" s="16" t="s">
        <v>72</v>
      </c>
      <c r="AY322" s="281" t="s">
        <v>153</v>
      </c>
    </row>
    <row r="323" spans="1:51" s="13" customFormat="1" ht="12">
      <c r="A323" s="13"/>
      <c r="B323" s="228"/>
      <c r="C323" s="229"/>
      <c r="D323" s="221" t="s">
        <v>166</v>
      </c>
      <c r="E323" s="230" t="s">
        <v>19</v>
      </c>
      <c r="F323" s="231" t="s">
        <v>1887</v>
      </c>
      <c r="G323" s="229"/>
      <c r="H323" s="232">
        <v>0.204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8" t="s">
        <v>166</v>
      </c>
      <c r="AU323" s="238" t="s">
        <v>82</v>
      </c>
      <c r="AV323" s="13" t="s">
        <v>82</v>
      </c>
      <c r="AW323" s="13" t="s">
        <v>33</v>
      </c>
      <c r="AX323" s="13" t="s">
        <v>72</v>
      </c>
      <c r="AY323" s="238" t="s">
        <v>153</v>
      </c>
    </row>
    <row r="324" spans="1:51" s="14" customFormat="1" ht="12">
      <c r="A324" s="14"/>
      <c r="B324" s="239"/>
      <c r="C324" s="240"/>
      <c r="D324" s="221" t="s">
        <v>166</v>
      </c>
      <c r="E324" s="241" t="s">
        <v>19</v>
      </c>
      <c r="F324" s="242" t="s">
        <v>168</v>
      </c>
      <c r="G324" s="240"/>
      <c r="H324" s="243">
        <v>0.45099999999999996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9" t="s">
        <v>166</v>
      </c>
      <c r="AU324" s="249" t="s">
        <v>82</v>
      </c>
      <c r="AV324" s="14" t="s">
        <v>161</v>
      </c>
      <c r="AW324" s="14" t="s">
        <v>33</v>
      </c>
      <c r="AX324" s="14" t="s">
        <v>80</v>
      </c>
      <c r="AY324" s="249" t="s">
        <v>153</v>
      </c>
    </row>
    <row r="325" spans="1:63" s="12" customFormat="1" ht="22.8" customHeight="1">
      <c r="A325" s="12"/>
      <c r="B325" s="192"/>
      <c r="C325" s="193"/>
      <c r="D325" s="194" t="s">
        <v>71</v>
      </c>
      <c r="E325" s="206" t="s">
        <v>184</v>
      </c>
      <c r="F325" s="206" t="s">
        <v>1888</v>
      </c>
      <c r="G325" s="193"/>
      <c r="H325" s="193"/>
      <c r="I325" s="196"/>
      <c r="J325" s="207">
        <f>BK325</f>
        <v>0</v>
      </c>
      <c r="K325" s="193"/>
      <c r="L325" s="198"/>
      <c r="M325" s="199"/>
      <c r="N325" s="200"/>
      <c r="O325" s="200"/>
      <c r="P325" s="201">
        <f>SUM(P326:P363)</f>
        <v>0</v>
      </c>
      <c r="Q325" s="200"/>
      <c r="R325" s="201">
        <f>SUM(R326:R363)</f>
        <v>0</v>
      </c>
      <c r="S325" s="200"/>
      <c r="T325" s="202">
        <f>SUM(T326:T363)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3" t="s">
        <v>80</v>
      </c>
      <c r="AT325" s="204" t="s">
        <v>71</v>
      </c>
      <c r="AU325" s="204" t="s">
        <v>80</v>
      </c>
      <c r="AY325" s="203" t="s">
        <v>153</v>
      </c>
      <c r="BK325" s="205">
        <f>SUM(BK326:BK363)</f>
        <v>0</v>
      </c>
    </row>
    <row r="326" spans="1:65" s="2" customFormat="1" ht="21.75" customHeight="1">
      <c r="A326" s="42"/>
      <c r="B326" s="43"/>
      <c r="C326" s="208" t="s">
        <v>267</v>
      </c>
      <c r="D326" s="208" t="s">
        <v>156</v>
      </c>
      <c r="E326" s="209" t="s">
        <v>1889</v>
      </c>
      <c r="F326" s="210" t="s">
        <v>1890</v>
      </c>
      <c r="G326" s="211" t="s">
        <v>346</v>
      </c>
      <c r="H326" s="212">
        <v>48.64</v>
      </c>
      <c r="I326" s="213"/>
      <c r="J326" s="214">
        <f>ROUND(I326*H326,2)</f>
        <v>0</v>
      </c>
      <c r="K326" s="210" t="s">
        <v>160</v>
      </c>
      <c r="L326" s="48"/>
      <c r="M326" s="215" t="s">
        <v>19</v>
      </c>
      <c r="N326" s="216" t="s">
        <v>43</v>
      </c>
      <c r="O326" s="88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R326" s="219" t="s">
        <v>161</v>
      </c>
      <c r="AT326" s="219" t="s">
        <v>156</v>
      </c>
      <c r="AU326" s="219" t="s">
        <v>82</v>
      </c>
      <c r="AY326" s="21" t="s">
        <v>153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21" t="s">
        <v>80</v>
      </c>
      <c r="BK326" s="220">
        <f>ROUND(I326*H326,2)</f>
        <v>0</v>
      </c>
      <c r="BL326" s="21" t="s">
        <v>161</v>
      </c>
      <c r="BM326" s="219" t="s">
        <v>400</v>
      </c>
    </row>
    <row r="327" spans="1:47" s="2" customFormat="1" ht="12">
      <c r="A327" s="42"/>
      <c r="B327" s="43"/>
      <c r="C327" s="44"/>
      <c r="D327" s="221" t="s">
        <v>162</v>
      </c>
      <c r="E327" s="44"/>
      <c r="F327" s="222" t="s">
        <v>1891</v>
      </c>
      <c r="G327" s="44"/>
      <c r="H327" s="44"/>
      <c r="I327" s="223"/>
      <c r="J327" s="44"/>
      <c r="K327" s="44"/>
      <c r="L327" s="48"/>
      <c r="M327" s="224"/>
      <c r="N327" s="225"/>
      <c r="O327" s="88"/>
      <c r="P327" s="88"/>
      <c r="Q327" s="88"/>
      <c r="R327" s="88"/>
      <c r="S327" s="88"/>
      <c r="T327" s="89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T327" s="21" t="s">
        <v>162</v>
      </c>
      <c r="AU327" s="21" t="s">
        <v>82</v>
      </c>
    </row>
    <row r="328" spans="1:47" s="2" customFormat="1" ht="12">
      <c r="A328" s="42"/>
      <c r="B328" s="43"/>
      <c r="C328" s="44"/>
      <c r="D328" s="226" t="s">
        <v>164</v>
      </c>
      <c r="E328" s="44"/>
      <c r="F328" s="227" t="s">
        <v>1892</v>
      </c>
      <c r="G328" s="44"/>
      <c r="H328" s="44"/>
      <c r="I328" s="223"/>
      <c r="J328" s="44"/>
      <c r="K328" s="44"/>
      <c r="L328" s="48"/>
      <c r="M328" s="224"/>
      <c r="N328" s="225"/>
      <c r="O328" s="88"/>
      <c r="P328" s="88"/>
      <c r="Q328" s="88"/>
      <c r="R328" s="88"/>
      <c r="S328" s="88"/>
      <c r="T328" s="89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T328" s="21" t="s">
        <v>164</v>
      </c>
      <c r="AU328" s="21" t="s">
        <v>82</v>
      </c>
    </row>
    <row r="329" spans="1:51" s="13" customFormat="1" ht="12">
      <c r="A329" s="13"/>
      <c r="B329" s="228"/>
      <c r="C329" s="229"/>
      <c r="D329" s="221" t="s">
        <v>166</v>
      </c>
      <c r="E329" s="230" t="s">
        <v>19</v>
      </c>
      <c r="F329" s="231" t="s">
        <v>1893</v>
      </c>
      <c r="G329" s="229"/>
      <c r="H329" s="232">
        <v>48.64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8" t="s">
        <v>166</v>
      </c>
      <c r="AU329" s="238" t="s">
        <v>82</v>
      </c>
      <c r="AV329" s="13" t="s">
        <v>82</v>
      </c>
      <c r="AW329" s="13" t="s">
        <v>33</v>
      </c>
      <c r="AX329" s="13" t="s">
        <v>72</v>
      </c>
      <c r="AY329" s="238" t="s">
        <v>153</v>
      </c>
    </row>
    <row r="330" spans="1:51" s="14" customFormat="1" ht="12">
      <c r="A330" s="14"/>
      <c r="B330" s="239"/>
      <c r="C330" s="240"/>
      <c r="D330" s="221" t="s">
        <v>166</v>
      </c>
      <c r="E330" s="241" t="s">
        <v>19</v>
      </c>
      <c r="F330" s="242" t="s">
        <v>168</v>
      </c>
      <c r="G330" s="240"/>
      <c r="H330" s="243">
        <v>48.64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9" t="s">
        <v>166</v>
      </c>
      <c r="AU330" s="249" t="s">
        <v>82</v>
      </c>
      <c r="AV330" s="14" t="s">
        <v>161</v>
      </c>
      <c r="AW330" s="14" t="s">
        <v>33</v>
      </c>
      <c r="AX330" s="14" t="s">
        <v>80</v>
      </c>
      <c r="AY330" s="249" t="s">
        <v>153</v>
      </c>
    </row>
    <row r="331" spans="1:65" s="2" customFormat="1" ht="37.8" customHeight="1">
      <c r="A331" s="42"/>
      <c r="B331" s="43"/>
      <c r="C331" s="208" t="s">
        <v>404</v>
      </c>
      <c r="D331" s="208" t="s">
        <v>156</v>
      </c>
      <c r="E331" s="209" t="s">
        <v>1894</v>
      </c>
      <c r="F331" s="210" t="s">
        <v>1895</v>
      </c>
      <c r="G331" s="211" t="s">
        <v>1699</v>
      </c>
      <c r="H331" s="212">
        <v>1</v>
      </c>
      <c r="I331" s="213"/>
      <c r="J331" s="214">
        <f>ROUND(I331*H331,2)</f>
        <v>0</v>
      </c>
      <c r="K331" s="210" t="s">
        <v>19</v>
      </c>
      <c r="L331" s="48"/>
      <c r="M331" s="215" t="s">
        <v>19</v>
      </c>
      <c r="N331" s="216" t="s">
        <v>43</v>
      </c>
      <c r="O331" s="88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19" t="s">
        <v>161</v>
      </c>
      <c r="AT331" s="219" t="s">
        <v>156</v>
      </c>
      <c r="AU331" s="219" t="s">
        <v>82</v>
      </c>
      <c r="AY331" s="21" t="s">
        <v>153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21" t="s">
        <v>80</v>
      </c>
      <c r="BK331" s="220">
        <f>ROUND(I331*H331,2)</f>
        <v>0</v>
      </c>
      <c r="BL331" s="21" t="s">
        <v>161</v>
      </c>
      <c r="BM331" s="219" t="s">
        <v>407</v>
      </c>
    </row>
    <row r="332" spans="1:47" s="2" customFormat="1" ht="12">
      <c r="A332" s="42"/>
      <c r="B332" s="43"/>
      <c r="C332" s="44"/>
      <c r="D332" s="221" t="s">
        <v>162</v>
      </c>
      <c r="E332" s="44"/>
      <c r="F332" s="222" t="s">
        <v>1895</v>
      </c>
      <c r="G332" s="44"/>
      <c r="H332" s="44"/>
      <c r="I332" s="223"/>
      <c r="J332" s="44"/>
      <c r="K332" s="44"/>
      <c r="L332" s="48"/>
      <c r="M332" s="224"/>
      <c r="N332" s="225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1" t="s">
        <v>162</v>
      </c>
      <c r="AU332" s="21" t="s">
        <v>82</v>
      </c>
    </row>
    <row r="333" spans="1:65" s="2" customFormat="1" ht="62.7" customHeight="1">
      <c r="A333" s="42"/>
      <c r="B333" s="43"/>
      <c r="C333" s="208" t="s">
        <v>272</v>
      </c>
      <c r="D333" s="208" t="s">
        <v>156</v>
      </c>
      <c r="E333" s="209" t="s">
        <v>1896</v>
      </c>
      <c r="F333" s="210" t="s">
        <v>1897</v>
      </c>
      <c r="G333" s="211" t="s">
        <v>1699</v>
      </c>
      <c r="H333" s="212">
        <v>1</v>
      </c>
      <c r="I333" s="213"/>
      <c r="J333" s="214">
        <f>ROUND(I333*H333,2)</f>
        <v>0</v>
      </c>
      <c r="K333" s="210" t="s">
        <v>19</v>
      </c>
      <c r="L333" s="48"/>
      <c r="M333" s="215" t="s">
        <v>19</v>
      </c>
      <c r="N333" s="216" t="s">
        <v>43</v>
      </c>
      <c r="O333" s="88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R333" s="219" t="s">
        <v>161</v>
      </c>
      <c r="AT333" s="219" t="s">
        <v>156</v>
      </c>
      <c r="AU333" s="219" t="s">
        <v>82</v>
      </c>
      <c r="AY333" s="21" t="s">
        <v>153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21" t="s">
        <v>80</v>
      </c>
      <c r="BK333" s="220">
        <f>ROUND(I333*H333,2)</f>
        <v>0</v>
      </c>
      <c r="BL333" s="21" t="s">
        <v>161</v>
      </c>
      <c r="BM333" s="219" t="s">
        <v>412</v>
      </c>
    </row>
    <row r="334" spans="1:47" s="2" customFormat="1" ht="12">
      <c r="A334" s="42"/>
      <c r="B334" s="43"/>
      <c r="C334" s="44"/>
      <c r="D334" s="221" t="s">
        <v>162</v>
      </c>
      <c r="E334" s="44"/>
      <c r="F334" s="222" t="s">
        <v>1897</v>
      </c>
      <c r="G334" s="44"/>
      <c r="H334" s="44"/>
      <c r="I334" s="223"/>
      <c r="J334" s="44"/>
      <c r="K334" s="44"/>
      <c r="L334" s="48"/>
      <c r="M334" s="224"/>
      <c r="N334" s="225"/>
      <c r="O334" s="88"/>
      <c r="P334" s="88"/>
      <c r="Q334" s="88"/>
      <c r="R334" s="88"/>
      <c r="S334" s="88"/>
      <c r="T334" s="89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T334" s="21" t="s">
        <v>162</v>
      </c>
      <c r="AU334" s="21" t="s">
        <v>82</v>
      </c>
    </row>
    <row r="335" spans="1:65" s="2" customFormat="1" ht="37.8" customHeight="1">
      <c r="A335" s="42"/>
      <c r="B335" s="43"/>
      <c r="C335" s="208" t="s">
        <v>416</v>
      </c>
      <c r="D335" s="208" t="s">
        <v>156</v>
      </c>
      <c r="E335" s="209" t="s">
        <v>1898</v>
      </c>
      <c r="F335" s="210" t="s">
        <v>1899</v>
      </c>
      <c r="G335" s="211" t="s">
        <v>1699</v>
      </c>
      <c r="H335" s="212">
        <v>1</v>
      </c>
      <c r="I335" s="213"/>
      <c r="J335" s="214">
        <f>ROUND(I335*H335,2)</f>
        <v>0</v>
      </c>
      <c r="K335" s="210" t="s">
        <v>19</v>
      </c>
      <c r="L335" s="48"/>
      <c r="M335" s="215" t="s">
        <v>19</v>
      </c>
      <c r="N335" s="216" t="s">
        <v>43</v>
      </c>
      <c r="O335" s="88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R335" s="219" t="s">
        <v>161</v>
      </c>
      <c r="AT335" s="219" t="s">
        <v>156</v>
      </c>
      <c r="AU335" s="219" t="s">
        <v>82</v>
      </c>
      <c r="AY335" s="21" t="s">
        <v>153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21" t="s">
        <v>80</v>
      </c>
      <c r="BK335" s="220">
        <f>ROUND(I335*H335,2)</f>
        <v>0</v>
      </c>
      <c r="BL335" s="21" t="s">
        <v>161</v>
      </c>
      <c r="BM335" s="219" t="s">
        <v>419</v>
      </c>
    </row>
    <row r="336" spans="1:47" s="2" customFormat="1" ht="12">
      <c r="A336" s="42"/>
      <c r="B336" s="43"/>
      <c r="C336" s="44"/>
      <c r="D336" s="221" t="s">
        <v>162</v>
      </c>
      <c r="E336" s="44"/>
      <c r="F336" s="222" t="s">
        <v>1899</v>
      </c>
      <c r="G336" s="44"/>
      <c r="H336" s="44"/>
      <c r="I336" s="223"/>
      <c r="J336" s="44"/>
      <c r="K336" s="44"/>
      <c r="L336" s="48"/>
      <c r="M336" s="224"/>
      <c r="N336" s="225"/>
      <c r="O336" s="88"/>
      <c r="P336" s="88"/>
      <c r="Q336" s="88"/>
      <c r="R336" s="88"/>
      <c r="S336" s="88"/>
      <c r="T336" s="89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T336" s="21" t="s">
        <v>162</v>
      </c>
      <c r="AU336" s="21" t="s">
        <v>82</v>
      </c>
    </row>
    <row r="337" spans="1:65" s="2" customFormat="1" ht="24.15" customHeight="1">
      <c r="A337" s="42"/>
      <c r="B337" s="43"/>
      <c r="C337" s="208" t="s">
        <v>280</v>
      </c>
      <c r="D337" s="208" t="s">
        <v>156</v>
      </c>
      <c r="E337" s="209" t="s">
        <v>1900</v>
      </c>
      <c r="F337" s="210" t="s">
        <v>1901</v>
      </c>
      <c r="G337" s="211" t="s">
        <v>366</v>
      </c>
      <c r="H337" s="212">
        <v>5</v>
      </c>
      <c r="I337" s="213"/>
      <c r="J337" s="214">
        <f>ROUND(I337*H337,2)</f>
        <v>0</v>
      </c>
      <c r="K337" s="210" t="s">
        <v>160</v>
      </c>
      <c r="L337" s="48"/>
      <c r="M337" s="215" t="s">
        <v>19</v>
      </c>
      <c r="N337" s="216" t="s">
        <v>43</v>
      </c>
      <c r="O337" s="88"/>
      <c r="P337" s="217">
        <f>O337*H337</f>
        <v>0</v>
      </c>
      <c r="Q337" s="217">
        <v>0</v>
      </c>
      <c r="R337" s="217">
        <f>Q337*H337</f>
        <v>0</v>
      </c>
      <c r="S337" s="217">
        <v>0</v>
      </c>
      <c r="T337" s="218">
        <f>S337*H337</f>
        <v>0</v>
      </c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R337" s="219" t="s">
        <v>161</v>
      </c>
      <c r="AT337" s="219" t="s">
        <v>156</v>
      </c>
      <c r="AU337" s="219" t="s">
        <v>82</v>
      </c>
      <c r="AY337" s="21" t="s">
        <v>153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21" t="s">
        <v>80</v>
      </c>
      <c r="BK337" s="220">
        <f>ROUND(I337*H337,2)</f>
        <v>0</v>
      </c>
      <c r="BL337" s="21" t="s">
        <v>161</v>
      </c>
      <c r="BM337" s="219" t="s">
        <v>426</v>
      </c>
    </row>
    <row r="338" spans="1:47" s="2" customFormat="1" ht="12">
      <c r="A338" s="42"/>
      <c r="B338" s="43"/>
      <c r="C338" s="44"/>
      <c r="D338" s="221" t="s">
        <v>162</v>
      </c>
      <c r="E338" s="44"/>
      <c r="F338" s="222" t="s">
        <v>1902</v>
      </c>
      <c r="G338" s="44"/>
      <c r="H338" s="44"/>
      <c r="I338" s="223"/>
      <c r="J338" s="44"/>
      <c r="K338" s="44"/>
      <c r="L338" s="48"/>
      <c r="M338" s="224"/>
      <c r="N338" s="225"/>
      <c r="O338" s="88"/>
      <c r="P338" s="88"/>
      <c r="Q338" s="88"/>
      <c r="R338" s="88"/>
      <c r="S338" s="88"/>
      <c r="T338" s="89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T338" s="21" t="s">
        <v>162</v>
      </c>
      <c r="AU338" s="21" t="s">
        <v>82</v>
      </c>
    </row>
    <row r="339" spans="1:47" s="2" customFormat="1" ht="12">
      <c r="A339" s="42"/>
      <c r="B339" s="43"/>
      <c r="C339" s="44"/>
      <c r="D339" s="226" t="s">
        <v>164</v>
      </c>
      <c r="E339" s="44"/>
      <c r="F339" s="227" t="s">
        <v>1903</v>
      </c>
      <c r="G339" s="44"/>
      <c r="H339" s="44"/>
      <c r="I339" s="223"/>
      <c r="J339" s="44"/>
      <c r="K339" s="44"/>
      <c r="L339" s="48"/>
      <c r="M339" s="224"/>
      <c r="N339" s="225"/>
      <c r="O339" s="88"/>
      <c r="P339" s="88"/>
      <c r="Q339" s="88"/>
      <c r="R339" s="88"/>
      <c r="S339" s="88"/>
      <c r="T339" s="89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T339" s="21" t="s">
        <v>164</v>
      </c>
      <c r="AU339" s="21" t="s">
        <v>82</v>
      </c>
    </row>
    <row r="340" spans="1:65" s="2" customFormat="1" ht="33" customHeight="1">
      <c r="A340" s="42"/>
      <c r="B340" s="43"/>
      <c r="C340" s="208" t="s">
        <v>430</v>
      </c>
      <c r="D340" s="208" t="s">
        <v>156</v>
      </c>
      <c r="E340" s="209" t="s">
        <v>1904</v>
      </c>
      <c r="F340" s="210" t="s">
        <v>1905</v>
      </c>
      <c r="G340" s="211" t="s">
        <v>366</v>
      </c>
      <c r="H340" s="212">
        <v>4</v>
      </c>
      <c r="I340" s="213"/>
      <c r="J340" s="214">
        <f>ROUND(I340*H340,2)</f>
        <v>0</v>
      </c>
      <c r="K340" s="210" t="s">
        <v>160</v>
      </c>
      <c r="L340" s="48"/>
      <c r="M340" s="215" t="s">
        <v>19</v>
      </c>
      <c r="N340" s="216" t="s">
        <v>43</v>
      </c>
      <c r="O340" s="88"/>
      <c r="P340" s="217">
        <f>O340*H340</f>
        <v>0</v>
      </c>
      <c r="Q340" s="217">
        <v>0</v>
      </c>
      <c r="R340" s="217">
        <f>Q340*H340</f>
        <v>0</v>
      </c>
      <c r="S340" s="217">
        <v>0</v>
      </c>
      <c r="T340" s="218">
        <f>S340*H340</f>
        <v>0</v>
      </c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R340" s="219" t="s">
        <v>161</v>
      </c>
      <c r="AT340" s="219" t="s">
        <v>156</v>
      </c>
      <c r="AU340" s="219" t="s">
        <v>82</v>
      </c>
      <c r="AY340" s="21" t="s">
        <v>153</v>
      </c>
      <c r="BE340" s="220">
        <f>IF(N340="základní",J340,0)</f>
        <v>0</v>
      </c>
      <c r="BF340" s="220">
        <f>IF(N340="snížená",J340,0)</f>
        <v>0</v>
      </c>
      <c r="BG340" s="220">
        <f>IF(N340="zákl. přenesená",J340,0)</f>
        <v>0</v>
      </c>
      <c r="BH340" s="220">
        <f>IF(N340="sníž. přenesená",J340,0)</f>
        <v>0</v>
      </c>
      <c r="BI340" s="220">
        <f>IF(N340="nulová",J340,0)</f>
        <v>0</v>
      </c>
      <c r="BJ340" s="21" t="s">
        <v>80</v>
      </c>
      <c r="BK340" s="220">
        <f>ROUND(I340*H340,2)</f>
        <v>0</v>
      </c>
      <c r="BL340" s="21" t="s">
        <v>161</v>
      </c>
      <c r="BM340" s="219" t="s">
        <v>433</v>
      </c>
    </row>
    <row r="341" spans="1:47" s="2" customFormat="1" ht="12">
      <c r="A341" s="42"/>
      <c r="B341" s="43"/>
      <c r="C341" s="44"/>
      <c r="D341" s="221" t="s">
        <v>162</v>
      </c>
      <c r="E341" s="44"/>
      <c r="F341" s="222" t="s">
        <v>1906</v>
      </c>
      <c r="G341" s="44"/>
      <c r="H341" s="44"/>
      <c r="I341" s="223"/>
      <c r="J341" s="44"/>
      <c r="K341" s="44"/>
      <c r="L341" s="48"/>
      <c r="M341" s="224"/>
      <c r="N341" s="225"/>
      <c r="O341" s="88"/>
      <c r="P341" s="88"/>
      <c r="Q341" s="88"/>
      <c r="R341" s="88"/>
      <c r="S341" s="88"/>
      <c r="T341" s="89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T341" s="21" t="s">
        <v>162</v>
      </c>
      <c r="AU341" s="21" t="s">
        <v>82</v>
      </c>
    </row>
    <row r="342" spans="1:47" s="2" customFormat="1" ht="12">
      <c r="A342" s="42"/>
      <c r="B342" s="43"/>
      <c r="C342" s="44"/>
      <c r="D342" s="226" t="s">
        <v>164</v>
      </c>
      <c r="E342" s="44"/>
      <c r="F342" s="227" t="s">
        <v>1907</v>
      </c>
      <c r="G342" s="44"/>
      <c r="H342" s="44"/>
      <c r="I342" s="223"/>
      <c r="J342" s="44"/>
      <c r="K342" s="44"/>
      <c r="L342" s="48"/>
      <c r="M342" s="224"/>
      <c r="N342" s="225"/>
      <c r="O342" s="88"/>
      <c r="P342" s="88"/>
      <c r="Q342" s="88"/>
      <c r="R342" s="88"/>
      <c r="S342" s="88"/>
      <c r="T342" s="89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T342" s="21" t="s">
        <v>164</v>
      </c>
      <c r="AU342" s="21" t="s">
        <v>82</v>
      </c>
    </row>
    <row r="343" spans="1:65" s="2" customFormat="1" ht="33" customHeight="1">
      <c r="A343" s="42"/>
      <c r="B343" s="43"/>
      <c r="C343" s="208" t="s">
        <v>289</v>
      </c>
      <c r="D343" s="208" t="s">
        <v>156</v>
      </c>
      <c r="E343" s="209" t="s">
        <v>1908</v>
      </c>
      <c r="F343" s="210" t="s">
        <v>1909</v>
      </c>
      <c r="G343" s="211" t="s">
        <v>366</v>
      </c>
      <c r="H343" s="212">
        <v>1</v>
      </c>
      <c r="I343" s="213"/>
      <c r="J343" s="214">
        <f>ROUND(I343*H343,2)</f>
        <v>0</v>
      </c>
      <c r="K343" s="210" t="s">
        <v>160</v>
      </c>
      <c r="L343" s="48"/>
      <c r="M343" s="215" t="s">
        <v>19</v>
      </c>
      <c r="N343" s="216" t="s">
        <v>43</v>
      </c>
      <c r="O343" s="88"/>
      <c r="P343" s="217">
        <f>O343*H343</f>
        <v>0</v>
      </c>
      <c r="Q343" s="217">
        <v>0</v>
      </c>
      <c r="R343" s="217">
        <f>Q343*H343</f>
        <v>0</v>
      </c>
      <c r="S343" s="217">
        <v>0</v>
      </c>
      <c r="T343" s="218">
        <f>S343*H343</f>
        <v>0</v>
      </c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R343" s="219" t="s">
        <v>161</v>
      </c>
      <c r="AT343" s="219" t="s">
        <v>156</v>
      </c>
      <c r="AU343" s="219" t="s">
        <v>82</v>
      </c>
      <c r="AY343" s="21" t="s">
        <v>153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21" t="s">
        <v>80</v>
      </c>
      <c r="BK343" s="220">
        <f>ROUND(I343*H343,2)</f>
        <v>0</v>
      </c>
      <c r="BL343" s="21" t="s">
        <v>161</v>
      </c>
      <c r="BM343" s="219" t="s">
        <v>441</v>
      </c>
    </row>
    <row r="344" spans="1:47" s="2" customFormat="1" ht="12">
      <c r="A344" s="42"/>
      <c r="B344" s="43"/>
      <c r="C344" s="44"/>
      <c r="D344" s="221" t="s">
        <v>162</v>
      </c>
      <c r="E344" s="44"/>
      <c r="F344" s="222" t="s">
        <v>1910</v>
      </c>
      <c r="G344" s="44"/>
      <c r="H344" s="44"/>
      <c r="I344" s="223"/>
      <c r="J344" s="44"/>
      <c r="K344" s="44"/>
      <c r="L344" s="48"/>
      <c r="M344" s="224"/>
      <c r="N344" s="225"/>
      <c r="O344" s="88"/>
      <c r="P344" s="88"/>
      <c r="Q344" s="88"/>
      <c r="R344" s="88"/>
      <c r="S344" s="88"/>
      <c r="T344" s="89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T344" s="21" t="s">
        <v>162</v>
      </c>
      <c r="AU344" s="21" t="s">
        <v>82</v>
      </c>
    </row>
    <row r="345" spans="1:47" s="2" customFormat="1" ht="12">
      <c r="A345" s="42"/>
      <c r="B345" s="43"/>
      <c r="C345" s="44"/>
      <c r="D345" s="226" t="s">
        <v>164</v>
      </c>
      <c r="E345" s="44"/>
      <c r="F345" s="227" t="s">
        <v>1911</v>
      </c>
      <c r="G345" s="44"/>
      <c r="H345" s="44"/>
      <c r="I345" s="223"/>
      <c r="J345" s="44"/>
      <c r="K345" s="44"/>
      <c r="L345" s="48"/>
      <c r="M345" s="224"/>
      <c r="N345" s="225"/>
      <c r="O345" s="88"/>
      <c r="P345" s="88"/>
      <c r="Q345" s="88"/>
      <c r="R345" s="88"/>
      <c r="S345" s="88"/>
      <c r="T345" s="89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T345" s="21" t="s">
        <v>164</v>
      </c>
      <c r="AU345" s="21" t="s">
        <v>82</v>
      </c>
    </row>
    <row r="346" spans="1:65" s="2" customFormat="1" ht="24.15" customHeight="1">
      <c r="A346" s="42"/>
      <c r="B346" s="43"/>
      <c r="C346" s="208" t="s">
        <v>377</v>
      </c>
      <c r="D346" s="208" t="s">
        <v>156</v>
      </c>
      <c r="E346" s="209" t="s">
        <v>1912</v>
      </c>
      <c r="F346" s="210" t="s">
        <v>1913</v>
      </c>
      <c r="G346" s="211" t="s">
        <v>366</v>
      </c>
      <c r="H346" s="212">
        <v>5</v>
      </c>
      <c r="I346" s="213"/>
      <c r="J346" s="214">
        <f>ROUND(I346*H346,2)</f>
        <v>0</v>
      </c>
      <c r="K346" s="210" t="s">
        <v>160</v>
      </c>
      <c r="L346" s="48"/>
      <c r="M346" s="215" t="s">
        <v>19</v>
      </c>
      <c r="N346" s="216" t="s">
        <v>43</v>
      </c>
      <c r="O346" s="88"/>
      <c r="P346" s="217">
        <f>O346*H346</f>
        <v>0</v>
      </c>
      <c r="Q346" s="217">
        <v>0</v>
      </c>
      <c r="R346" s="217">
        <f>Q346*H346</f>
        <v>0</v>
      </c>
      <c r="S346" s="217">
        <v>0</v>
      </c>
      <c r="T346" s="218">
        <f>S346*H346</f>
        <v>0</v>
      </c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R346" s="219" t="s">
        <v>161</v>
      </c>
      <c r="AT346" s="219" t="s">
        <v>156</v>
      </c>
      <c r="AU346" s="219" t="s">
        <v>82</v>
      </c>
      <c r="AY346" s="21" t="s">
        <v>153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21" t="s">
        <v>80</v>
      </c>
      <c r="BK346" s="220">
        <f>ROUND(I346*H346,2)</f>
        <v>0</v>
      </c>
      <c r="BL346" s="21" t="s">
        <v>161</v>
      </c>
      <c r="BM346" s="219" t="s">
        <v>448</v>
      </c>
    </row>
    <row r="347" spans="1:47" s="2" customFormat="1" ht="12">
      <c r="A347" s="42"/>
      <c r="B347" s="43"/>
      <c r="C347" s="44"/>
      <c r="D347" s="221" t="s">
        <v>162</v>
      </c>
      <c r="E347" s="44"/>
      <c r="F347" s="222" t="s">
        <v>1914</v>
      </c>
      <c r="G347" s="44"/>
      <c r="H347" s="44"/>
      <c r="I347" s="223"/>
      <c r="J347" s="44"/>
      <c r="K347" s="44"/>
      <c r="L347" s="48"/>
      <c r="M347" s="224"/>
      <c r="N347" s="225"/>
      <c r="O347" s="88"/>
      <c r="P347" s="88"/>
      <c r="Q347" s="88"/>
      <c r="R347" s="88"/>
      <c r="S347" s="88"/>
      <c r="T347" s="89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T347" s="21" t="s">
        <v>162</v>
      </c>
      <c r="AU347" s="21" t="s">
        <v>82</v>
      </c>
    </row>
    <row r="348" spans="1:47" s="2" customFormat="1" ht="12">
      <c r="A348" s="42"/>
      <c r="B348" s="43"/>
      <c r="C348" s="44"/>
      <c r="D348" s="226" t="s">
        <v>164</v>
      </c>
      <c r="E348" s="44"/>
      <c r="F348" s="227" t="s">
        <v>1915</v>
      </c>
      <c r="G348" s="44"/>
      <c r="H348" s="44"/>
      <c r="I348" s="223"/>
      <c r="J348" s="44"/>
      <c r="K348" s="44"/>
      <c r="L348" s="48"/>
      <c r="M348" s="224"/>
      <c r="N348" s="225"/>
      <c r="O348" s="88"/>
      <c r="P348" s="88"/>
      <c r="Q348" s="88"/>
      <c r="R348" s="88"/>
      <c r="S348" s="88"/>
      <c r="T348" s="89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T348" s="21" t="s">
        <v>164</v>
      </c>
      <c r="AU348" s="21" t="s">
        <v>82</v>
      </c>
    </row>
    <row r="349" spans="1:65" s="2" customFormat="1" ht="33" customHeight="1">
      <c r="A349" s="42"/>
      <c r="B349" s="43"/>
      <c r="C349" s="208" t="s">
        <v>297</v>
      </c>
      <c r="D349" s="208" t="s">
        <v>156</v>
      </c>
      <c r="E349" s="209" t="s">
        <v>1916</v>
      </c>
      <c r="F349" s="210" t="s">
        <v>1917</v>
      </c>
      <c r="G349" s="211" t="s">
        <v>366</v>
      </c>
      <c r="H349" s="212">
        <v>5</v>
      </c>
      <c r="I349" s="213"/>
      <c r="J349" s="214">
        <f>ROUND(I349*H349,2)</f>
        <v>0</v>
      </c>
      <c r="K349" s="210" t="s">
        <v>160</v>
      </c>
      <c r="L349" s="48"/>
      <c r="M349" s="215" t="s">
        <v>19</v>
      </c>
      <c r="N349" s="216" t="s">
        <v>43</v>
      </c>
      <c r="O349" s="88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R349" s="219" t="s">
        <v>161</v>
      </c>
      <c r="AT349" s="219" t="s">
        <v>156</v>
      </c>
      <c r="AU349" s="219" t="s">
        <v>82</v>
      </c>
      <c r="AY349" s="21" t="s">
        <v>153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21" t="s">
        <v>80</v>
      </c>
      <c r="BK349" s="220">
        <f>ROUND(I349*H349,2)</f>
        <v>0</v>
      </c>
      <c r="BL349" s="21" t="s">
        <v>161</v>
      </c>
      <c r="BM349" s="219" t="s">
        <v>454</v>
      </c>
    </row>
    <row r="350" spans="1:47" s="2" customFormat="1" ht="12">
      <c r="A350" s="42"/>
      <c r="B350" s="43"/>
      <c r="C350" s="44"/>
      <c r="D350" s="221" t="s">
        <v>162</v>
      </c>
      <c r="E350" s="44"/>
      <c r="F350" s="222" t="s">
        <v>1918</v>
      </c>
      <c r="G350" s="44"/>
      <c r="H350" s="44"/>
      <c r="I350" s="223"/>
      <c r="J350" s="44"/>
      <c r="K350" s="44"/>
      <c r="L350" s="48"/>
      <c r="M350" s="224"/>
      <c r="N350" s="225"/>
      <c r="O350" s="88"/>
      <c r="P350" s="88"/>
      <c r="Q350" s="88"/>
      <c r="R350" s="88"/>
      <c r="S350" s="88"/>
      <c r="T350" s="89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T350" s="21" t="s">
        <v>162</v>
      </c>
      <c r="AU350" s="21" t="s">
        <v>82</v>
      </c>
    </row>
    <row r="351" spans="1:47" s="2" customFormat="1" ht="12">
      <c r="A351" s="42"/>
      <c r="B351" s="43"/>
      <c r="C351" s="44"/>
      <c r="D351" s="226" t="s">
        <v>164</v>
      </c>
      <c r="E351" s="44"/>
      <c r="F351" s="227" t="s">
        <v>1919</v>
      </c>
      <c r="G351" s="44"/>
      <c r="H351" s="44"/>
      <c r="I351" s="223"/>
      <c r="J351" s="44"/>
      <c r="K351" s="44"/>
      <c r="L351" s="48"/>
      <c r="M351" s="224"/>
      <c r="N351" s="225"/>
      <c r="O351" s="88"/>
      <c r="P351" s="88"/>
      <c r="Q351" s="88"/>
      <c r="R351" s="88"/>
      <c r="S351" s="88"/>
      <c r="T351" s="89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T351" s="21" t="s">
        <v>164</v>
      </c>
      <c r="AU351" s="21" t="s">
        <v>82</v>
      </c>
    </row>
    <row r="352" spans="1:65" s="2" customFormat="1" ht="24.15" customHeight="1">
      <c r="A352" s="42"/>
      <c r="B352" s="43"/>
      <c r="C352" s="208" t="s">
        <v>457</v>
      </c>
      <c r="D352" s="208" t="s">
        <v>156</v>
      </c>
      <c r="E352" s="209" t="s">
        <v>1920</v>
      </c>
      <c r="F352" s="210" t="s">
        <v>1921</v>
      </c>
      <c r="G352" s="211" t="s">
        <v>366</v>
      </c>
      <c r="H352" s="212">
        <v>1</v>
      </c>
      <c r="I352" s="213"/>
      <c r="J352" s="214">
        <f>ROUND(I352*H352,2)</f>
        <v>0</v>
      </c>
      <c r="K352" s="210" t="s">
        <v>160</v>
      </c>
      <c r="L352" s="48"/>
      <c r="M352" s="215" t="s">
        <v>19</v>
      </c>
      <c r="N352" s="216" t="s">
        <v>43</v>
      </c>
      <c r="O352" s="88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R352" s="219" t="s">
        <v>161</v>
      </c>
      <c r="AT352" s="219" t="s">
        <v>156</v>
      </c>
      <c r="AU352" s="219" t="s">
        <v>82</v>
      </c>
      <c r="AY352" s="21" t="s">
        <v>153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21" t="s">
        <v>80</v>
      </c>
      <c r="BK352" s="220">
        <f>ROUND(I352*H352,2)</f>
        <v>0</v>
      </c>
      <c r="BL352" s="21" t="s">
        <v>161</v>
      </c>
      <c r="BM352" s="219" t="s">
        <v>460</v>
      </c>
    </row>
    <row r="353" spans="1:47" s="2" customFormat="1" ht="12">
      <c r="A353" s="42"/>
      <c r="B353" s="43"/>
      <c r="C353" s="44"/>
      <c r="D353" s="221" t="s">
        <v>162</v>
      </c>
      <c r="E353" s="44"/>
      <c r="F353" s="222" t="s">
        <v>1922</v>
      </c>
      <c r="G353" s="44"/>
      <c r="H353" s="44"/>
      <c r="I353" s="223"/>
      <c r="J353" s="44"/>
      <c r="K353" s="44"/>
      <c r="L353" s="48"/>
      <c r="M353" s="224"/>
      <c r="N353" s="225"/>
      <c r="O353" s="88"/>
      <c r="P353" s="88"/>
      <c r="Q353" s="88"/>
      <c r="R353" s="88"/>
      <c r="S353" s="88"/>
      <c r="T353" s="89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T353" s="21" t="s">
        <v>162</v>
      </c>
      <c r="AU353" s="21" t="s">
        <v>82</v>
      </c>
    </row>
    <row r="354" spans="1:47" s="2" customFormat="1" ht="12">
      <c r="A354" s="42"/>
      <c r="B354" s="43"/>
      <c r="C354" s="44"/>
      <c r="D354" s="226" t="s">
        <v>164</v>
      </c>
      <c r="E354" s="44"/>
      <c r="F354" s="227" t="s">
        <v>1923</v>
      </c>
      <c r="G354" s="44"/>
      <c r="H354" s="44"/>
      <c r="I354" s="223"/>
      <c r="J354" s="44"/>
      <c r="K354" s="44"/>
      <c r="L354" s="48"/>
      <c r="M354" s="224"/>
      <c r="N354" s="225"/>
      <c r="O354" s="88"/>
      <c r="P354" s="88"/>
      <c r="Q354" s="88"/>
      <c r="R354" s="88"/>
      <c r="S354" s="88"/>
      <c r="T354" s="89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T354" s="21" t="s">
        <v>164</v>
      </c>
      <c r="AU354" s="21" t="s">
        <v>82</v>
      </c>
    </row>
    <row r="355" spans="1:65" s="2" customFormat="1" ht="24.15" customHeight="1">
      <c r="A355" s="42"/>
      <c r="B355" s="43"/>
      <c r="C355" s="208" t="s">
        <v>303</v>
      </c>
      <c r="D355" s="208" t="s">
        <v>156</v>
      </c>
      <c r="E355" s="209" t="s">
        <v>1924</v>
      </c>
      <c r="F355" s="210" t="s">
        <v>1925</v>
      </c>
      <c r="G355" s="211" t="s">
        <v>366</v>
      </c>
      <c r="H355" s="212">
        <v>1</v>
      </c>
      <c r="I355" s="213"/>
      <c r="J355" s="214">
        <f>ROUND(I355*H355,2)</f>
        <v>0</v>
      </c>
      <c r="K355" s="210" t="s">
        <v>160</v>
      </c>
      <c r="L355" s="48"/>
      <c r="M355" s="215" t="s">
        <v>19</v>
      </c>
      <c r="N355" s="216" t="s">
        <v>43</v>
      </c>
      <c r="O355" s="88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19" t="s">
        <v>161</v>
      </c>
      <c r="AT355" s="219" t="s">
        <v>156</v>
      </c>
      <c r="AU355" s="219" t="s">
        <v>82</v>
      </c>
      <c r="AY355" s="21" t="s">
        <v>153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21" t="s">
        <v>80</v>
      </c>
      <c r="BK355" s="220">
        <f>ROUND(I355*H355,2)</f>
        <v>0</v>
      </c>
      <c r="BL355" s="21" t="s">
        <v>161</v>
      </c>
      <c r="BM355" s="219" t="s">
        <v>475</v>
      </c>
    </row>
    <row r="356" spans="1:47" s="2" customFormat="1" ht="12">
      <c r="A356" s="42"/>
      <c r="B356" s="43"/>
      <c r="C356" s="44"/>
      <c r="D356" s="221" t="s">
        <v>162</v>
      </c>
      <c r="E356" s="44"/>
      <c r="F356" s="222" t="s">
        <v>1926</v>
      </c>
      <c r="G356" s="44"/>
      <c r="H356" s="44"/>
      <c r="I356" s="223"/>
      <c r="J356" s="44"/>
      <c r="K356" s="44"/>
      <c r="L356" s="48"/>
      <c r="M356" s="224"/>
      <c r="N356" s="225"/>
      <c r="O356" s="88"/>
      <c r="P356" s="88"/>
      <c r="Q356" s="88"/>
      <c r="R356" s="88"/>
      <c r="S356" s="88"/>
      <c r="T356" s="89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T356" s="21" t="s">
        <v>162</v>
      </c>
      <c r="AU356" s="21" t="s">
        <v>82</v>
      </c>
    </row>
    <row r="357" spans="1:47" s="2" customFormat="1" ht="12">
      <c r="A357" s="42"/>
      <c r="B357" s="43"/>
      <c r="C357" s="44"/>
      <c r="D357" s="226" t="s">
        <v>164</v>
      </c>
      <c r="E357" s="44"/>
      <c r="F357" s="227" t="s">
        <v>1927</v>
      </c>
      <c r="G357" s="44"/>
      <c r="H357" s="44"/>
      <c r="I357" s="223"/>
      <c r="J357" s="44"/>
      <c r="K357" s="44"/>
      <c r="L357" s="48"/>
      <c r="M357" s="224"/>
      <c r="N357" s="225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1" t="s">
        <v>164</v>
      </c>
      <c r="AU357" s="21" t="s">
        <v>82</v>
      </c>
    </row>
    <row r="358" spans="1:65" s="2" customFormat="1" ht="24.15" customHeight="1">
      <c r="A358" s="42"/>
      <c r="B358" s="43"/>
      <c r="C358" s="208" t="s">
        <v>481</v>
      </c>
      <c r="D358" s="208" t="s">
        <v>156</v>
      </c>
      <c r="E358" s="209" t="s">
        <v>1928</v>
      </c>
      <c r="F358" s="210" t="s">
        <v>1929</v>
      </c>
      <c r="G358" s="211" t="s">
        <v>366</v>
      </c>
      <c r="H358" s="212">
        <v>1</v>
      </c>
      <c r="I358" s="213"/>
      <c r="J358" s="214">
        <f>ROUND(I358*H358,2)</f>
        <v>0</v>
      </c>
      <c r="K358" s="210" t="s">
        <v>160</v>
      </c>
      <c r="L358" s="48"/>
      <c r="M358" s="215" t="s">
        <v>19</v>
      </c>
      <c r="N358" s="216" t="s">
        <v>43</v>
      </c>
      <c r="O358" s="88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R358" s="219" t="s">
        <v>161</v>
      </c>
      <c r="AT358" s="219" t="s">
        <v>156</v>
      </c>
      <c r="AU358" s="219" t="s">
        <v>82</v>
      </c>
      <c r="AY358" s="21" t="s">
        <v>153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21" t="s">
        <v>80</v>
      </c>
      <c r="BK358" s="220">
        <f>ROUND(I358*H358,2)</f>
        <v>0</v>
      </c>
      <c r="BL358" s="21" t="s">
        <v>161</v>
      </c>
      <c r="BM358" s="219" t="s">
        <v>484</v>
      </c>
    </row>
    <row r="359" spans="1:47" s="2" customFormat="1" ht="12">
      <c r="A359" s="42"/>
      <c r="B359" s="43"/>
      <c r="C359" s="44"/>
      <c r="D359" s="221" t="s">
        <v>162</v>
      </c>
      <c r="E359" s="44"/>
      <c r="F359" s="222" t="s">
        <v>1930</v>
      </c>
      <c r="G359" s="44"/>
      <c r="H359" s="44"/>
      <c r="I359" s="223"/>
      <c r="J359" s="44"/>
      <c r="K359" s="44"/>
      <c r="L359" s="48"/>
      <c r="M359" s="224"/>
      <c r="N359" s="225"/>
      <c r="O359" s="88"/>
      <c r="P359" s="88"/>
      <c r="Q359" s="88"/>
      <c r="R359" s="88"/>
      <c r="S359" s="88"/>
      <c r="T359" s="89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T359" s="21" t="s">
        <v>162</v>
      </c>
      <c r="AU359" s="21" t="s">
        <v>82</v>
      </c>
    </row>
    <row r="360" spans="1:47" s="2" customFormat="1" ht="12">
      <c r="A360" s="42"/>
      <c r="B360" s="43"/>
      <c r="C360" s="44"/>
      <c r="D360" s="226" t="s">
        <v>164</v>
      </c>
      <c r="E360" s="44"/>
      <c r="F360" s="227" t="s">
        <v>1931</v>
      </c>
      <c r="G360" s="44"/>
      <c r="H360" s="44"/>
      <c r="I360" s="223"/>
      <c r="J360" s="44"/>
      <c r="K360" s="44"/>
      <c r="L360" s="48"/>
      <c r="M360" s="224"/>
      <c r="N360" s="225"/>
      <c r="O360" s="88"/>
      <c r="P360" s="88"/>
      <c r="Q360" s="88"/>
      <c r="R360" s="88"/>
      <c r="S360" s="88"/>
      <c r="T360" s="89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T360" s="21" t="s">
        <v>164</v>
      </c>
      <c r="AU360" s="21" t="s">
        <v>82</v>
      </c>
    </row>
    <row r="361" spans="1:65" s="2" customFormat="1" ht="33" customHeight="1">
      <c r="A361" s="42"/>
      <c r="B361" s="43"/>
      <c r="C361" s="208" t="s">
        <v>312</v>
      </c>
      <c r="D361" s="208" t="s">
        <v>156</v>
      </c>
      <c r="E361" s="209" t="s">
        <v>1932</v>
      </c>
      <c r="F361" s="210" t="s">
        <v>1933</v>
      </c>
      <c r="G361" s="211" t="s">
        <v>366</v>
      </c>
      <c r="H361" s="212">
        <v>1</v>
      </c>
      <c r="I361" s="213"/>
      <c r="J361" s="214">
        <f>ROUND(I361*H361,2)</f>
        <v>0</v>
      </c>
      <c r="K361" s="210" t="s">
        <v>160</v>
      </c>
      <c r="L361" s="48"/>
      <c r="M361" s="215" t="s">
        <v>19</v>
      </c>
      <c r="N361" s="216" t="s">
        <v>43</v>
      </c>
      <c r="O361" s="88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R361" s="219" t="s">
        <v>161</v>
      </c>
      <c r="AT361" s="219" t="s">
        <v>156</v>
      </c>
      <c r="AU361" s="219" t="s">
        <v>82</v>
      </c>
      <c r="AY361" s="21" t="s">
        <v>153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21" t="s">
        <v>80</v>
      </c>
      <c r="BK361" s="220">
        <f>ROUND(I361*H361,2)</f>
        <v>0</v>
      </c>
      <c r="BL361" s="21" t="s">
        <v>161</v>
      </c>
      <c r="BM361" s="219" t="s">
        <v>490</v>
      </c>
    </row>
    <row r="362" spans="1:47" s="2" customFormat="1" ht="12">
      <c r="A362" s="42"/>
      <c r="B362" s="43"/>
      <c r="C362" s="44"/>
      <c r="D362" s="221" t="s">
        <v>162</v>
      </c>
      <c r="E362" s="44"/>
      <c r="F362" s="222" t="s">
        <v>1934</v>
      </c>
      <c r="G362" s="44"/>
      <c r="H362" s="44"/>
      <c r="I362" s="223"/>
      <c r="J362" s="44"/>
      <c r="K362" s="44"/>
      <c r="L362" s="48"/>
      <c r="M362" s="224"/>
      <c r="N362" s="225"/>
      <c r="O362" s="88"/>
      <c r="P362" s="88"/>
      <c r="Q362" s="88"/>
      <c r="R362" s="88"/>
      <c r="S362" s="88"/>
      <c r="T362" s="89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T362" s="21" t="s">
        <v>162</v>
      </c>
      <c r="AU362" s="21" t="s">
        <v>82</v>
      </c>
    </row>
    <row r="363" spans="1:47" s="2" customFormat="1" ht="12">
      <c r="A363" s="42"/>
      <c r="B363" s="43"/>
      <c r="C363" s="44"/>
      <c r="D363" s="226" t="s">
        <v>164</v>
      </c>
      <c r="E363" s="44"/>
      <c r="F363" s="227" t="s">
        <v>1935</v>
      </c>
      <c r="G363" s="44"/>
      <c r="H363" s="44"/>
      <c r="I363" s="223"/>
      <c r="J363" s="44"/>
      <c r="K363" s="44"/>
      <c r="L363" s="48"/>
      <c r="M363" s="224"/>
      <c r="N363" s="225"/>
      <c r="O363" s="88"/>
      <c r="P363" s="88"/>
      <c r="Q363" s="88"/>
      <c r="R363" s="88"/>
      <c r="S363" s="88"/>
      <c r="T363" s="89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T363" s="21" t="s">
        <v>164</v>
      </c>
      <c r="AU363" s="21" t="s">
        <v>82</v>
      </c>
    </row>
    <row r="364" spans="1:63" s="12" customFormat="1" ht="22.8" customHeight="1">
      <c r="A364" s="12"/>
      <c r="B364" s="192"/>
      <c r="C364" s="193"/>
      <c r="D364" s="194" t="s">
        <v>71</v>
      </c>
      <c r="E364" s="206" t="s">
        <v>213</v>
      </c>
      <c r="F364" s="206" t="s">
        <v>667</v>
      </c>
      <c r="G364" s="193"/>
      <c r="H364" s="193"/>
      <c r="I364" s="196"/>
      <c r="J364" s="207">
        <f>BK364</f>
        <v>0</v>
      </c>
      <c r="K364" s="193"/>
      <c r="L364" s="198"/>
      <c r="M364" s="199"/>
      <c r="N364" s="200"/>
      <c r="O364" s="200"/>
      <c r="P364" s="201">
        <f>SUM(P365:P397)</f>
        <v>0</v>
      </c>
      <c r="Q364" s="200"/>
      <c r="R364" s="201">
        <f>SUM(R365:R397)</f>
        <v>0</v>
      </c>
      <c r="S364" s="200"/>
      <c r="T364" s="202">
        <f>SUM(T365:T397)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3" t="s">
        <v>80</v>
      </c>
      <c r="AT364" s="204" t="s">
        <v>71</v>
      </c>
      <c r="AU364" s="204" t="s">
        <v>80</v>
      </c>
      <c r="AY364" s="203" t="s">
        <v>153</v>
      </c>
      <c r="BK364" s="205">
        <f>SUM(BK365:BK397)</f>
        <v>0</v>
      </c>
    </row>
    <row r="365" spans="1:65" s="2" customFormat="1" ht="37.8" customHeight="1">
      <c r="A365" s="42"/>
      <c r="B365" s="43"/>
      <c r="C365" s="208" t="s">
        <v>498</v>
      </c>
      <c r="D365" s="208" t="s">
        <v>156</v>
      </c>
      <c r="E365" s="209" t="s">
        <v>1936</v>
      </c>
      <c r="F365" s="210" t="s">
        <v>1937</v>
      </c>
      <c r="G365" s="211" t="s">
        <v>1699</v>
      </c>
      <c r="H365" s="212">
        <v>1</v>
      </c>
      <c r="I365" s="213"/>
      <c r="J365" s="214">
        <f>ROUND(I365*H365,2)</f>
        <v>0</v>
      </c>
      <c r="K365" s="210" t="s">
        <v>19</v>
      </c>
      <c r="L365" s="48"/>
      <c r="M365" s="215" t="s">
        <v>19</v>
      </c>
      <c r="N365" s="216" t="s">
        <v>43</v>
      </c>
      <c r="O365" s="88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R365" s="219" t="s">
        <v>161</v>
      </c>
      <c r="AT365" s="219" t="s">
        <v>156</v>
      </c>
      <c r="AU365" s="219" t="s">
        <v>82</v>
      </c>
      <c r="AY365" s="21" t="s">
        <v>153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21" t="s">
        <v>80</v>
      </c>
      <c r="BK365" s="220">
        <f>ROUND(I365*H365,2)</f>
        <v>0</v>
      </c>
      <c r="BL365" s="21" t="s">
        <v>161</v>
      </c>
      <c r="BM365" s="219" t="s">
        <v>501</v>
      </c>
    </row>
    <row r="366" spans="1:47" s="2" customFormat="1" ht="12">
      <c r="A366" s="42"/>
      <c r="B366" s="43"/>
      <c r="C366" s="44"/>
      <c r="D366" s="221" t="s">
        <v>162</v>
      </c>
      <c r="E366" s="44"/>
      <c r="F366" s="222" t="s">
        <v>1937</v>
      </c>
      <c r="G366" s="44"/>
      <c r="H366" s="44"/>
      <c r="I366" s="223"/>
      <c r="J366" s="44"/>
      <c r="K366" s="44"/>
      <c r="L366" s="48"/>
      <c r="M366" s="224"/>
      <c r="N366" s="225"/>
      <c r="O366" s="88"/>
      <c r="P366" s="88"/>
      <c r="Q366" s="88"/>
      <c r="R366" s="88"/>
      <c r="S366" s="88"/>
      <c r="T366" s="89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T366" s="21" t="s">
        <v>162</v>
      </c>
      <c r="AU366" s="21" t="s">
        <v>82</v>
      </c>
    </row>
    <row r="367" spans="1:65" s="2" customFormat="1" ht="24.15" customHeight="1">
      <c r="A367" s="42"/>
      <c r="B367" s="43"/>
      <c r="C367" s="208" t="s">
        <v>319</v>
      </c>
      <c r="D367" s="208" t="s">
        <v>156</v>
      </c>
      <c r="E367" s="209" t="s">
        <v>1938</v>
      </c>
      <c r="F367" s="210" t="s">
        <v>1939</v>
      </c>
      <c r="G367" s="211" t="s">
        <v>346</v>
      </c>
      <c r="H367" s="212">
        <v>211.38</v>
      </c>
      <c r="I367" s="213"/>
      <c r="J367" s="214">
        <f>ROUND(I367*H367,2)</f>
        <v>0</v>
      </c>
      <c r="K367" s="210" t="s">
        <v>160</v>
      </c>
      <c r="L367" s="48"/>
      <c r="M367" s="215" t="s">
        <v>19</v>
      </c>
      <c r="N367" s="216" t="s">
        <v>43</v>
      </c>
      <c r="O367" s="88"/>
      <c r="P367" s="217">
        <f>O367*H367</f>
        <v>0</v>
      </c>
      <c r="Q367" s="217">
        <v>0</v>
      </c>
      <c r="R367" s="217">
        <f>Q367*H367</f>
        <v>0</v>
      </c>
      <c r="S367" s="217">
        <v>0</v>
      </c>
      <c r="T367" s="218">
        <f>S367*H367</f>
        <v>0</v>
      </c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R367" s="219" t="s">
        <v>161</v>
      </c>
      <c r="AT367" s="219" t="s">
        <v>156</v>
      </c>
      <c r="AU367" s="219" t="s">
        <v>82</v>
      </c>
      <c r="AY367" s="21" t="s">
        <v>153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21" t="s">
        <v>80</v>
      </c>
      <c r="BK367" s="220">
        <f>ROUND(I367*H367,2)</f>
        <v>0</v>
      </c>
      <c r="BL367" s="21" t="s">
        <v>161</v>
      </c>
      <c r="BM367" s="219" t="s">
        <v>528</v>
      </c>
    </row>
    <row r="368" spans="1:47" s="2" customFormat="1" ht="12">
      <c r="A368" s="42"/>
      <c r="B368" s="43"/>
      <c r="C368" s="44"/>
      <c r="D368" s="221" t="s">
        <v>162</v>
      </c>
      <c r="E368" s="44"/>
      <c r="F368" s="222" t="s">
        <v>1940</v>
      </c>
      <c r="G368" s="44"/>
      <c r="H368" s="44"/>
      <c r="I368" s="223"/>
      <c r="J368" s="44"/>
      <c r="K368" s="44"/>
      <c r="L368" s="48"/>
      <c r="M368" s="224"/>
      <c r="N368" s="225"/>
      <c r="O368" s="88"/>
      <c r="P368" s="88"/>
      <c r="Q368" s="88"/>
      <c r="R368" s="88"/>
      <c r="S368" s="88"/>
      <c r="T368" s="89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T368" s="21" t="s">
        <v>162</v>
      </c>
      <c r="AU368" s="21" t="s">
        <v>82</v>
      </c>
    </row>
    <row r="369" spans="1:47" s="2" customFormat="1" ht="12">
      <c r="A369" s="42"/>
      <c r="B369" s="43"/>
      <c r="C369" s="44"/>
      <c r="D369" s="226" t="s">
        <v>164</v>
      </c>
      <c r="E369" s="44"/>
      <c r="F369" s="227" t="s">
        <v>1941</v>
      </c>
      <c r="G369" s="44"/>
      <c r="H369" s="44"/>
      <c r="I369" s="223"/>
      <c r="J369" s="44"/>
      <c r="K369" s="44"/>
      <c r="L369" s="48"/>
      <c r="M369" s="224"/>
      <c r="N369" s="225"/>
      <c r="O369" s="88"/>
      <c r="P369" s="88"/>
      <c r="Q369" s="88"/>
      <c r="R369" s="88"/>
      <c r="S369" s="88"/>
      <c r="T369" s="89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T369" s="21" t="s">
        <v>164</v>
      </c>
      <c r="AU369" s="21" t="s">
        <v>82</v>
      </c>
    </row>
    <row r="370" spans="1:51" s="16" customFormat="1" ht="12">
      <c r="A370" s="16"/>
      <c r="B370" s="272"/>
      <c r="C370" s="273"/>
      <c r="D370" s="221" t="s">
        <v>166</v>
      </c>
      <c r="E370" s="274" t="s">
        <v>19</v>
      </c>
      <c r="F370" s="275" t="s">
        <v>1876</v>
      </c>
      <c r="G370" s="273"/>
      <c r="H370" s="274" t="s">
        <v>19</v>
      </c>
      <c r="I370" s="276"/>
      <c r="J370" s="273"/>
      <c r="K370" s="273"/>
      <c r="L370" s="277"/>
      <c r="M370" s="278"/>
      <c r="N370" s="279"/>
      <c r="O370" s="279"/>
      <c r="P370" s="279"/>
      <c r="Q370" s="279"/>
      <c r="R370" s="279"/>
      <c r="S370" s="279"/>
      <c r="T370" s="280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81" t="s">
        <v>166</v>
      </c>
      <c r="AU370" s="281" t="s">
        <v>82</v>
      </c>
      <c r="AV370" s="16" t="s">
        <v>80</v>
      </c>
      <c r="AW370" s="16" t="s">
        <v>33</v>
      </c>
      <c r="AX370" s="16" t="s">
        <v>72</v>
      </c>
      <c r="AY370" s="281" t="s">
        <v>153</v>
      </c>
    </row>
    <row r="371" spans="1:51" s="16" customFormat="1" ht="12">
      <c r="A371" s="16"/>
      <c r="B371" s="272"/>
      <c r="C371" s="273"/>
      <c r="D371" s="221" t="s">
        <v>166</v>
      </c>
      <c r="E371" s="274" t="s">
        <v>19</v>
      </c>
      <c r="F371" s="275" t="s">
        <v>1942</v>
      </c>
      <c r="G371" s="273"/>
      <c r="H371" s="274" t="s">
        <v>19</v>
      </c>
      <c r="I371" s="276"/>
      <c r="J371" s="273"/>
      <c r="K371" s="273"/>
      <c r="L371" s="277"/>
      <c r="M371" s="278"/>
      <c r="N371" s="279"/>
      <c r="O371" s="279"/>
      <c r="P371" s="279"/>
      <c r="Q371" s="279"/>
      <c r="R371" s="279"/>
      <c r="S371" s="279"/>
      <c r="T371" s="280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81" t="s">
        <v>166</v>
      </c>
      <c r="AU371" s="281" t="s">
        <v>82</v>
      </c>
      <c r="AV371" s="16" t="s">
        <v>80</v>
      </c>
      <c r="AW371" s="16" t="s">
        <v>33</v>
      </c>
      <c r="AX371" s="16" t="s">
        <v>72</v>
      </c>
      <c r="AY371" s="281" t="s">
        <v>153</v>
      </c>
    </row>
    <row r="372" spans="1:51" s="13" customFormat="1" ht="12">
      <c r="A372" s="13"/>
      <c r="B372" s="228"/>
      <c r="C372" s="229"/>
      <c r="D372" s="221" t="s">
        <v>166</v>
      </c>
      <c r="E372" s="230" t="s">
        <v>19</v>
      </c>
      <c r="F372" s="231" t="s">
        <v>1943</v>
      </c>
      <c r="G372" s="229"/>
      <c r="H372" s="232">
        <v>122.04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166</v>
      </c>
      <c r="AU372" s="238" t="s">
        <v>82</v>
      </c>
      <c r="AV372" s="13" t="s">
        <v>82</v>
      </c>
      <c r="AW372" s="13" t="s">
        <v>33</v>
      </c>
      <c r="AX372" s="13" t="s">
        <v>72</v>
      </c>
      <c r="AY372" s="238" t="s">
        <v>153</v>
      </c>
    </row>
    <row r="373" spans="1:51" s="13" customFormat="1" ht="12">
      <c r="A373" s="13"/>
      <c r="B373" s="228"/>
      <c r="C373" s="229"/>
      <c r="D373" s="221" t="s">
        <v>166</v>
      </c>
      <c r="E373" s="230" t="s">
        <v>19</v>
      </c>
      <c r="F373" s="231" t="s">
        <v>1944</v>
      </c>
      <c r="G373" s="229"/>
      <c r="H373" s="232">
        <v>6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8" t="s">
        <v>166</v>
      </c>
      <c r="AU373" s="238" t="s">
        <v>82</v>
      </c>
      <c r="AV373" s="13" t="s">
        <v>82</v>
      </c>
      <c r="AW373" s="13" t="s">
        <v>33</v>
      </c>
      <c r="AX373" s="13" t="s">
        <v>72</v>
      </c>
      <c r="AY373" s="238" t="s">
        <v>153</v>
      </c>
    </row>
    <row r="374" spans="1:51" s="13" customFormat="1" ht="12">
      <c r="A374" s="13"/>
      <c r="B374" s="228"/>
      <c r="C374" s="229"/>
      <c r="D374" s="221" t="s">
        <v>166</v>
      </c>
      <c r="E374" s="230" t="s">
        <v>19</v>
      </c>
      <c r="F374" s="231" t="s">
        <v>1945</v>
      </c>
      <c r="G374" s="229"/>
      <c r="H374" s="232">
        <v>8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8" t="s">
        <v>166</v>
      </c>
      <c r="AU374" s="238" t="s">
        <v>82</v>
      </c>
      <c r="AV374" s="13" t="s">
        <v>82</v>
      </c>
      <c r="AW374" s="13" t="s">
        <v>33</v>
      </c>
      <c r="AX374" s="13" t="s">
        <v>72</v>
      </c>
      <c r="AY374" s="238" t="s">
        <v>153</v>
      </c>
    </row>
    <row r="375" spans="1:51" s="16" customFormat="1" ht="12">
      <c r="A375" s="16"/>
      <c r="B375" s="272"/>
      <c r="C375" s="273"/>
      <c r="D375" s="221" t="s">
        <v>166</v>
      </c>
      <c r="E375" s="274" t="s">
        <v>19</v>
      </c>
      <c r="F375" s="275" t="s">
        <v>1946</v>
      </c>
      <c r="G375" s="273"/>
      <c r="H375" s="274" t="s">
        <v>19</v>
      </c>
      <c r="I375" s="276"/>
      <c r="J375" s="273"/>
      <c r="K375" s="273"/>
      <c r="L375" s="277"/>
      <c r="M375" s="278"/>
      <c r="N375" s="279"/>
      <c r="O375" s="279"/>
      <c r="P375" s="279"/>
      <c r="Q375" s="279"/>
      <c r="R375" s="279"/>
      <c r="S375" s="279"/>
      <c r="T375" s="280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81" t="s">
        <v>166</v>
      </c>
      <c r="AU375" s="281" t="s">
        <v>82</v>
      </c>
      <c r="AV375" s="16" t="s">
        <v>80</v>
      </c>
      <c r="AW375" s="16" t="s">
        <v>33</v>
      </c>
      <c r="AX375" s="16" t="s">
        <v>72</v>
      </c>
      <c r="AY375" s="281" t="s">
        <v>153</v>
      </c>
    </row>
    <row r="376" spans="1:51" s="16" customFormat="1" ht="12">
      <c r="A376" s="16"/>
      <c r="B376" s="272"/>
      <c r="C376" s="273"/>
      <c r="D376" s="221" t="s">
        <v>166</v>
      </c>
      <c r="E376" s="274" t="s">
        <v>19</v>
      </c>
      <c r="F376" s="275" t="s">
        <v>1947</v>
      </c>
      <c r="G376" s="273"/>
      <c r="H376" s="274" t="s">
        <v>19</v>
      </c>
      <c r="I376" s="276"/>
      <c r="J376" s="273"/>
      <c r="K376" s="273"/>
      <c r="L376" s="277"/>
      <c r="M376" s="278"/>
      <c r="N376" s="279"/>
      <c r="O376" s="279"/>
      <c r="P376" s="279"/>
      <c r="Q376" s="279"/>
      <c r="R376" s="279"/>
      <c r="S376" s="279"/>
      <c r="T376" s="280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281" t="s">
        <v>166</v>
      </c>
      <c r="AU376" s="281" t="s">
        <v>82</v>
      </c>
      <c r="AV376" s="16" t="s">
        <v>80</v>
      </c>
      <c r="AW376" s="16" t="s">
        <v>33</v>
      </c>
      <c r="AX376" s="16" t="s">
        <v>72</v>
      </c>
      <c r="AY376" s="281" t="s">
        <v>153</v>
      </c>
    </row>
    <row r="377" spans="1:51" s="13" customFormat="1" ht="12">
      <c r="A377" s="13"/>
      <c r="B377" s="228"/>
      <c r="C377" s="229"/>
      <c r="D377" s="221" t="s">
        <v>166</v>
      </c>
      <c r="E377" s="230" t="s">
        <v>19</v>
      </c>
      <c r="F377" s="231" t="s">
        <v>1948</v>
      </c>
      <c r="G377" s="229"/>
      <c r="H377" s="232">
        <v>55.34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8" t="s">
        <v>166</v>
      </c>
      <c r="AU377" s="238" t="s">
        <v>82</v>
      </c>
      <c r="AV377" s="13" t="s">
        <v>82</v>
      </c>
      <c r="AW377" s="13" t="s">
        <v>33</v>
      </c>
      <c r="AX377" s="13" t="s">
        <v>72</v>
      </c>
      <c r="AY377" s="238" t="s">
        <v>153</v>
      </c>
    </row>
    <row r="378" spans="1:51" s="13" customFormat="1" ht="12">
      <c r="A378" s="13"/>
      <c r="B378" s="228"/>
      <c r="C378" s="229"/>
      <c r="D378" s="221" t="s">
        <v>166</v>
      </c>
      <c r="E378" s="230" t="s">
        <v>19</v>
      </c>
      <c r="F378" s="231" t="s">
        <v>1949</v>
      </c>
      <c r="G378" s="229"/>
      <c r="H378" s="232">
        <v>3.3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8" t="s">
        <v>166</v>
      </c>
      <c r="AU378" s="238" t="s">
        <v>82</v>
      </c>
      <c r="AV378" s="13" t="s">
        <v>82</v>
      </c>
      <c r="AW378" s="13" t="s">
        <v>33</v>
      </c>
      <c r="AX378" s="13" t="s">
        <v>72</v>
      </c>
      <c r="AY378" s="238" t="s">
        <v>153</v>
      </c>
    </row>
    <row r="379" spans="1:51" s="16" customFormat="1" ht="12">
      <c r="A379" s="16"/>
      <c r="B379" s="272"/>
      <c r="C379" s="273"/>
      <c r="D379" s="221" t="s">
        <v>166</v>
      </c>
      <c r="E379" s="274" t="s">
        <v>19</v>
      </c>
      <c r="F379" s="275" t="s">
        <v>1950</v>
      </c>
      <c r="G379" s="273"/>
      <c r="H379" s="274" t="s">
        <v>19</v>
      </c>
      <c r="I379" s="276"/>
      <c r="J379" s="273"/>
      <c r="K379" s="273"/>
      <c r="L379" s="277"/>
      <c r="M379" s="278"/>
      <c r="N379" s="279"/>
      <c r="O379" s="279"/>
      <c r="P379" s="279"/>
      <c r="Q379" s="279"/>
      <c r="R379" s="279"/>
      <c r="S379" s="279"/>
      <c r="T379" s="280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T379" s="281" t="s">
        <v>166</v>
      </c>
      <c r="AU379" s="281" t="s">
        <v>82</v>
      </c>
      <c r="AV379" s="16" t="s">
        <v>80</v>
      </c>
      <c r="AW379" s="16" t="s">
        <v>33</v>
      </c>
      <c r="AX379" s="16" t="s">
        <v>72</v>
      </c>
      <c r="AY379" s="281" t="s">
        <v>153</v>
      </c>
    </row>
    <row r="380" spans="1:51" s="13" customFormat="1" ht="12">
      <c r="A380" s="13"/>
      <c r="B380" s="228"/>
      <c r="C380" s="229"/>
      <c r="D380" s="221" t="s">
        <v>166</v>
      </c>
      <c r="E380" s="230" t="s">
        <v>19</v>
      </c>
      <c r="F380" s="231" t="s">
        <v>1951</v>
      </c>
      <c r="G380" s="229"/>
      <c r="H380" s="232">
        <v>15.2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8" t="s">
        <v>166</v>
      </c>
      <c r="AU380" s="238" t="s">
        <v>82</v>
      </c>
      <c r="AV380" s="13" t="s">
        <v>82</v>
      </c>
      <c r="AW380" s="13" t="s">
        <v>33</v>
      </c>
      <c r="AX380" s="13" t="s">
        <v>72</v>
      </c>
      <c r="AY380" s="238" t="s">
        <v>153</v>
      </c>
    </row>
    <row r="381" spans="1:51" s="13" customFormat="1" ht="12">
      <c r="A381" s="13"/>
      <c r="B381" s="228"/>
      <c r="C381" s="229"/>
      <c r="D381" s="221" t="s">
        <v>166</v>
      </c>
      <c r="E381" s="230" t="s">
        <v>19</v>
      </c>
      <c r="F381" s="231" t="s">
        <v>1952</v>
      </c>
      <c r="G381" s="229"/>
      <c r="H381" s="232">
        <v>1.5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166</v>
      </c>
      <c r="AU381" s="238" t="s">
        <v>82</v>
      </c>
      <c r="AV381" s="13" t="s">
        <v>82</v>
      </c>
      <c r="AW381" s="13" t="s">
        <v>33</v>
      </c>
      <c r="AX381" s="13" t="s">
        <v>72</v>
      </c>
      <c r="AY381" s="238" t="s">
        <v>153</v>
      </c>
    </row>
    <row r="382" spans="1:51" s="14" customFormat="1" ht="12">
      <c r="A382" s="14"/>
      <c r="B382" s="239"/>
      <c r="C382" s="240"/>
      <c r="D382" s="221" t="s">
        <v>166</v>
      </c>
      <c r="E382" s="241" t="s">
        <v>19</v>
      </c>
      <c r="F382" s="242" t="s">
        <v>168</v>
      </c>
      <c r="G382" s="240"/>
      <c r="H382" s="243">
        <v>211.38000000000002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9" t="s">
        <v>166</v>
      </c>
      <c r="AU382" s="249" t="s">
        <v>82</v>
      </c>
      <c r="AV382" s="14" t="s">
        <v>161</v>
      </c>
      <c r="AW382" s="14" t="s">
        <v>33</v>
      </c>
      <c r="AX382" s="14" t="s">
        <v>80</v>
      </c>
      <c r="AY382" s="249" t="s">
        <v>153</v>
      </c>
    </row>
    <row r="383" spans="1:65" s="2" customFormat="1" ht="37.8" customHeight="1">
      <c r="A383" s="42"/>
      <c r="B383" s="43"/>
      <c r="C383" s="208" t="s">
        <v>534</v>
      </c>
      <c r="D383" s="208" t="s">
        <v>156</v>
      </c>
      <c r="E383" s="209" t="s">
        <v>880</v>
      </c>
      <c r="F383" s="210" t="s">
        <v>881</v>
      </c>
      <c r="G383" s="211" t="s">
        <v>159</v>
      </c>
      <c r="H383" s="212">
        <v>4.783</v>
      </c>
      <c r="I383" s="213"/>
      <c r="J383" s="214">
        <f>ROUND(I383*H383,2)</f>
        <v>0</v>
      </c>
      <c r="K383" s="210" t="s">
        <v>160</v>
      </c>
      <c r="L383" s="48"/>
      <c r="M383" s="215" t="s">
        <v>19</v>
      </c>
      <c r="N383" s="216" t="s">
        <v>43</v>
      </c>
      <c r="O383" s="88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R383" s="219" t="s">
        <v>161</v>
      </c>
      <c r="AT383" s="219" t="s">
        <v>156</v>
      </c>
      <c r="AU383" s="219" t="s">
        <v>82</v>
      </c>
      <c r="AY383" s="21" t="s">
        <v>153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21" t="s">
        <v>80</v>
      </c>
      <c r="BK383" s="220">
        <f>ROUND(I383*H383,2)</f>
        <v>0</v>
      </c>
      <c r="BL383" s="21" t="s">
        <v>161</v>
      </c>
      <c r="BM383" s="219" t="s">
        <v>537</v>
      </c>
    </row>
    <row r="384" spans="1:47" s="2" customFormat="1" ht="12">
      <c r="A384" s="42"/>
      <c r="B384" s="43"/>
      <c r="C384" s="44"/>
      <c r="D384" s="221" t="s">
        <v>162</v>
      </c>
      <c r="E384" s="44"/>
      <c r="F384" s="222" t="s">
        <v>883</v>
      </c>
      <c r="G384" s="44"/>
      <c r="H384" s="44"/>
      <c r="I384" s="223"/>
      <c r="J384" s="44"/>
      <c r="K384" s="44"/>
      <c r="L384" s="48"/>
      <c r="M384" s="224"/>
      <c r="N384" s="225"/>
      <c r="O384" s="88"/>
      <c r="P384" s="88"/>
      <c r="Q384" s="88"/>
      <c r="R384" s="88"/>
      <c r="S384" s="88"/>
      <c r="T384" s="89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T384" s="21" t="s">
        <v>162</v>
      </c>
      <c r="AU384" s="21" t="s">
        <v>82</v>
      </c>
    </row>
    <row r="385" spans="1:47" s="2" customFormat="1" ht="12">
      <c r="A385" s="42"/>
      <c r="B385" s="43"/>
      <c r="C385" s="44"/>
      <c r="D385" s="226" t="s">
        <v>164</v>
      </c>
      <c r="E385" s="44"/>
      <c r="F385" s="227" t="s">
        <v>884</v>
      </c>
      <c r="G385" s="44"/>
      <c r="H385" s="44"/>
      <c r="I385" s="223"/>
      <c r="J385" s="44"/>
      <c r="K385" s="44"/>
      <c r="L385" s="48"/>
      <c r="M385" s="224"/>
      <c r="N385" s="225"/>
      <c r="O385" s="88"/>
      <c r="P385" s="88"/>
      <c r="Q385" s="88"/>
      <c r="R385" s="88"/>
      <c r="S385" s="88"/>
      <c r="T385" s="89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T385" s="21" t="s">
        <v>164</v>
      </c>
      <c r="AU385" s="21" t="s">
        <v>82</v>
      </c>
    </row>
    <row r="386" spans="1:51" s="16" customFormat="1" ht="12">
      <c r="A386" s="16"/>
      <c r="B386" s="272"/>
      <c r="C386" s="273"/>
      <c r="D386" s="221" t="s">
        <v>166</v>
      </c>
      <c r="E386" s="274" t="s">
        <v>19</v>
      </c>
      <c r="F386" s="275" t="s">
        <v>1876</v>
      </c>
      <c r="G386" s="273"/>
      <c r="H386" s="274" t="s">
        <v>19</v>
      </c>
      <c r="I386" s="276"/>
      <c r="J386" s="273"/>
      <c r="K386" s="273"/>
      <c r="L386" s="277"/>
      <c r="M386" s="278"/>
      <c r="N386" s="279"/>
      <c r="O386" s="279"/>
      <c r="P386" s="279"/>
      <c r="Q386" s="279"/>
      <c r="R386" s="279"/>
      <c r="S386" s="279"/>
      <c r="T386" s="280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281" t="s">
        <v>166</v>
      </c>
      <c r="AU386" s="281" t="s">
        <v>82</v>
      </c>
      <c r="AV386" s="16" t="s">
        <v>80</v>
      </c>
      <c r="AW386" s="16" t="s">
        <v>33</v>
      </c>
      <c r="AX386" s="16" t="s">
        <v>72</v>
      </c>
      <c r="AY386" s="281" t="s">
        <v>153</v>
      </c>
    </row>
    <row r="387" spans="1:51" s="16" customFormat="1" ht="12">
      <c r="A387" s="16"/>
      <c r="B387" s="272"/>
      <c r="C387" s="273"/>
      <c r="D387" s="221" t="s">
        <v>166</v>
      </c>
      <c r="E387" s="274" t="s">
        <v>19</v>
      </c>
      <c r="F387" s="275" t="s">
        <v>1877</v>
      </c>
      <c r="G387" s="273"/>
      <c r="H387" s="274" t="s">
        <v>19</v>
      </c>
      <c r="I387" s="276"/>
      <c r="J387" s="273"/>
      <c r="K387" s="273"/>
      <c r="L387" s="277"/>
      <c r="M387" s="278"/>
      <c r="N387" s="279"/>
      <c r="O387" s="279"/>
      <c r="P387" s="279"/>
      <c r="Q387" s="279"/>
      <c r="R387" s="279"/>
      <c r="S387" s="279"/>
      <c r="T387" s="280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81" t="s">
        <v>166</v>
      </c>
      <c r="AU387" s="281" t="s">
        <v>82</v>
      </c>
      <c r="AV387" s="16" t="s">
        <v>80</v>
      </c>
      <c r="AW387" s="16" t="s">
        <v>33</v>
      </c>
      <c r="AX387" s="16" t="s">
        <v>72</v>
      </c>
      <c r="AY387" s="281" t="s">
        <v>153</v>
      </c>
    </row>
    <row r="388" spans="1:51" s="13" customFormat="1" ht="12">
      <c r="A388" s="13"/>
      <c r="B388" s="228"/>
      <c r="C388" s="229"/>
      <c r="D388" s="221" t="s">
        <v>166</v>
      </c>
      <c r="E388" s="230" t="s">
        <v>19</v>
      </c>
      <c r="F388" s="231" t="s">
        <v>1878</v>
      </c>
      <c r="G388" s="229"/>
      <c r="H388" s="232">
        <v>2.441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8" t="s">
        <v>166</v>
      </c>
      <c r="AU388" s="238" t="s">
        <v>82</v>
      </c>
      <c r="AV388" s="13" t="s">
        <v>82</v>
      </c>
      <c r="AW388" s="13" t="s">
        <v>33</v>
      </c>
      <c r="AX388" s="13" t="s">
        <v>72</v>
      </c>
      <c r="AY388" s="238" t="s">
        <v>153</v>
      </c>
    </row>
    <row r="389" spans="1:51" s="16" customFormat="1" ht="12">
      <c r="A389" s="16"/>
      <c r="B389" s="272"/>
      <c r="C389" s="273"/>
      <c r="D389" s="221" t="s">
        <v>166</v>
      </c>
      <c r="E389" s="274" t="s">
        <v>19</v>
      </c>
      <c r="F389" s="275" t="s">
        <v>1879</v>
      </c>
      <c r="G389" s="273"/>
      <c r="H389" s="274" t="s">
        <v>19</v>
      </c>
      <c r="I389" s="276"/>
      <c r="J389" s="273"/>
      <c r="K389" s="273"/>
      <c r="L389" s="277"/>
      <c r="M389" s="278"/>
      <c r="N389" s="279"/>
      <c r="O389" s="279"/>
      <c r="P389" s="279"/>
      <c r="Q389" s="279"/>
      <c r="R389" s="279"/>
      <c r="S389" s="279"/>
      <c r="T389" s="280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T389" s="281" t="s">
        <v>166</v>
      </c>
      <c r="AU389" s="281" t="s">
        <v>82</v>
      </c>
      <c r="AV389" s="16" t="s">
        <v>80</v>
      </c>
      <c r="AW389" s="16" t="s">
        <v>33</v>
      </c>
      <c r="AX389" s="16" t="s">
        <v>72</v>
      </c>
      <c r="AY389" s="281" t="s">
        <v>153</v>
      </c>
    </row>
    <row r="390" spans="1:51" s="13" customFormat="1" ht="12">
      <c r="A390" s="13"/>
      <c r="B390" s="228"/>
      <c r="C390" s="229"/>
      <c r="D390" s="221" t="s">
        <v>166</v>
      </c>
      <c r="E390" s="230" t="s">
        <v>19</v>
      </c>
      <c r="F390" s="231" t="s">
        <v>1880</v>
      </c>
      <c r="G390" s="229"/>
      <c r="H390" s="232">
        <v>1.284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8" t="s">
        <v>166</v>
      </c>
      <c r="AU390" s="238" t="s">
        <v>82</v>
      </c>
      <c r="AV390" s="13" t="s">
        <v>82</v>
      </c>
      <c r="AW390" s="13" t="s">
        <v>33</v>
      </c>
      <c r="AX390" s="13" t="s">
        <v>72</v>
      </c>
      <c r="AY390" s="238" t="s">
        <v>153</v>
      </c>
    </row>
    <row r="391" spans="1:51" s="16" customFormat="1" ht="12">
      <c r="A391" s="16"/>
      <c r="B391" s="272"/>
      <c r="C391" s="273"/>
      <c r="D391" s="221" t="s">
        <v>166</v>
      </c>
      <c r="E391" s="274" t="s">
        <v>19</v>
      </c>
      <c r="F391" s="275" t="s">
        <v>1881</v>
      </c>
      <c r="G391" s="273"/>
      <c r="H391" s="274" t="s">
        <v>19</v>
      </c>
      <c r="I391" s="276"/>
      <c r="J391" s="273"/>
      <c r="K391" s="273"/>
      <c r="L391" s="277"/>
      <c r="M391" s="278"/>
      <c r="N391" s="279"/>
      <c r="O391" s="279"/>
      <c r="P391" s="279"/>
      <c r="Q391" s="279"/>
      <c r="R391" s="279"/>
      <c r="S391" s="279"/>
      <c r="T391" s="280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T391" s="281" t="s">
        <v>166</v>
      </c>
      <c r="AU391" s="281" t="s">
        <v>82</v>
      </c>
      <c r="AV391" s="16" t="s">
        <v>80</v>
      </c>
      <c r="AW391" s="16" t="s">
        <v>33</v>
      </c>
      <c r="AX391" s="16" t="s">
        <v>72</v>
      </c>
      <c r="AY391" s="281" t="s">
        <v>153</v>
      </c>
    </row>
    <row r="392" spans="1:51" s="16" customFormat="1" ht="12">
      <c r="A392" s="16"/>
      <c r="B392" s="272"/>
      <c r="C392" s="273"/>
      <c r="D392" s="221" t="s">
        <v>166</v>
      </c>
      <c r="E392" s="274" t="s">
        <v>19</v>
      </c>
      <c r="F392" s="275" t="s">
        <v>1882</v>
      </c>
      <c r="G392" s="273"/>
      <c r="H392" s="274" t="s">
        <v>19</v>
      </c>
      <c r="I392" s="276"/>
      <c r="J392" s="273"/>
      <c r="K392" s="273"/>
      <c r="L392" s="277"/>
      <c r="M392" s="278"/>
      <c r="N392" s="279"/>
      <c r="O392" s="279"/>
      <c r="P392" s="279"/>
      <c r="Q392" s="279"/>
      <c r="R392" s="279"/>
      <c r="S392" s="279"/>
      <c r="T392" s="280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81" t="s">
        <v>166</v>
      </c>
      <c r="AU392" s="281" t="s">
        <v>82</v>
      </c>
      <c r="AV392" s="16" t="s">
        <v>80</v>
      </c>
      <c r="AW392" s="16" t="s">
        <v>33</v>
      </c>
      <c r="AX392" s="16" t="s">
        <v>72</v>
      </c>
      <c r="AY392" s="281" t="s">
        <v>153</v>
      </c>
    </row>
    <row r="393" spans="1:51" s="13" customFormat="1" ht="12">
      <c r="A393" s="13"/>
      <c r="B393" s="228"/>
      <c r="C393" s="229"/>
      <c r="D393" s="221" t="s">
        <v>166</v>
      </c>
      <c r="E393" s="230" t="s">
        <v>19</v>
      </c>
      <c r="F393" s="231" t="s">
        <v>1883</v>
      </c>
      <c r="G393" s="229"/>
      <c r="H393" s="232">
        <v>1.058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8" t="s">
        <v>166</v>
      </c>
      <c r="AU393" s="238" t="s">
        <v>82</v>
      </c>
      <c r="AV393" s="13" t="s">
        <v>82</v>
      </c>
      <c r="AW393" s="13" t="s">
        <v>33</v>
      </c>
      <c r="AX393" s="13" t="s">
        <v>72</v>
      </c>
      <c r="AY393" s="238" t="s">
        <v>153</v>
      </c>
    </row>
    <row r="394" spans="1:51" s="14" customFormat="1" ht="12">
      <c r="A394" s="14"/>
      <c r="B394" s="239"/>
      <c r="C394" s="240"/>
      <c r="D394" s="221" t="s">
        <v>166</v>
      </c>
      <c r="E394" s="241" t="s">
        <v>19</v>
      </c>
      <c r="F394" s="242" t="s">
        <v>168</v>
      </c>
      <c r="G394" s="240"/>
      <c r="H394" s="243">
        <v>4.7829999999999995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9" t="s">
        <v>166</v>
      </c>
      <c r="AU394" s="249" t="s">
        <v>82</v>
      </c>
      <c r="AV394" s="14" t="s">
        <v>161</v>
      </c>
      <c r="AW394" s="14" t="s">
        <v>33</v>
      </c>
      <c r="AX394" s="14" t="s">
        <v>80</v>
      </c>
      <c r="AY394" s="249" t="s">
        <v>153</v>
      </c>
    </row>
    <row r="395" spans="1:65" s="2" customFormat="1" ht="33" customHeight="1">
      <c r="A395" s="42"/>
      <c r="B395" s="43"/>
      <c r="C395" s="208" t="s">
        <v>327</v>
      </c>
      <c r="D395" s="208" t="s">
        <v>156</v>
      </c>
      <c r="E395" s="209" t="s">
        <v>1953</v>
      </c>
      <c r="F395" s="210" t="s">
        <v>1954</v>
      </c>
      <c r="G395" s="211" t="s">
        <v>159</v>
      </c>
      <c r="H395" s="212">
        <v>4.783</v>
      </c>
      <c r="I395" s="213"/>
      <c r="J395" s="214">
        <f>ROUND(I395*H395,2)</f>
        <v>0</v>
      </c>
      <c r="K395" s="210" t="s">
        <v>160</v>
      </c>
      <c r="L395" s="48"/>
      <c r="M395" s="215" t="s">
        <v>19</v>
      </c>
      <c r="N395" s="216" t="s">
        <v>43</v>
      </c>
      <c r="O395" s="88"/>
      <c r="P395" s="217">
        <f>O395*H395</f>
        <v>0</v>
      </c>
      <c r="Q395" s="217">
        <v>0</v>
      </c>
      <c r="R395" s="217">
        <f>Q395*H395</f>
        <v>0</v>
      </c>
      <c r="S395" s="217">
        <v>0</v>
      </c>
      <c r="T395" s="218">
        <f>S395*H395</f>
        <v>0</v>
      </c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R395" s="219" t="s">
        <v>161</v>
      </c>
      <c r="AT395" s="219" t="s">
        <v>156</v>
      </c>
      <c r="AU395" s="219" t="s">
        <v>82</v>
      </c>
      <c r="AY395" s="21" t="s">
        <v>153</v>
      </c>
      <c r="BE395" s="220">
        <f>IF(N395="základní",J395,0)</f>
        <v>0</v>
      </c>
      <c r="BF395" s="220">
        <f>IF(N395="snížená",J395,0)</f>
        <v>0</v>
      </c>
      <c r="BG395" s="220">
        <f>IF(N395="zákl. přenesená",J395,0)</f>
        <v>0</v>
      </c>
      <c r="BH395" s="220">
        <f>IF(N395="sníž. přenesená",J395,0)</f>
        <v>0</v>
      </c>
      <c r="BI395" s="220">
        <f>IF(N395="nulová",J395,0)</f>
        <v>0</v>
      </c>
      <c r="BJ395" s="21" t="s">
        <v>80</v>
      </c>
      <c r="BK395" s="220">
        <f>ROUND(I395*H395,2)</f>
        <v>0</v>
      </c>
      <c r="BL395" s="21" t="s">
        <v>161</v>
      </c>
      <c r="BM395" s="219" t="s">
        <v>542</v>
      </c>
    </row>
    <row r="396" spans="1:47" s="2" customFormat="1" ht="12">
      <c r="A396" s="42"/>
      <c r="B396" s="43"/>
      <c r="C396" s="44"/>
      <c r="D396" s="221" t="s">
        <v>162</v>
      </c>
      <c r="E396" s="44"/>
      <c r="F396" s="222" t="s">
        <v>1955</v>
      </c>
      <c r="G396" s="44"/>
      <c r="H396" s="44"/>
      <c r="I396" s="223"/>
      <c r="J396" s="44"/>
      <c r="K396" s="44"/>
      <c r="L396" s="48"/>
      <c r="M396" s="224"/>
      <c r="N396" s="225"/>
      <c r="O396" s="88"/>
      <c r="P396" s="88"/>
      <c r="Q396" s="88"/>
      <c r="R396" s="88"/>
      <c r="S396" s="88"/>
      <c r="T396" s="89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T396" s="21" t="s">
        <v>162</v>
      </c>
      <c r="AU396" s="21" t="s">
        <v>82</v>
      </c>
    </row>
    <row r="397" spans="1:47" s="2" customFormat="1" ht="12">
      <c r="A397" s="42"/>
      <c r="B397" s="43"/>
      <c r="C397" s="44"/>
      <c r="D397" s="226" t="s">
        <v>164</v>
      </c>
      <c r="E397" s="44"/>
      <c r="F397" s="227" t="s">
        <v>1956</v>
      </c>
      <c r="G397" s="44"/>
      <c r="H397" s="44"/>
      <c r="I397" s="223"/>
      <c r="J397" s="44"/>
      <c r="K397" s="44"/>
      <c r="L397" s="48"/>
      <c r="M397" s="224"/>
      <c r="N397" s="225"/>
      <c r="O397" s="88"/>
      <c r="P397" s="88"/>
      <c r="Q397" s="88"/>
      <c r="R397" s="88"/>
      <c r="S397" s="88"/>
      <c r="T397" s="89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T397" s="21" t="s">
        <v>164</v>
      </c>
      <c r="AU397" s="21" t="s">
        <v>82</v>
      </c>
    </row>
    <row r="398" spans="1:63" s="12" customFormat="1" ht="22.8" customHeight="1">
      <c r="A398" s="12"/>
      <c r="B398" s="192"/>
      <c r="C398" s="193"/>
      <c r="D398" s="194" t="s">
        <v>71</v>
      </c>
      <c r="E398" s="206" t="s">
        <v>959</v>
      </c>
      <c r="F398" s="206" t="s">
        <v>960</v>
      </c>
      <c r="G398" s="193"/>
      <c r="H398" s="193"/>
      <c r="I398" s="196"/>
      <c r="J398" s="207">
        <f>BK398</f>
        <v>0</v>
      </c>
      <c r="K398" s="193"/>
      <c r="L398" s="198"/>
      <c r="M398" s="199"/>
      <c r="N398" s="200"/>
      <c r="O398" s="200"/>
      <c r="P398" s="201">
        <f>SUM(P399:P416)</f>
        <v>0</v>
      </c>
      <c r="Q398" s="200"/>
      <c r="R398" s="201">
        <f>SUM(R399:R416)</f>
        <v>0</v>
      </c>
      <c r="S398" s="200"/>
      <c r="T398" s="202">
        <f>SUM(T399:T416)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3" t="s">
        <v>80</v>
      </c>
      <c r="AT398" s="204" t="s">
        <v>71</v>
      </c>
      <c r="AU398" s="204" t="s">
        <v>80</v>
      </c>
      <c r="AY398" s="203" t="s">
        <v>153</v>
      </c>
      <c r="BK398" s="205">
        <f>SUM(BK399:BK416)</f>
        <v>0</v>
      </c>
    </row>
    <row r="399" spans="1:65" s="2" customFormat="1" ht="24.15" customHeight="1">
      <c r="A399" s="42"/>
      <c r="B399" s="43"/>
      <c r="C399" s="208" t="s">
        <v>546</v>
      </c>
      <c r="D399" s="208" t="s">
        <v>156</v>
      </c>
      <c r="E399" s="209" t="s">
        <v>1957</v>
      </c>
      <c r="F399" s="210" t="s">
        <v>1958</v>
      </c>
      <c r="G399" s="211" t="s">
        <v>183</v>
      </c>
      <c r="H399" s="212">
        <v>13.552</v>
      </c>
      <c r="I399" s="213"/>
      <c r="J399" s="214">
        <f>ROUND(I399*H399,2)</f>
        <v>0</v>
      </c>
      <c r="K399" s="210" t="s">
        <v>160</v>
      </c>
      <c r="L399" s="48"/>
      <c r="M399" s="215" t="s">
        <v>19</v>
      </c>
      <c r="N399" s="216" t="s">
        <v>43</v>
      </c>
      <c r="O399" s="88"/>
      <c r="P399" s="217">
        <f>O399*H399</f>
        <v>0</v>
      </c>
      <c r="Q399" s="217">
        <v>0</v>
      </c>
      <c r="R399" s="217">
        <f>Q399*H399</f>
        <v>0</v>
      </c>
      <c r="S399" s="217">
        <v>0</v>
      </c>
      <c r="T399" s="218">
        <f>S399*H399</f>
        <v>0</v>
      </c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R399" s="219" t="s">
        <v>161</v>
      </c>
      <c r="AT399" s="219" t="s">
        <v>156</v>
      </c>
      <c r="AU399" s="219" t="s">
        <v>82</v>
      </c>
      <c r="AY399" s="21" t="s">
        <v>153</v>
      </c>
      <c r="BE399" s="220">
        <f>IF(N399="základní",J399,0)</f>
        <v>0</v>
      </c>
      <c r="BF399" s="220">
        <f>IF(N399="snížená",J399,0)</f>
        <v>0</v>
      </c>
      <c r="BG399" s="220">
        <f>IF(N399="zákl. přenesená",J399,0)</f>
        <v>0</v>
      </c>
      <c r="BH399" s="220">
        <f>IF(N399="sníž. přenesená",J399,0)</f>
        <v>0</v>
      </c>
      <c r="BI399" s="220">
        <f>IF(N399="nulová",J399,0)</f>
        <v>0</v>
      </c>
      <c r="BJ399" s="21" t="s">
        <v>80</v>
      </c>
      <c r="BK399" s="220">
        <f>ROUND(I399*H399,2)</f>
        <v>0</v>
      </c>
      <c r="BL399" s="21" t="s">
        <v>161</v>
      </c>
      <c r="BM399" s="219" t="s">
        <v>549</v>
      </c>
    </row>
    <row r="400" spans="1:47" s="2" customFormat="1" ht="12">
      <c r="A400" s="42"/>
      <c r="B400" s="43"/>
      <c r="C400" s="44"/>
      <c r="D400" s="221" t="s">
        <v>162</v>
      </c>
      <c r="E400" s="44"/>
      <c r="F400" s="222" t="s">
        <v>1959</v>
      </c>
      <c r="G400" s="44"/>
      <c r="H400" s="44"/>
      <c r="I400" s="223"/>
      <c r="J400" s="44"/>
      <c r="K400" s="44"/>
      <c r="L400" s="48"/>
      <c r="M400" s="224"/>
      <c r="N400" s="225"/>
      <c r="O400" s="88"/>
      <c r="P400" s="88"/>
      <c r="Q400" s="88"/>
      <c r="R400" s="88"/>
      <c r="S400" s="88"/>
      <c r="T400" s="89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T400" s="21" t="s">
        <v>162</v>
      </c>
      <c r="AU400" s="21" t="s">
        <v>82</v>
      </c>
    </row>
    <row r="401" spans="1:47" s="2" customFormat="1" ht="12">
      <c r="A401" s="42"/>
      <c r="B401" s="43"/>
      <c r="C401" s="44"/>
      <c r="D401" s="226" t="s">
        <v>164</v>
      </c>
      <c r="E401" s="44"/>
      <c r="F401" s="227" t="s">
        <v>1960</v>
      </c>
      <c r="G401" s="44"/>
      <c r="H401" s="44"/>
      <c r="I401" s="223"/>
      <c r="J401" s="44"/>
      <c r="K401" s="44"/>
      <c r="L401" s="48"/>
      <c r="M401" s="224"/>
      <c r="N401" s="225"/>
      <c r="O401" s="88"/>
      <c r="P401" s="88"/>
      <c r="Q401" s="88"/>
      <c r="R401" s="88"/>
      <c r="S401" s="88"/>
      <c r="T401" s="89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T401" s="21" t="s">
        <v>164</v>
      </c>
      <c r="AU401" s="21" t="s">
        <v>82</v>
      </c>
    </row>
    <row r="402" spans="1:65" s="2" customFormat="1" ht="24.15" customHeight="1">
      <c r="A402" s="42"/>
      <c r="B402" s="43"/>
      <c r="C402" s="208" t="s">
        <v>333</v>
      </c>
      <c r="D402" s="208" t="s">
        <v>156</v>
      </c>
      <c r="E402" s="209" t="s">
        <v>967</v>
      </c>
      <c r="F402" s="210" t="s">
        <v>968</v>
      </c>
      <c r="G402" s="211" t="s">
        <v>183</v>
      </c>
      <c r="H402" s="212">
        <v>13.552</v>
      </c>
      <c r="I402" s="213"/>
      <c r="J402" s="214">
        <f>ROUND(I402*H402,2)</f>
        <v>0</v>
      </c>
      <c r="K402" s="210" t="s">
        <v>160</v>
      </c>
      <c r="L402" s="48"/>
      <c r="M402" s="215" t="s">
        <v>19</v>
      </c>
      <c r="N402" s="216" t="s">
        <v>43</v>
      </c>
      <c r="O402" s="88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R402" s="219" t="s">
        <v>161</v>
      </c>
      <c r="AT402" s="219" t="s">
        <v>156</v>
      </c>
      <c r="AU402" s="219" t="s">
        <v>82</v>
      </c>
      <c r="AY402" s="21" t="s">
        <v>153</v>
      </c>
      <c r="BE402" s="220">
        <f>IF(N402="základní",J402,0)</f>
        <v>0</v>
      </c>
      <c r="BF402" s="220">
        <f>IF(N402="snížená",J402,0)</f>
        <v>0</v>
      </c>
      <c r="BG402" s="220">
        <f>IF(N402="zákl. přenesená",J402,0)</f>
        <v>0</v>
      </c>
      <c r="BH402" s="220">
        <f>IF(N402="sníž. přenesená",J402,0)</f>
        <v>0</v>
      </c>
      <c r="BI402" s="220">
        <f>IF(N402="nulová",J402,0)</f>
        <v>0</v>
      </c>
      <c r="BJ402" s="21" t="s">
        <v>80</v>
      </c>
      <c r="BK402" s="220">
        <f>ROUND(I402*H402,2)</f>
        <v>0</v>
      </c>
      <c r="BL402" s="21" t="s">
        <v>161</v>
      </c>
      <c r="BM402" s="219" t="s">
        <v>555</v>
      </c>
    </row>
    <row r="403" spans="1:47" s="2" customFormat="1" ht="12">
      <c r="A403" s="42"/>
      <c r="B403" s="43"/>
      <c r="C403" s="44"/>
      <c r="D403" s="221" t="s">
        <v>162</v>
      </c>
      <c r="E403" s="44"/>
      <c r="F403" s="222" t="s">
        <v>970</v>
      </c>
      <c r="G403" s="44"/>
      <c r="H403" s="44"/>
      <c r="I403" s="223"/>
      <c r="J403" s="44"/>
      <c r="K403" s="44"/>
      <c r="L403" s="48"/>
      <c r="M403" s="224"/>
      <c r="N403" s="225"/>
      <c r="O403" s="88"/>
      <c r="P403" s="88"/>
      <c r="Q403" s="88"/>
      <c r="R403" s="88"/>
      <c r="S403" s="88"/>
      <c r="T403" s="89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T403" s="21" t="s">
        <v>162</v>
      </c>
      <c r="AU403" s="21" t="s">
        <v>82</v>
      </c>
    </row>
    <row r="404" spans="1:47" s="2" customFormat="1" ht="12">
      <c r="A404" s="42"/>
      <c r="B404" s="43"/>
      <c r="C404" s="44"/>
      <c r="D404" s="226" t="s">
        <v>164</v>
      </c>
      <c r="E404" s="44"/>
      <c r="F404" s="227" t="s">
        <v>971</v>
      </c>
      <c r="G404" s="44"/>
      <c r="H404" s="44"/>
      <c r="I404" s="223"/>
      <c r="J404" s="44"/>
      <c r="K404" s="44"/>
      <c r="L404" s="48"/>
      <c r="M404" s="224"/>
      <c r="N404" s="225"/>
      <c r="O404" s="88"/>
      <c r="P404" s="88"/>
      <c r="Q404" s="88"/>
      <c r="R404" s="88"/>
      <c r="S404" s="88"/>
      <c r="T404" s="89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T404" s="21" t="s">
        <v>164</v>
      </c>
      <c r="AU404" s="21" t="s">
        <v>82</v>
      </c>
    </row>
    <row r="405" spans="1:65" s="2" customFormat="1" ht="24.15" customHeight="1">
      <c r="A405" s="42"/>
      <c r="B405" s="43"/>
      <c r="C405" s="208" t="s">
        <v>559</v>
      </c>
      <c r="D405" s="208" t="s">
        <v>156</v>
      </c>
      <c r="E405" s="209" t="s">
        <v>973</v>
      </c>
      <c r="F405" s="210" t="s">
        <v>974</v>
      </c>
      <c r="G405" s="211" t="s">
        <v>183</v>
      </c>
      <c r="H405" s="212">
        <v>93.131</v>
      </c>
      <c r="I405" s="213"/>
      <c r="J405" s="214">
        <f>ROUND(I405*H405,2)</f>
        <v>0</v>
      </c>
      <c r="K405" s="210" t="s">
        <v>160</v>
      </c>
      <c r="L405" s="48"/>
      <c r="M405" s="215" t="s">
        <v>19</v>
      </c>
      <c r="N405" s="216" t="s">
        <v>43</v>
      </c>
      <c r="O405" s="88"/>
      <c r="P405" s="217">
        <f>O405*H405</f>
        <v>0</v>
      </c>
      <c r="Q405" s="217">
        <v>0</v>
      </c>
      <c r="R405" s="217">
        <f>Q405*H405</f>
        <v>0</v>
      </c>
      <c r="S405" s="217">
        <v>0</v>
      </c>
      <c r="T405" s="218">
        <f>S405*H405</f>
        <v>0</v>
      </c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R405" s="219" t="s">
        <v>161</v>
      </c>
      <c r="AT405" s="219" t="s">
        <v>156</v>
      </c>
      <c r="AU405" s="219" t="s">
        <v>82</v>
      </c>
      <c r="AY405" s="21" t="s">
        <v>153</v>
      </c>
      <c r="BE405" s="220">
        <f>IF(N405="základní",J405,0)</f>
        <v>0</v>
      </c>
      <c r="BF405" s="220">
        <f>IF(N405="snížená",J405,0)</f>
        <v>0</v>
      </c>
      <c r="BG405" s="220">
        <f>IF(N405="zákl. přenesená",J405,0)</f>
        <v>0</v>
      </c>
      <c r="BH405" s="220">
        <f>IF(N405="sníž. přenesená",J405,0)</f>
        <v>0</v>
      </c>
      <c r="BI405" s="220">
        <f>IF(N405="nulová",J405,0)</f>
        <v>0</v>
      </c>
      <c r="BJ405" s="21" t="s">
        <v>80</v>
      </c>
      <c r="BK405" s="220">
        <f>ROUND(I405*H405,2)</f>
        <v>0</v>
      </c>
      <c r="BL405" s="21" t="s">
        <v>161</v>
      </c>
      <c r="BM405" s="219" t="s">
        <v>562</v>
      </c>
    </row>
    <row r="406" spans="1:47" s="2" customFormat="1" ht="12">
      <c r="A406" s="42"/>
      <c r="B406" s="43"/>
      <c r="C406" s="44"/>
      <c r="D406" s="221" t="s">
        <v>162</v>
      </c>
      <c r="E406" s="44"/>
      <c r="F406" s="222" t="s">
        <v>975</v>
      </c>
      <c r="G406" s="44"/>
      <c r="H406" s="44"/>
      <c r="I406" s="223"/>
      <c r="J406" s="44"/>
      <c r="K406" s="44"/>
      <c r="L406" s="48"/>
      <c r="M406" s="224"/>
      <c r="N406" s="225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1" t="s">
        <v>162</v>
      </c>
      <c r="AU406" s="21" t="s">
        <v>82</v>
      </c>
    </row>
    <row r="407" spans="1:47" s="2" customFormat="1" ht="12">
      <c r="A407" s="42"/>
      <c r="B407" s="43"/>
      <c r="C407" s="44"/>
      <c r="D407" s="226" t="s">
        <v>164</v>
      </c>
      <c r="E407" s="44"/>
      <c r="F407" s="227" t="s">
        <v>976</v>
      </c>
      <c r="G407" s="44"/>
      <c r="H407" s="44"/>
      <c r="I407" s="223"/>
      <c r="J407" s="44"/>
      <c r="K407" s="44"/>
      <c r="L407" s="48"/>
      <c r="M407" s="224"/>
      <c r="N407" s="225"/>
      <c r="O407" s="88"/>
      <c r="P407" s="88"/>
      <c r="Q407" s="88"/>
      <c r="R407" s="88"/>
      <c r="S407" s="88"/>
      <c r="T407" s="89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T407" s="21" t="s">
        <v>164</v>
      </c>
      <c r="AU407" s="21" t="s">
        <v>82</v>
      </c>
    </row>
    <row r="408" spans="1:51" s="13" customFormat="1" ht="12">
      <c r="A408" s="13"/>
      <c r="B408" s="228"/>
      <c r="C408" s="229"/>
      <c r="D408" s="221" t="s">
        <v>166</v>
      </c>
      <c r="E408" s="230" t="s">
        <v>19</v>
      </c>
      <c r="F408" s="231" t="s">
        <v>1961</v>
      </c>
      <c r="G408" s="229"/>
      <c r="H408" s="232">
        <v>53.665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8" t="s">
        <v>166</v>
      </c>
      <c r="AU408" s="238" t="s">
        <v>82</v>
      </c>
      <c r="AV408" s="13" t="s">
        <v>82</v>
      </c>
      <c r="AW408" s="13" t="s">
        <v>33</v>
      </c>
      <c r="AX408" s="13" t="s">
        <v>72</v>
      </c>
      <c r="AY408" s="238" t="s">
        <v>153</v>
      </c>
    </row>
    <row r="409" spans="1:51" s="13" customFormat="1" ht="12">
      <c r="A409" s="13"/>
      <c r="B409" s="228"/>
      <c r="C409" s="229"/>
      <c r="D409" s="221" t="s">
        <v>166</v>
      </c>
      <c r="E409" s="230" t="s">
        <v>19</v>
      </c>
      <c r="F409" s="231" t="s">
        <v>1962</v>
      </c>
      <c r="G409" s="229"/>
      <c r="H409" s="232">
        <v>39.466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8" t="s">
        <v>166</v>
      </c>
      <c r="AU409" s="238" t="s">
        <v>82</v>
      </c>
      <c r="AV409" s="13" t="s">
        <v>82</v>
      </c>
      <c r="AW409" s="13" t="s">
        <v>33</v>
      </c>
      <c r="AX409" s="13" t="s">
        <v>72</v>
      </c>
      <c r="AY409" s="238" t="s">
        <v>153</v>
      </c>
    </row>
    <row r="410" spans="1:51" s="14" customFormat="1" ht="12">
      <c r="A410" s="14"/>
      <c r="B410" s="239"/>
      <c r="C410" s="240"/>
      <c r="D410" s="221" t="s">
        <v>166</v>
      </c>
      <c r="E410" s="241" t="s">
        <v>19</v>
      </c>
      <c r="F410" s="242" t="s">
        <v>168</v>
      </c>
      <c r="G410" s="240"/>
      <c r="H410" s="243">
        <v>93.131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9" t="s">
        <v>166</v>
      </c>
      <c r="AU410" s="249" t="s">
        <v>82</v>
      </c>
      <c r="AV410" s="14" t="s">
        <v>161</v>
      </c>
      <c r="AW410" s="14" t="s">
        <v>33</v>
      </c>
      <c r="AX410" s="14" t="s">
        <v>80</v>
      </c>
      <c r="AY410" s="249" t="s">
        <v>153</v>
      </c>
    </row>
    <row r="411" spans="1:65" s="2" customFormat="1" ht="33" customHeight="1">
      <c r="A411" s="42"/>
      <c r="B411" s="43"/>
      <c r="C411" s="208" t="s">
        <v>347</v>
      </c>
      <c r="D411" s="208" t="s">
        <v>156</v>
      </c>
      <c r="E411" s="209" t="s">
        <v>979</v>
      </c>
      <c r="F411" s="210" t="s">
        <v>980</v>
      </c>
      <c r="G411" s="211" t="s">
        <v>183</v>
      </c>
      <c r="H411" s="212">
        <v>2.819</v>
      </c>
      <c r="I411" s="213"/>
      <c r="J411" s="214">
        <f>ROUND(I411*H411,2)</f>
        <v>0</v>
      </c>
      <c r="K411" s="210" t="s">
        <v>160</v>
      </c>
      <c r="L411" s="48"/>
      <c r="M411" s="215" t="s">
        <v>19</v>
      </c>
      <c r="N411" s="216" t="s">
        <v>43</v>
      </c>
      <c r="O411" s="88"/>
      <c r="P411" s="217">
        <f>O411*H411</f>
        <v>0</v>
      </c>
      <c r="Q411" s="217">
        <v>0</v>
      </c>
      <c r="R411" s="217">
        <f>Q411*H411</f>
        <v>0</v>
      </c>
      <c r="S411" s="217">
        <v>0</v>
      </c>
      <c r="T411" s="218">
        <f>S411*H411</f>
        <v>0</v>
      </c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R411" s="219" t="s">
        <v>161</v>
      </c>
      <c r="AT411" s="219" t="s">
        <v>156</v>
      </c>
      <c r="AU411" s="219" t="s">
        <v>82</v>
      </c>
      <c r="AY411" s="21" t="s">
        <v>153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21" t="s">
        <v>80</v>
      </c>
      <c r="BK411" s="220">
        <f>ROUND(I411*H411,2)</f>
        <v>0</v>
      </c>
      <c r="BL411" s="21" t="s">
        <v>161</v>
      </c>
      <c r="BM411" s="219" t="s">
        <v>567</v>
      </c>
    </row>
    <row r="412" spans="1:47" s="2" customFormat="1" ht="12">
      <c r="A412" s="42"/>
      <c r="B412" s="43"/>
      <c r="C412" s="44"/>
      <c r="D412" s="221" t="s">
        <v>162</v>
      </c>
      <c r="E412" s="44"/>
      <c r="F412" s="222" t="s">
        <v>981</v>
      </c>
      <c r="G412" s="44"/>
      <c r="H412" s="44"/>
      <c r="I412" s="223"/>
      <c r="J412" s="44"/>
      <c r="K412" s="44"/>
      <c r="L412" s="48"/>
      <c r="M412" s="224"/>
      <c r="N412" s="225"/>
      <c r="O412" s="88"/>
      <c r="P412" s="88"/>
      <c r="Q412" s="88"/>
      <c r="R412" s="88"/>
      <c r="S412" s="88"/>
      <c r="T412" s="89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T412" s="21" t="s">
        <v>162</v>
      </c>
      <c r="AU412" s="21" t="s">
        <v>82</v>
      </c>
    </row>
    <row r="413" spans="1:47" s="2" customFormat="1" ht="12">
      <c r="A413" s="42"/>
      <c r="B413" s="43"/>
      <c r="C413" s="44"/>
      <c r="D413" s="226" t="s">
        <v>164</v>
      </c>
      <c r="E413" s="44"/>
      <c r="F413" s="227" t="s">
        <v>982</v>
      </c>
      <c r="G413" s="44"/>
      <c r="H413" s="44"/>
      <c r="I413" s="223"/>
      <c r="J413" s="44"/>
      <c r="K413" s="44"/>
      <c r="L413" s="48"/>
      <c r="M413" s="224"/>
      <c r="N413" s="225"/>
      <c r="O413" s="88"/>
      <c r="P413" s="88"/>
      <c r="Q413" s="88"/>
      <c r="R413" s="88"/>
      <c r="S413" s="88"/>
      <c r="T413" s="89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T413" s="21" t="s">
        <v>164</v>
      </c>
      <c r="AU413" s="21" t="s">
        <v>82</v>
      </c>
    </row>
    <row r="414" spans="1:65" s="2" customFormat="1" ht="37.8" customHeight="1">
      <c r="A414" s="42"/>
      <c r="B414" s="43"/>
      <c r="C414" s="208" t="s">
        <v>1963</v>
      </c>
      <c r="D414" s="208" t="s">
        <v>156</v>
      </c>
      <c r="E414" s="209" t="s">
        <v>1964</v>
      </c>
      <c r="F414" s="210" t="s">
        <v>1965</v>
      </c>
      <c r="G414" s="211" t="s">
        <v>183</v>
      </c>
      <c r="H414" s="212">
        <v>10.733</v>
      </c>
      <c r="I414" s="213"/>
      <c r="J414" s="214">
        <f>ROUND(I414*H414,2)</f>
        <v>0</v>
      </c>
      <c r="K414" s="210" t="s">
        <v>160</v>
      </c>
      <c r="L414" s="48"/>
      <c r="M414" s="215" t="s">
        <v>19</v>
      </c>
      <c r="N414" s="216" t="s">
        <v>43</v>
      </c>
      <c r="O414" s="88"/>
      <c r="P414" s="217">
        <f>O414*H414</f>
        <v>0</v>
      </c>
      <c r="Q414" s="217">
        <v>0</v>
      </c>
      <c r="R414" s="217">
        <f>Q414*H414</f>
        <v>0</v>
      </c>
      <c r="S414" s="217">
        <v>0</v>
      </c>
      <c r="T414" s="218">
        <f>S414*H414</f>
        <v>0</v>
      </c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R414" s="219" t="s">
        <v>161</v>
      </c>
      <c r="AT414" s="219" t="s">
        <v>156</v>
      </c>
      <c r="AU414" s="219" t="s">
        <v>82</v>
      </c>
      <c r="AY414" s="21" t="s">
        <v>153</v>
      </c>
      <c r="BE414" s="220">
        <f>IF(N414="základní",J414,0)</f>
        <v>0</v>
      </c>
      <c r="BF414" s="220">
        <f>IF(N414="snížená",J414,0)</f>
        <v>0</v>
      </c>
      <c r="BG414" s="220">
        <f>IF(N414="zákl. přenesená",J414,0)</f>
        <v>0</v>
      </c>
      <c r="BH414" s="220">
        <f>IF(N414="sníž. přenesená",J414,0)</f>
        <v>0</v>
      </c>
      <c r="BI414" s="220">
        <f>IF(N414="nulová",J414,0)</f>
        <v>0</v>
      </c>
      <c r="BJ414" s="21" t="s">
        <v>80</v>
      </c>
      <c r="BK414" s="220">
        <f>ROUND(I414*H414,2)</f>
        <v>0</v>
      </c>
      <c r="BL414" s="21" t="s">
        <v>161</v>
      </c>
      <c r="BM414" s="219" t="s">
        <v>573</v>
      </c>
    </row>
    <row r="415" spans="1:47" s="2" customFormat="1" ht="12">
      <c r="A415" s="42"/>
      <c r="B415" s="43"/>
      <c r="C415" s="44"/>
      <c r="D415" s="221" t="s">
        <v>162</v>
      </c>
      <c r="E415" s="44"/>
      <c r="F415" s="222" t="s">
        <v>1966</v>
      </c>
      <c r="G415" s="44"/>
      <c r="H415" s="44"/>
      <c r="I415" s="223"/>
      <c r="J415" s="44"/>
      <c r="K415" s="44"/>
      <c r="L415" s="48"/>
      <c r="M415" s="224"/>
      <c r="N415" s="225"/>
      <c r="O415" s="88"/>
      <c r="P415" s="88"/>
      <c r="Q415" s="88"/>
      <c r="R415" s="88"/>
      <c r="S415" s="88"/>
      <c r="T415" s="89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T415" s="21" t="s">
        <v>162</v>
      </c>
      <c r="AU415" s="21" t="s">
        <v>82</v>
      </c>
    </row>
    <row r="416" spans="1:47" s="2" customFormat="1" ht="12">
      <c r="A416" s="42"/>
      <c r="B416" s="43"/>
      <c r="C416" s="44"/>
      <c r="D416" s="226" t="s">
        <v>164</v>
      </c>
      <c r="E416" s="44"/>
      <c r="F416" s="227" t="s">
        <v>1967</v>
      </c>
      <c r="G416" s="44"/>
      <c r="H416" s="44"/>
      <c r="I416" s="223"/>
      <c r="J416" s="44"/>
      <c r="K416" s="44"/>
      <c r="L416" s="48"/>
      <c r="M416" s="224"/>
      <c r="N416" s="225"/>
      <c r="O416" s="88"/>
      <c r="P416" s="88"/>
      <c r="Q416" s="88"/>
      <c r="R416" s="88"/>
      <c r="S416" s="88"/>
      <c r="T416" s="89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T416" s="21" t="s">
        <v>164</v>
      </c>
      <c r="AU416" s="21" t="s">
        <v>82</v>
      </c>
    </row>
    <row r="417" spans="1:63" s="12" customFormat="1" ht="22.8" customHeight="1">
      <c r="A417" s="12"/>
      <c r="B417" s="192"/>
      <c r="C417" s="193"/>
      <c r="D417" s="194" t="s">
        <v>71</v>
      </c>
      <c r="E417" s="206" t="s">
        <v>989</v>
      </c>
      <c r="F417" s="206" t="s">
        <v>990</v>
      </c>
      <c r="G417" s="193"/>
      <c r="H417" s="193"/>
      <c r="I417" s="196"/>
      <c r="J417" s="207">
        <f>BK417</f>
        <v>0</v>
      </c>
      <c r="K417" s="193"/>
      <c r="L417" s="198"/>
      <c r="M417" s="199"/>
      <c r="N417" s="200"/>
      <c r="O417" s="200"/>
      <c r="P417" s="201">
        <f>SUM(P418:P420)</f>
        <v>0</v>
      </c>
      <c r="Q417" s="200"/>
      <c r="R417" s="201">
        <f>SUM(R418:R420)</f>
        <v>0</v>
      </c>
      <c r="S417" s="200"/>
      <c r="T417" s="202">
        <f>SUM(T418:T420)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3" t="s">
        <v>80</v>
      </c>
      <c r="AT417" s="204" t="s">
        <v>71</v>
      </c>
      <c r="AU417" s="204" t="s">
        <v>80</v>
      </c>
      <c r="AY417" s="203" t="s">
        <v>153</v>
      </c>
      <c r="BK417" s="205">
        <f>SUM(BK418:BK420)</f>
        <v>0</v>
      </c>
    </row>
    <row r="418" spans="1:65" s="2" customFormat="1" ht="24.15" customHeight="1">
      <c r="A418" s="42"/>
      <c r="B418" s="43"/>
      <c r="C418" s="208" t="s">
        <v>354</v>
      </c>
      <c r="D418" s="208" t="s">
        <v>156</v>
      </c>
      <c r="E418" s="209" t="s">
        <v>1968</v>
      </c>
      <c r="F418" s="210" t="s">
        <v>1969</v>
      </c>
      <c r="G418" s="211" t="s">
        <v>183</v>
      </c>
      <c r="H418" s="212">
        <v>150.496</v>
      </c>
      <c r="I418" s="213"/>
      <c r="J418" s="214">
        <f>ROUND(I418*H418,2)</f>
        <v>0</v>
      </c>
      <c r="K418" s="210" t="s">
        <v>160</v>
      </c>
      <c r="L418" s="48"/>
      <c r="M418" s="215" t="s">
        <v>19</v>
      </c>
      <c r="N418" s="216" t="s">
        <v>43</v>
      </c>
      <c r="O418" s="88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R418" s="219" t="s">
        <v>161</v>
      </c>
      <c r="AT418" s="219" t="s">
        <v>156</v>
      </c>
      <c r="AU418" s="219" t="s">
        <v>82</v>
      </c>
      <c r="AY418" s="21" t="s">
        <v>153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21" t="s">
        <v>80</v>
      </c>
      <c r="BK418" s="220">
        <f>ROUND(I418*H418,2)</f>
        <v>0</v>
      </c>
      <c r="BL418" s="21" t="s">
        <v>161</v>
      </c>
      <c r="BM418" s="219" t="s">
        <v>579</v>
      </c>
    </row>
    <row r="419" spans="1:47" s="2" customFormat="1" ht="12">
      <c r="A419" s="42"/>
      <c r="B419" s="43"/>
      <c r="C419" s="44"/>
      <c r="D419" s="221" t="s">
        <v>162</v>
      </c>
      <c r="E419" s="44"/>
      <c r="F419" s="222" t="s">
        <v>1970</v>
      </c>
      <c r="G419" s="44"/>
      <c r="H419" s="44"/>
      <c r="I419" s="223"/>
      <c r="J419" s="44"/>
      <c r="K419" s="44"/>
      <c r="L419" s="48"/>
      <c r="M419" s="224"/>
      <c r="N419" s="225"/>
      <c r="O419" s="88"/>
      <c r="P419" s="88"/>
      <c r="Q419" s="88"/>
      <c r="R419" s="88"/>
      <c r="S419" s="88"/>
      <c r="T419" s="89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T419" s="21" t="s">
        <v>162</v>
      </c>
      <c r="AU419" s="21" t="s">
        <v>82</v>
      </c>
    </row>
    <row r="420" spans="1:47" s="2" customFormat="1" ht="12">
      <c r="A420" s="42"/>
      <c r="B420" s="43"/>
      <c r="C420" s="44"/>
      <c r="D420" s="226" t="s">
        <v>164</v>
      </c>
      <c r="E420" s="44"/>
      <c r="F420" s="227" t="s">
        <v>1971</v>
      </c>
      <c r="G420" s="44"/>
      <c r="H420" s="44"/>
      <c r="I420" s="223"/>
      <c r="J420" s="44"/>
      <c r="K420" s="44"/>
      <c r="L420" s="48"/>
      <c r="M420" s="224"/>
      <c r="N420" s="225"/>
      <c r="O420" s="88"/>
      <c r="P420" s="88"/>
      <c r="Q420" s="88"/>
      <c r="R420" s="88"/>
      <c r="S420" s="88"/>
      <c r="T420" s="89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T420" s="21" t="s">
        <v>164</v>
      </c>
      <c r="AU420" s="21" t="s">
        <v>82</v>
      </c>
    </row>
    <row r="421" spans="1:63" s="12" customFormat="1" ht="25.9" customHeight="1">
      <c r="A421" s="12"/>
      <c r="B421" s="192"/>
      <c r="C421" s="193"/>
      <c r="D421" s="194" t="s">
        <v>71</v>
      </c>
      <c r="E421" s="195" t="s">
        <v>996</v>
      </c>
      <c r="F421" s="195" t="s">
        <v>997</v>
      </c>
      <c r="G421" s="193"/>
      <c r="H421" s="193"/>
      <c r="I421" s="196"/>
      <c r="J421" s="197">
        <f>BK421</f>
        <v>0</v>
      </c>
      <c r="K421" s="193"/>
      <c r="L421" s="198"/>
      <c r="M421" s="199"/>
      <c r="N421" s="200"/>
      <c r="O421" s="200"/>
      <c r="P421" s="201">
        <f>P422+P458+P548+P652+P711</f>
        <v>0</v>
      </c>
      <c r="Q421" s="200"/>
      <c r="R421" s="201">
        <f>R422+R458+R548+R652+R711</f>
        <v>0</v>
      </c>
      <c r="S421" s="200"/>
      <c r="T421" s="202">
        <f>T422+T458+T548+T652+T711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3" t="s">
        <v>82</v>
      </c>
      <c r="AT421" s="204" t="s">
        <v>71</v>
      </c>
      <c r="AU421" s="204" t="s">
        <v>72</v>
      </c>
      <c r="AY421" s="203" t="s">
        <v>153</v>
      </c>
      <c r="BK421" s="205">
        <f>BK422+BK458+BK548+BK652+BK711</f>
        <v>0</v>
      </c>
    </row>
    <row r="422" spans="1:63" s="12" customFormat="1" ht="22.8" customHeight="1">
      <c r="A422" s="12"/>
      <c r="B422" s="192"/>
      <c r="C422" s="193"/>
      <c r="D422" s="194" t="s">
        <v>71</v>
      </c>
      <c r="E422" s="206" t="s">
        <v>998</v>
      </c>
      <c r="F422" s="206" t="s">
        <v>999</v>
      </c>
      <c r="G422" s="193"/>
      <c r="H422" s="193"/>
      <c r="I422" s="196"/>
      <c r="J422" s="207">
        <f>BK422</f>
        <v>0</v>
      </c>
      <c r="K422" s="193"/>
      <c r="L422" s="198"/>
      <c r="M422" s="199"/>
      <c r="N422" s="200"/>
      <c r="O422" s="200"/>
      <c r="P422" s="201">
        <f>SUM(P423:P457)</f>
        <v>0</v>
      </c>
      <c r="Q422" s="200"/>
      <c r="R422" s="201">
        <f>SUM(R423:R457)</f>
        <v>0</v>
      </c>
      <c r="S422" s="200"/>
      <c r="T422" s="202">
        <f>SUM(T423:T457)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3" t="s">
        <v>82</v>
      </c>
      <c r="AT422" s="204" t="s">
        <v>71</v>
      </c>
      <c r="AU422" s="204" t="s">
        <v>80</v>
      </c>
      <c r="AY422" s="203" t="s">
        <v>153</v>
      </c>
      <c r="BK422" s="205">
        <f>SUM(BK423:BK457)</f>
        <v>0</v>
      </c>
    </row>
    <row r="423" spans="1:65" s="2" customFormat="1" ht="16.5" customHeight="1">
      <c r="A423" s="42"/>
      <c r="B423" s="43"/>
      <c r="C423" s="208" t="s">
        <v>592</v>
      </c>
      <c r="D423" s="208" t="s">
        <v>156</v>
      </c>
      <c r="E423" s="209" t="s">
        <v>1972</v>
      </c>
      <c r="F423" s="210" t="s">
        <v>1973</v>
      </c>
      <c r="G423" s="211" t="s">
        <v>197</v>
      </c>
      <c r="H423" s="212">
        <v>53.274</v>
      </c>
      <c r="I423" s="213"/>
      <c r="J423" s="214">
        <f>ROUND(I423*H423,2)</f>
        <v>0</v>
      </c>
      <c r="K423" s="210" t="s">
        <v>160</v>
      </c>
      <c r="L423" s="48"/>
      <c r="M423" s="215" t="s">
        <v>19</v>
      </c>
      <c r="N423" s="216" t="s">
        <v>43</v>
      </c>
      <c r="O423" s="88"/>
      <c r="P423" s="217">
        <f>O423*H423</f>
        <v>0</v>
      </c>
      <c r="Q423" s="217">
        <v>0</v>
      </c>
      <c r="R423" s="217">
        <f>Q423*H423</f>
        <v>0</v>
      </c>
      <c r="S423" s="217">
        <v>0</v>
      </c>
      <c r="T423" s="218">
        <f>S423*H423</f>
        <v>0</v>
      </c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R423" s="219" t="s">
        <v>210</v>
      </c>
      <c r="AT423" s="219" t="s">
        <v>156</v>
      </c>
      <c r="AU423" s="219" t="s">
        <v>82</v>
      </c>
      <c r="AY423" s="21" t="s">
        <v>153</v>
      </c>
      <c r="BE423" s="220">
        <f>IF(N423="základní",J423,0)</f>
        <v>0</v>
      </c>
      <c r="BF423" s="220">
        <f>IF(N423="snížená",J423,0)</f>
        <v>0</v>
      </c>
      <c r="BG423" s="220">
        <f>IF(N423="zákl. přenesená",J423,0)</f>
        <v>0</v>
      </c>
      <c r="BH423" s="220">
        <f>IF(N423="sníž. přenesená",J423,0)</f>
        <v>0</v>
      </c>
      <c r="BI423" s="220">
        <f>IF(N423="nulová",J423,0)</f>
        <v>0</v>
      </c>
      <c r="BJ423" s="21" t="s">
        <v>80</v>
      </c>
      <c r="BK423" s="220">
        <f>ROUND(I423*H423,2)</f>
        <v>0</v>
      </c>
      <c r="BL423" s="21" t="s">
        <v>210</v>
      </c>
      <c r="BM423" s="219" t="s">
        <v>587</v>
      </c>
    </row>
    <row r="424" spans="1:47" s="2" customFormat="1" ht="12">
      <c r="A424" s="42"/>
      <c r="B424" s="43"/>
      <c r="C424" s="44"/>
      <c r="D424" s="221" t="s">
        <v>162</v>
      </c>
      <c r="E424" s="44"/>
      <c r="F424" s="222" t="s">
        <v>1974</v>
      </c>
      <c r="G424" s="44"/>
      <c r="H424" s="44"/>
      <c r="I424" s="223"/>
      <c r="J424" s="44"/>
      <c r="K424" s="44"/>
      <c r="L424" s="48"/>
      <c r="M424" s="224"/>
      <c r="N424" s="225"/>
      <c r="O424" s="88"/>
      <c r="P424" s="88"/>
      <c r="Q424" s="88"/>
      <c r="R424" s="88"/>
      <c r="S424" s="88"/>
      <c r="T424" s="89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T424" s="21" t="s">
        <v>162</v>
      </c>
      <c r="AU424" s="21" t="s">
        <v>82</v>
      </c>
    </row>
    <row r="425" spans="1:47" s="2" customFormat="1" ht="12">
      <c r="A425" s="42"/>
      <c r="B425" s="43"/>
      <c r="C425" s="44"/>
      <c r="D425" s="226" t="s">
        <v>164</v>
      </c>
      <c r="E425" s="44"/>
      <c r="F425" s="227" t="s">
        <v>1975</v>
      </c>
      <c r="G425" s="44"/>
      <c r="H425" s="44"/>
      <c r="I425" s="223"/>
      <c r="J425" s="44"/>
      <c r="K425" s="44"/>
      <c r="L425" s="48"/>
      <c r="M425" s="224"/>
      <c r="N425" s="225"/>
      <c r="O425" s="88"/>
      <c r="P425" s="88"/>
      <c r="Q425" s="88"/>
      <c r="R425" s="88"/>
      <c r="S425" s="88"/>
      <c r="T425" s="89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T425" s="21" t="s">
        <v>164</v>
      </c>
      <c r="AU425" s="21" t="s">
        <v>82</v>
      </c>
    </row>
    <row r="426" spans="1:51" s="16" customFormat="1" ht="12">
      <c r="A426" s="16"/>
      <c r="B426" s="272"/>
      <c r="C426" s="273"/>
      <c r="D426" s="221" t="s">
        <v>166</v>
      </c>
      <c r="E426" s="274" t="s">
        <v>19</v>
      </c>
      <c r="F426" s="275" t="s">
        <v>1976</v>
      </c>
      <c r="G426" s="273"/>
      <c r="H426" s="274" t="s">
        <v>19</v>
      </c>
      <c r="I426" s="276"/>
      <c r="J426" s="273"/>
      <c r="K426" s="273"/>
      <c r="L426" s="277"/>
      <c r="M426" s="278"/>
      <c r="N426" s="279"/>
      <c r="O426" s="279"/>
      <c r="P426" s="279"/>
      <c r="Q426" s="279"/>
      <c r="R426" s="279"/>
      <c r="S426" s="279"/>
      <c r="T426" s="280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81" t="s">
        <v>166</v>
      </c>
      <c r="AU426" s="281" t="s">
        <v>82</v>
      </c>
      <c r="AV426" s="16" t="s">
        <v>80</v>
      </c>
      <c r="AW426" s="16" t="s">
        <v>33</v>
      </c>
      <c r="AX426" s="16" t="s">
        <v>72</v>
      </c>
      <c r="AY426" s="281" t="s">
        <v>153</v>
      </c>
    </row>
    <row r="427" spans="1:51" s="16" customFormat="1" ht="12">
      <c r="A427" s="16"/>
      <c r="B427" s="272"/>
      <c r="C427" s="273"/>
      <c r="D427" s="221" t="s">
        <v>166</v>
      </c>
      <c r="E427" s="274" t="s">
        <v>19</v>
      </c>
      <c r="F427" s="275" t="s">
        <v>1977</v>
      </c>
      <c r="G427" s="273"/>
      <c r="H427" s="274" t="s">
        <v>19</v>
      </c>
      <c r="I427" s="276"/>
      <c r="J427" s="273"/>
      <c r="K427" s="273"/>
      <c r="L427" s="277"/>
      <c r="M427" s="278"/>
      <c r="N427" s="279"/>
      <c r="O427" s="279"/>
      <c r="P427" s="279"/>
      <c r="Q427" s="279"/>
      <c r="R427" s="279"/>
      <c r="S427" s="279"/>
      <c r="T427" s="280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81" t="s">
        <v>166</v>
      </c>
      <c r="AU427" s="281" t="s">
        <v>82</v>
      </c>
      <c r="AV427" s="16" t="s">
        <v>80</v>
      </c>
      <c r="AW427" s="16" t="s">
        <v>33</v>
      </c>
      <c r="AX427" s="16" t="s">
        <v>72</v>
      </c>
      <c r="AY427" s="281" t="s">
        <v>153</v>
      </c>
    </row>
    <row r="428" spans="1:51" s="13" customFormat="1" ht="12">
      <c r="A428" s="13"/>
      <c r="B428" s="228"/>
      <c r="C428" s="229"/>
      <c r="D428" s="221" t="s">
        <v>166</v>
      </c>
      <c r="E428" s="230" t="s">
        <v>19</v>
      </c>
      <c r="F428" s="231" t="s">
        <v>1978</v>
      </c>
      <c r="G428" s="229"/>
      <c r="H428" s="232">
        <v>36.672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8" t="s">
        <v>166</v>
      </c>
      <c r="AU428" s="238" t="s">
        <v>82</v>
      </c>
      <c r="AV428" s="13" t="s">
        <v>82</v>
      </c>
      <c r="AW428" s="13" t="s">
        <v>33</v>
      </c>
      <c r="AX428" s="13" t="s">
        <v>72</v>
      </c>
      <c r="AY428" s="238" t="s">
        <v>153</v>
      </c>
    </row>
    <row r="429" spans="1:51" s="16" customFormat="1" ht="12">
      <c r="A429" s="16"/>
      <c r="B429" s="272"/>
      <c r="C429" s="273"/>
      <c r="D429" s="221" t="s">
        <v>166</v>
      </c>
      <c r="E429" s="274" t="s">
        <v>19</v>
      </c>
      <c r="F429" s="275" t="s">
        <v>1979</v>
      </c>
      <c r="G429" s="273"/>
      <c r="H429" s="274" t="s">
        <v>19</v>
      </c>
      <c r="I429" s="276"/>
      <c r="J429" s="273"/>
      <c r="K429" s="273"/>
      <c r="L429" s="277"/>
      <c r="M429" s="278"/>
      <c r="N429" s="279"/>
      <c r="O429" s="279"/>
      <c r="P429" s="279"/>
      <c r="Q429" s="279"/>
      <c r="R429" s="279"/>
      <c r="S429" s="279"/>
      <c r="T429" s="280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81" t="s">
        <v>166</v>
      </c>
      <c r="AU429" s="281" t="s">
        <v>82</v>
      </c>
      <c r="AV429" s="16" t="s">
        <v>80</v>
      </c>
      <c r="AW429" s="16" t="s">
        <v>33</v>
      </c>
      <c r="AX429" s="16" t="s">
        <v>72</v>
      </c>
      <c r="AY429" s="281" t="s">
        <v>153</v>
      </c>
    </row>
    <row r="430" spans="1:51" s="13" customFormat="1" ht="12">
      <c r="A430" s="13"/>
      <c r="B430" s="228"/>
      <c r="C430" s="229"/>
      <c r="D430" s="221" t="s">
        <v>166</v>
      </c>
      <c r="E430" s="230" t="s">
        <v>19</v>
      </c>
      <c r="F430" s="231" t="s">
        <v>1980</v>
      </c>
      <c r="G430" s="229"/>
      <c r="H430" s="232">
        <v>16.602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166</v>
      </c>
      <c r="AU430" s="238" t="s">
        <v>82</v>
      </c>
      <c r="AV430" s="13" t="s">
        <v>82</v>
      </c>
      <c r="AW430" s="13" t="s">
        <v>33</v>
      </c>
      <c r="AX430" s="13" t="s">
        <v>72</v>
      </c>
      <c r="AY430" s="238" t="s">
        <v>153</v>
      </c>
    </row>
    <row r="431" spans="1:51" s="14" customFormat="1" ht="12">
      <c r="A431" s="14"/>
      <c r="B431" s="239"/>
      <c r="C431" s="240"/>
      <c r="D431" s="221" t="s">
        <v>166</v>
      </c>
      <c r="E431" s="241" t="s">
        <v>19</v>
      </c>
      <c r="F431" s="242" t="s">
        <v>168</v>
      </c>
      <c r="G431" s="240"/>
      <c r="H431" s="243">
        <v>53.274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9" t="s">
        <v>166</v>
      </c>
      <c r="AU431" s="249" t="s">
        <v>82</v>
      </c>
      <c r="AV431" s="14" t="s">
        <v>161</v>
      </c>
      <c r="AW431" s="14" t="s">
        <v>33</v>
      </c>
      <c r="AX431" s="14" t="s">
        <v>80</v>
      </c>
      <c r="AY431" s="249" t="s">
        <v>153</v>
      </c>
    </row>
    <row r="432" spans="1:65" s="2" customFormat="1" ht="24.15" customHeight="1">
      <c r="A432" s="42"/>
      <c r="B432" s="43"/>
      <c r="C432" s="208" t="s">
        <v>367</v>
      </c>
      <c r="D432" s="208" t="s">
        <v>156</v>
      </c>
      <c r="E432" s="209" t="s">
        <v>1981</v>
      </c>
      <c r="F432" s="210" t="s">
        <v>1982</v>
      </c>
      <c r="G432" s="211" t="s">
        <v>197</v>
      </c>
      <c r="H432" s="212">
        <v>32.749</v>
      </c>
      <c r="I432" s="213"/>
      <c r="J432" s="214">
        <f>ROUND(I432*H432,2)</f>
        <v>0</v>
      </c>
      <c r="K432" s="210" t="s">
        <v>160</v>
      </c>
      <c r="L432" s="48"/>
      <c r="M432" s="215" t="s">
        <v>19</v>
      </c>
      <c r="N432" s="216" t="s">
        <v>43</v>
      </c>
      <c r="O432" s="88"/>
      <c r="P432" s="217">
        <f>O432*H432</f>
        <v>0</v>
      </c>
      <c r="Q432" s="217">
        <v>0</v>
      </c>
      <c r="R432" s="217">
        <f>Q432*H432</f>
        <v>0</v>
      </c>
      <c r="S432" s="217">
        <v>0</v>
      </c>
      <c r="T432" s="218">
        <f>S432*H432</f>
        <v>0</v>
      </c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R432" s="219" t="s">
        <v>210</v>
      </c>
      <c r="AT432" s="219" t="s">
        <v>156</v>
      </c>
      <c r="AU432" s="219" t="s">
        <v>82</v>
      </c>
      <c r="AY432" s="21" t="s">
        <v>153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21" t="s">
        <v>80</v>
      </c>
      <c r="BK432" s="220">
        <f>ROUND(I432*H432,2)</f>
        <v>0</v>
      </c>
      <c r="BL432" s="21" t="s">
        <v>210</v>
      </c>
      <c r="BM432" s="219" t="s">
        <v>595</v>
      </c>
    </row>
    <row r="433" spans="1:47" s="2" customFormat="1" ht="12">
      <c r="A433" s="42"/>
      <c r="B433" s="43"/>
      <c r="C433" s="44"/>
      <c r="D433" s="221" t="s">
        <v>162</v>
      </c>
      <c r="E433" s="44"/>
      <c r="F433" s="222" t="s">
        <v>1983</v>
      </c>
      <c r="G433" s="44"/>
      <c r="H433" s="44"/>
      <c r="I433" s="223"/>
      <c r="J433" s="44"/>
      <c r="K433" s="44"/>
      <c r="L433" s="48"/>
      <c r="M433" s="224"/>
      <c r="N433" s="225"/>
      <c r="O433" s="88"/>
      <c r="P433" s="88"/>
      <c r="Q433" s="88"/>
      <c r="R433" s="88"/>
      <c r="S433" s="88"/>
      <c r="T433" s="89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T433" s="21" t="s">
        <v>162</v>
      </c>
      <c r="AU433" s="21" t="s">
        <v>82</v>
      </c>
    </row>
    <row r="434" spans="1:47" s="2" customFormat="1" ht="12">
      <c r="A434" s="42"/>
      <c r="B434" s="43"/>
      <c r="C434" s="44"/>
      <c r="D434" s="226" t="s">
        <v>164</v>
      </c>
      <c r="E434" s="44"/>
      <c r="F434" s="227" t="s">
        <v>1984</v>
      </c>
      <c r="G434" s="44"/>
      <c r="H434" s="44"/>
      <c r="I434" s="223"/>
      <c r="J434" s="44"/>
      <c r="K434" s="44"/>
      <c r="L434" s="48"/>
      <c r="M434" s="224"/>
      <c r="N434" s="225"/>
      <c r="O434" s="88"/>
      <c r="P434" s="88"/>
      <c r="Q434" s="88"/>
      <c r="R434" s="88"/>
      <c r="S434" s="88"/>
      <c r="T434" s="89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T434" s="21" t="s">
        <v>164</v>
      </c>
      <c r="AU434" s="21" t="s">
        <v>82</v>
      </c>
    </row>
    <row r="435" spans="1:51" s="16" customFormat="1" ht="12">
      <c r="A435" s="16"/>
      <c r="B435" s="272"/>
      <c r="C435" s="273"/>
      <c r="D435" s="221" t="s">
        <v>166</v>
      </c>
      <c r="E435" s="274" t="s">
        <v>19</v>
      </c>
      <c r="F435" s="275" t="s">
        <v>1976</v>
      </c>
      <c r="G435" s="273"/>
      <c r="H435" s="274" t="s">
        <v>19</v>
      </c>
      <c r="I435" s="276"/>
      <c r="J435" s="273"/>
      <c r="K435" s="273"/>
      <c r="L435" s="277"/>
      <c r="M435" s="278"/>
      <c r="N435" s="279"/>
      <c r="O435" s="279"/>
      <c r="P435" s="279"/>
      <c r="Q435" s="279"/>
      <c r="R435" s="279"/>
      <c r="S435" s="279"/>
      <c r="T435" s="280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81" t="s">
        <v>166</v>
      </c>
      <c r="AU435" s="281" t="s">
        <v>82</v>
      </c>
      <c r="AV435" s="16" t="s">
        <v>80</v>
      </c>
      <c r="AW435" s="16" t="s">
        <v>33</v>
      </c>
      <c r="AX435" s="16" t="s">
        <v>72</v>
      </c>
      <c r="AY435" s="281" t="s">
        <v>153</v>
      </c>
    </row>
    <row r="436" spans="1:51" s="16" customFormat="1" ht="12">
      <c r="A436" s="16"/>
      <c r="B436" s="272"/>
      <c r="C436" s="273"/>
      <c r="D436" s="221" t="s">
        <v>166</v>
      </c>
      <c r="E436" s="274" t="s">
        <v>19</v>
      </c>
      <c r="F436" s="275" t="s">
        <v>1977</v>
      </c>
      <c r="G436" s="273"/>
      <c r="H436" s="274" t="s">
        <v>19</v>
      </c>
      <c r="I436" s="276"/>
      <c r="J436" s="273"/>
      <c r="K436" s="273"/>
      <c r="L436" s="277"/>
      <c r="M436" s="278"/>
      <c r="N436" s="279"/>
      <c r="O436" s="279"/>
      <c r="P436" s="279"/>
      <c r="Q436" s="279"/>
      <c r="R436" s="279"/>
      <c r="S436" s="279"/>
      <c r="T436" s="280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T436" s="281" t="s">
        <v>166</v>
      </c>
      <c r="AU436" s="281" t="s">
        <v>82</v>
      </c>
      <c r="AV436" s="16" t="s">
        <v>80</v>
      </c>
      <c r="AW436" s="16" t="s">
        <v>33</v>
      </c>
      <c r="AX436" s="16" t="s">
        <v>72</v>
      </c>
      <c r="AY436" s="281" t="s">
        <v>153</v>
      </c>
    </row>
    <row r="437" spans="1:51" s="13" customFormat="1" ht="12">
      <c r="A437" s="13"/>
      <c r="B437" s="228"/>
      <c r="C437" s="229"/>
      <c r="D437" s="221" t="s">
        <v>166</v>
      </c>
      <c r="E437" s="230" t="s">
        <v>19</v>
      </c>
      <c r="F437" s="231" t="s">
        <v>1985</v>
      </c>
      <c r="G437" s="229"/>
      <c r="H437" s="232">
        <v>24.448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8" t="s">
        <v>166</v>
      </c>
      <c r="AU437" s="238" t="s">
        <v>82</v>
      </c>
      <c r="AV437" s="13" t="s">
        <v>82</v>
      </c>
      <c r="AW437" s="13" t="s">
        <v>33</v>
      </c>
      <c r="AX437" s="13" t="s">
        <v>72</v>
      </c>
      <c r="AY437" s="238" t="s">
        <v>153</v>
      </c>
    </row>
    <row r="438" spans="1:51" s="16" customFormat="1" ht="12">
      <c r="A438" s="16"/>
      <c r="B438" s="272"/>
      <c r="C438" s="273"/>
      <c r="D438" s="221" t="s">
        <v>166</v>
      </c>
      <c r="E438" s="274" t="s">
        <v>19</v>
      </c>
      <c r="F438" s="275" t="s">
        <v>1979</v>
      </c>
      <c r="G438" s="273"/>
      <c r="H438" s="274" t="s">
        <v>19</v>
      </c>
      <c r="I438" s="276"/>
      <c r="J438" s="273"/>
      <c r="K438" s="273"/>
      <c r="L438" s="277"/>
      <c r="M438" s="278"/>
      <c r="N438" s="279"/>
      <c r="O438" s="279"/>
      <c r="P438" s="279"/>
      <c r="Q438" s="279"/>
      <c r="R438" s="279"/>
      <c r="S438" s="279"/>
      <c r="T438" s="280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81" t="s">
        <v>166</v>
      </c>
      <c r="AU438" s="281" t="s">
        <v>82</v>
      </c>
      <c r="AV438" s="16" t="s">
        <v>80</v>
      </c>
      <c r="AW438" s="16" t="s">
        <v>33</v>
      </c>
      <c r="AX438" s="16" t="s">
        <v>72</v>
      </c>
      <c r="AY438" s="281" t="s">
        <v>153</v>
      </c>
    </row>
    <row r="439" spans="1:51" s="13" customFormat="1" ht="12">
      <c r="A439" s="13"/>
      <c r="B439" s="228"/>
      <c r="C439" s="229"/>
      <c r="D439" s="221" t="s">
        <v>166</v>
      </c>
      <c r="E439" s="230" t="s">
        <v>19</v>
      </c>
      <c r="F439" s="231" t="s">
        <v>1986</v>
      </c>
      <c r="G439" s="229"/>
      <c r="H439" s="232">
        <v>8.301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8" t="s">
        <v>166</v>
      </c>
      <c r="AU439" s="238" t="s">
        <v>82</v>
      </c>
      <c r="AV439" s="13" t="s">
        <v>82</v>
      </c>
      <c r="AW439" s="13" t="s">
        <v>33</v>
      </c>
      <c r="AX439" s="13" t="s">
        <v>72</v>
      </c>
      <c r="AY439" s="238" t="s">
        <v>153</v>
      </c>
    </row>
    <row r="440" spans="1:51" s="14" customFormat="1" ht="12">
      <c r="A440" s="14"/>
      <c r="B440" s="239"/>
      <c r="C440" s="240"/>
      <c r="D440" s="221" t="s">
        <v>166</v>
      </c>
      <c r="E440" s="241" t="s">
        <v>19</v>
      </c>
      <c r="F440" s="242" t="s">
        <v>168</v>
      </c>
      <c r="G440" s="240"/>
      <c r="H440" s="243">
        <v>32.749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9" t="s">
        <v>166</v>
      </c>
      <c r="AU440" s="249" t="s">
        <v>82</v>
      </c>
      <c r="AV440" s="14" t="s">
        <v>161</v>
      </c>
      <c r="AW440" s="14" t="s">
        <v>33</v>
      </c>
      <c r="AX440" s="14" t="s">
        <v>80</v>
      </c>
      <c r="AY440" s="249" t="s">
        <v>153</v>
      </c>
    </row>
    <row r="441" spans="1:65" s="2" customFormat="1" ht="16.5" customHeight="1">
      <c r="A441" s="42"/>
      <c r="B441" s="43"/>
      <c r="C441" s="261" t="s">
        <v>608</v>
      </c>
      <c r="D441" s="261" t="s">
        <v>214</v>
      </c>
      <c r="E441" s="262" t="s">
        <v>1987</v>
      </c>
      <c r="F441" s="263" t="s">
        <v>1988</v>
      </c>
      <c r="G441" s="264" t="s">
        <v>183</v>
      </c>
      <c r="H441" s="265">
        <v>0.013</v>
      </c>
      <c r="I441" s="266"/>
      <c r="J441" s="267">
        <f>ROUND(I441*H441,2)</f>
        <v>0</v>
      </c>
      <c r="K441" s="263" t="s">
        <v>160</v>
      </c>
      <c r="L441" s="268"/>
      <c r="M441" s="269" t="s">
        <v>19</v>
      </c>
      <c r="N441" s="270" t="s">
        <v>43</v>
      </c>
      <c r="O441" s="88"/>
      <c r="P441" s="217">
        <f>O441*H441</f>
        <v>0</v>
      </c>
      <c r="Q441" s="217">
        <v>0</v>
      </c>
      <c r="R441" s="217">
        <f>Q441*H441</f>
        <v>0</v>
      </c>
      <c r="S441" s="217">
        <v>0</v>
      </c>
      <c r="T441" s="218">
        <f>S441*H441</f>
        <v>0</v>
      </c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R441" s="219" t="s">
        <v>260</v>
      </c>
      <c r="AT441" s="219" t="s">
        <v>214</v>
      </c>
      <c r="AU441" s="219" t="s">
        <v>82</v>
      </c>
      <c r="AY441" s="21" t="s">
        <v>153</v>
      </c>
      <c r="BE441" s="220">
        <f>IF(N441="základní",J441,0)</f>
        <v>0</v>
      </c>
      <c r="BF441" s="220">
        <f>IF(N441="snížená",J441,0)</f>
        <v>0</v>
      </c>
      <c r="BG441" s="220">
        <f>IF(N441="zákl. přenesená",J441,0)</f>
        <v>0</v>
      </c>
      <c r="BH441" s="220">
        <f>IF(N441="sníž. přenesená",J441,0)</f>
        <v>0</v>
      </c>
      <c r="BI441" s="220">
        <f>IF(N441="nulová",J441,0)</f>
        <v>0</v>
      </c>
      <c r="BJ441" s="21" t="s">
        <v>80</v>
      </c>
      <c r="BK441" s="220">
        <f>ROUND(I441*H441,2)</f>
        <v>0</v>
      </c>
      <c r="BL441" s="21" t="s">
        <v>210</v>
      </c>
      <c r="BM441" s="219" t="s">
        <v>605</v>
      </c>
    </row>
    <row r="442" spans="1:47" s="2" customFormat="1" ht="12">
      <c r="A442" s="42"/>
      <c r="B442" s="43"/>
      <c r="C442" s="44"/>
      <c r="D442" s="221" t="s">
        <v>162</v>
      </c>
      <c r="E442" s="44"/>
      <c r="F442" s="222" t="s">
        <v>1988</v>
      </c>
      <c r="G442" s="44"/>
      <c r="H442" s="44"/>
      <c r="I442" s="223"/>
      <c r="J442" s="44"/>
      <c r="K442" s="44"/>
      <c r="L442" s="48"/>
      <c r="M442" s="224"/>
      <c r="N442" s="225"/>
      <c r="O442" s="88"/>
      <c r="P442" s="88"/>
      <c r="Q442" s="88"/>
      <c r="R442" s="88"/>
      <c r="S442" s="88"/>
      <c r="T442" s="89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T442" s="21" t="s">
        <v>162</v>
      </c>
      <c r="AU442" s="21" t="s">
        <v>82</v>
      </c>
    </row>
    <row r="443" spans="1:51" s="13" customFormat="1" ht="12">
      <c r="A443" s="13"/>
      <c r="B443" s="228"/>
      <c r="C443" s="229"/>
      <c r="D443" s="221" t="s">
        <v>166</v>
      </c>
      <c r="E443" s="230" t="s">
        <v>19</v>
      </c>
      <c r="F443" s="231" t="s">
        <v>1989</v>
      </c>
      <c r="G443" s="229"/>
      <c r="H443" s="232">
        <v>0.013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8" t="s">
        <v>166</v>
      </c>
      <c r="AU443" s="238" t="s">
        <v>82</v>
      </c>
      <c r="AV443" s="13" t="s">
        <v>82</v>
      </c>
      <c r="AW443" s="13" t="s">
        <v>33</v>
      </c>
      <c r="AX443" s="13" t="s">
        <v>72</v>
      </c>
      <c r="AY443" s="238" t="s">
        <v>153</v>
      </c>
    </row>
    <row r="444" spans="1:51" s="14" customFormat="1" ht="12">
      <c r="A444" s="14"/>
      <c r="B444" s="239"/>
      <c r="C444" s="240"/>
      <c r="D444" s="221" t="s">
        <v>166</v>
      </c>
      <c r="E444" s="241" t="s">
        <v>19</v>
      </c>
      <c r="F444" s="242" t="s">
        <v>168</v>
      </c>
      <c r="G444" s="240"/>
      <c r="H444" s="243">
        <v>0.013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9" t="s">
        <v>166</v>
      </c>
      <c r="AU444" s="249" t="s">
        <v>82</v>
      </c>
      <c r="AV444" s="14" t="s">
        <v>161</v>
      </c>
      <c r="AW444" s="14" t="s">
        <v>33</v>
      </c>
      <c r="AX444" s="14" t="s">
        <v>80</v>
      </c>
      <c r="AY444" s="249" t="s">
        <v>153</v>
      </c>
    </row>
    <row r="445" spans="1:65" s="2" customFormat="1" ht="24.15" customHeight="1">
      <c r="A445" s="42"/>
      <c r="B445" s="43"/>
      <c r="C445" s="208" t="s">
        <v>373</v>
      </c>
      <c r="D445" s="208" t="s">
        <v>156</v>
      </c>
      <c r="E445" s="209" t="s">
        <v>1012</v>
      </c>
      <c r="F445" s="210" t="s">
        <v>1013</v>
      </c>
      <c r="G445" s="211" t="s">
        <v>197</v>
      </c>
      <c r="H445" s="212">
        <v>65.498</v>
      </c>
      <c r="I445" s="213"/>
      <c r="J445" s="214">
        <f>ROUND(I445*H445,2)</f>
        <v>0</v>
      </c>
      <c r="K445" s="210" t="s">
        <v>160</v>
      </c>
      <c r="L445" s="48"/>
      <c r="M445" s="215" t="s">
        <v>19</v>
      </c>
      <c r="N445" s="216" t="s">
        <v>43</v>
      </c>
      <c r="O445" s="88"/>
      <c r="P445" s="217">
        <f>O445*H445</f>
        <v>0</v>
      </c>
      <c r="Q445" s="217">
        <v>0</v>
      </c>
      <c r="R445" s="217">
        <f>Q445*H445</f>
        <v>0</v>
      </c>
      <c r="S445" s="217">
        <v>0</v>
      </c>
      <c r="T445" s="218">
        <f>S445*H445</f>
        <v>0</v>
      </c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R445" s="219" t="s">
        <v>210</v>
      </c>
      <c r="AT445" s="219" t="s">
        <v>156</v>
      </c>
      <c r="AU445" s="219" t="s">
        <v>82</v>
      </c>
      <c r="AY445" s="21" t="s">
        <v>153</v>
      </c>
      <c r="BE445" s="220">
        <f>IF(N445="základní",J445,0)</f>
        <v>0</v>
      </c>
      <c r="BF445" s="220">
        <f>IF(N445="snížená",J445,0)</f>
        <v>0</v>
      </c>
      <c r="BG445" s="220">
        <f>IF(N445="zákl. přenesená",J445,0)</f>
        <v>0</v>
      </c>
      <c r="BH445" s="220">
        <f>IF(N445="sníž. přenesená",J445,0)</f>
        <v>0</v>
      </c>
      <c r="BI445" s="220">
        <f>IF(N445="nulová",J445,0)</f>
        <v>0</v>
      </c>
      <c r="BJ445" s="21" t="s">
        <v>80</v>
      </c>
      <c r="BK445" s="220">
        <f>ROUND(I445*H445,2)</f>
        <v>0</v>
      </c>
      <c r="BL445" s="21" t="s">
        <v>210</v>
      </c>
      <c r="BM445" s="219" t="s">
        <v>611</v>
      </c>
    </row>
    <row r="446" spans="1:47" s="2" customFormat="1" ht="12">
      <c r="A446" s="42"/>
      <c r="B446" s="43"/>
      <c r="C446" s="44"/>
      <c r="D446" s="221" t="s">
        <v>162</v>
      </c>
      <c r="E446" s="44"/>
      <c r="F446" s="222" t="s">
        <v>1015</v>
      </c>
      <c r="G446" s="44"/>
      <c r="H446" s="44"/>
      <c r="I446" s="223"/>
      <c r="J446" s="44"/>
      <c r="K446" s="44"/>
      <c r="L446" s="48"/>
      <c r="M446" s="224"/>
      <c r="N446" s="225"/>
      <c r="O446" s="88"/>
      <c r="P446" s="88"/>
      <c r="Q446" s="88"/>
      <c r="R446" s="88"/>
      <c r="S446" s="88"/>
      <c r="T446" s="89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T446" s="21" t="s">
        <v>162</v>
      </c>
      <c r="AU446" s="21" t="s">
        <v>82</v>
      </c>
    </row>
    <row r="447" spans="1:47" s="2" customFormat="1" ht="12">
      <c r="A447" s="42"/>
      <c r="B447" s="43"/>
      <c r="C447" s="44"/>
      <c r="D447" s="226" t="s">
        <v>164</v>
      </c>
      <c r="E447" s="44"/>
      <c r="F447" s="227" t="s">
        <v>1016</v>
      </c>
      <c r="G447" s="44"/>
      <c r="H447" s="44"/>
      <c r="I447" s="223"/>
      <c r="J447" s="44"/>
      <c r="K447" s="44"/>
      <c r="L447" s="48"/>
      <c r="M447" s="224"/>
      <c r="N447" s="225"/>
      <c r="O447" s="88"/>
      <c r="P447" s="88"/>
      <c r="Q447" s="88"/>
      <c r="R447" s="88"/>
      <c r="S447" s="88"/>
      <c r="T447" s="89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T447" s="21" t="s">
        <v>164</v>
      </c>
      <c r="AU447" s="21" t="s">
        <v>82</v>
      </c>
    </row>
    <row r="448" spans="1:51" s="16" customFormat="1" ht="12">
      <c r="A448" s="16"/>
      <c r="B448" s="272"/>
      <c r="C448" s="273"/>
      <c r="D448" s="221" t="s">
        <v>166</v>
      </c>
      <c r="E448" s="274" t="s">
        <v>19</v>
      </c>
      <c r="F448" s="275" t="s">
        <v>1976</v>
      </c>
      <c r="G448" s="273"/>
      <c r="H448" s="274" t="s">
        <v>19</v>
      </c>
      <c r="I448" s="276"/>
      <c r="J448" s="273"/>
      <c r="K448" s="273"/>
      <c r="L448" s="277"/>
      <c r="M448" s="278"/>
      <c r="N448" s="279"/>
      <c r="O448" s="279"/>
      <c r="P448" s="279"/>
      <c r="Q448" s="279"/>
      <c r="R448" s="279"/>
      <c r="S448" s="279"/>
      <c r="T448" s="280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81" t="s">
        <v>166</v>
      </c>
      <c r="AU448" s="281" t="s">
        <v>82</v>
      </c>
      <c r="AV448" s="16" t="s">
        <v>80</v>
      </c>
      <c r="AW448" s="16" t="s">
        <v>33</v>
      </c>
      <c r="AX448" s="16" t="s">
        <v>72</v>
      </c>
      <c r="AY448" s="281" t="s">
        <v>153</v>
      </c>
    </row>
    <row r="449" spans="1:51" s="13" customFormat="1" ht="12">
      <c r="A449" s="13"/>
      <c r="B449" s="228"/>
      <c r="C449" s="229"/>
      <c r="D449" s="221" t="s">
        <v>166</v>
      </c>
      <c r="E449" s="230" t="s">
        <v>19</v>
      </c>
      <c r="F449" s="231" t="s">
        <v>1990</v>
      </c>
      <c r="G449" s="229"/>
      <c r="H449" s="232">
        <v>65.498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8" t="s">
        <v>166</v>
      </c>
      <c r="AU449" s="238" t="s">
        <v>82</v>
      </c>
      <c r="AV449" s="13" t="s">
        <v>82</v>
      </c>
      <c r="AW449" s="13" t="s">
        <v>33</v>
      </c>
      <c r="AX449" s="13" t="s">
        <v>72</v>
      </c>
      <c r="AY449" s="238" t="s">
        <v>153</v>
      </c>
    </row>
    <row r="450" spans="1:51" s="14" customFormat="1" ht="12">
      <c r="A450" s="14"/>
      <c r="B450" s="239"/>
      <c r="C450" s="240"/>
      <c r="D450" s="221" t="s">
        <v>166</v>
      </c>
      <c r="E450" s="241" t="s">
        <v>19</v>
      </c>
      <c r="F450" s="242" t="s">
        <v>168</v>
      </c>
      <c r="G450" s="240"/>
      <c r="H450" s="243">
        <v>65.498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9" t="s">
        <v>166</v>
      </c>
      <c r="AU450" s="249" t="s">
        <v>82</v>
      </c>
      <c r="AV450" s="14" t="s">
        <v>161</v>
      </c>
      <c r="AW450" s="14" t="s">
        <v>33</v>
      </c>
      <c r="AX450" s="14" t="s">
        <v>80</v>
      </c>
      <c r="AY450" s="249" t="s">
        <v>153</v>
      </c>
    </row>
    <row r="451" spans="1:65" s="2" customFormat="1" ht="44.25" customHeight="1">
      <c r="A451" s="42"/>
      <c r="B451" s="43"/>
      <c r="C451" s="261" t="s">
        <v>428</v>
      </c>
      <c r="D451" s="261" t="s">
        <v>214</v>
      </c>
      <c r="E451" s="262" t="s">
        <v>1017</v>
      </c>
      <c r="F451" s="263" t="s">
        <v>1018</v>
      </c>
      <c r="G451" s="264" t="s">
        <v>197</v>
      </c>
      <c r="H451" s="265">
        <v>78.598</v>
      </c>
      <c r="I451" s="266"/>
      <c r="J451" s="267">
        <f>ROUND(I451*H451,2)</f>
        <v>0</v>
      </c>
      <c r="K451" s="263" t="s">
        <v>160</v>
      </c>
      <c r="L451" s="268"/>
      <c r="M451" s="269" t="s">
        <v>19</v>
      </c>
      <c r="N451" s="270" t="s">
        <v>43</v>
      </c>
      <c r="O451" s="88"/>
      <c r="P451" s="217">
        <f>O451*H451</f>
        <v>0</v>
      </c>
      <c r="Q451" s="217">
        <v>0</v>
      </c>
      <c r="R451" s="217">
        <f>Q451*H451</f>
        <v>0</v>
      </c>
      <c r="S451" s="217">
        <v>0</v>
      </c>
      <c r="T451" s="218">
        <f>S451*H451</f>
        <v>0</v>
      </c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R451" s="219" t="s">
        <v>260</v>
      </c>
      <c r="AT451" s="219" t="s">
        <v>214</v>
      </c>
      <c r="AU451" s="219" t="s">
        <v>82</v>
      </c>
      <c r="AY451" s="21" t="s">
        <v>153</v>
      </c>
      <c r="BE451" s="220">
        <f>IF(N451="základní",J451,0)</f>
        <v>0</v>
      </c>
      <c r="BF451" s="220">
        <f>IF(N451="snížená",J451,0)</f>
        <v>0</v>
      </c>
      <c r="BG451" s="220">
        <f>IF(N451="zákl. přenesená",J451,0)</f>
        <v>0</v>
      </c>
      <c r="BH451" s="220">
        <f>IF(N451="sníž. přenesená",J451,0)</f>
        <v>0</v>
      </c>
      <c r="BI451" s="220">
        <f>IF(N451="nulová",J451,0)</f>
        <v>0</v>
      </c>
      <c r="BJ451" s="21" t="s">
        <v>80</v>
      </c>
      <c r="BK451" s="220">
        <f>ROUND(I451*H451,2)</f>
        <v>0</v>
      </c>
      <c r="BL451" s="21" t="s">
        <v>210</v>
      </c>
      <c r="BM451" s="219" t="s">
        <v>617</v>
      </c>
    </row>
    <row r="452" spans="1:47" s="2" customFormat="1" ht="12">
      <c r="A452" s="42"/>
      <c r="B452" s="43"/>
      <c r="C452" s="44"/>
      <c r="D452" s="221" t="s">
        <v>162</v>
      </c>
      <c r="E452" s="44"/>
      <c r="F452" s="222" t="s">
        <v>1018</v>
      </c>
      <c r="G452" s="44"/>
      <c r="H452" s="44"/>
      <c r="I452" s="223"/>
      <c r="J452" s="44"/>
      <c r="K452" s="44"/>
      <c r="L452" s="48"/>
      <c r="M452" s="224"/>
      <c r="N452" s="225"/>
      <c r="O452" s="88"/>
      <c r="P452" s="88"/>
      <c r="Q452" s="88"/>
      <c r="R452" s="88"/>
      <c r="S452" s="88"/>
      <c r="T452" s="89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T452" s="21" t="s">
        <v>162</v>
      </c>
      <c r="AU452" s="21" t="s">
        <v>82</v>
      </c>
    </row>
    <row r="453" spans="1:51" s="13" customFormat="1" ht="12">
      <c r="A453" s="13"/>
      <c r="B453" s="228"/>
      <c r="C453" s="229"/>
      <c r="D453" s="221" t="s">
        <v>166</v>
      </c>
      <c r="E453" s="230" t="s">
        <v>19</v>
      </c>
      <c r="F453" s="231" t="s">
        <v>1991</v>
      </c>
      <c r="G453" s="229"/>
      <c r="H453" s="232">
        <v>78.598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8" t="s">
        <v>166</v>
      </c>
      <c r="AU453" s="238" t="s">
        <v>82</v>
      </c>
      <c r="AV453" s="13" t="s">
        <v>82</v>
      </c>
      <c r="AW453" s="13" t="s">
        <v>33</v>
      </c>
      <c r="AX453" s="13" t="s">
        <v>72</v>
      </c>
      <c r="AY453" s="238" t="s">
        <v>153</v>
      </c>
    </row>
    <row r="454" spans="1:51" s="14" customFormat="1" ht="12">
      <c r="A454" s="14"/>
      <c r="B454" s="239"/>
      <c r="C454" s="240"/>
      <c r="D454" s="221" t="s">
        <v>166</v>
      </c>
      <c r="E454" s="241" t="s">
        <v>19</v>
      </c>
      <c r="F454" s="242" t="s">
        <v>168</v>
      </c>
      <c r="G454" s="240"/>
      <c r="H454" s="243">
        <v>78.598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9" t="s">
        <v>166</v>
      </c>
      <c r="AU454" s="249" t="s">
        <v>82</v>
      </c>
      <c r="AV454" s="14" t="s">
        <v>161</v>
      </c>
      <c r="AW454" s="14" t="s">
        <v>33</v>
      </c>
      <c r="AX454" s="14" t="s">
        <v>80</v>
      </c>
      <c r="AY454" s="249" t="s">
        <v>153</v>
      </c>
    </row>
    <row r="455" spans="1:65" s="2" customFormat="1" ht="24.15" customHeight="1">
      <c r="A455" s="42"/>
      <c r="B455" s="43"/>
      <c r="C455" s="208" t="s">
        <v>382</v>
      </c>
      <c r="D455" s="208" t="s">
        <v>156</v>
      </c>
      <c r="E455" s="209" t="s">
        <v>1992</v>
      </c>
      <c r="F455" s="210" t="s">
        <v>1993</v>
      </c>
      <c r="G455" s="211" t="s">
        <v>1994</v>
      </c>
      <c r="H455" s="286"/>
      <c r="I455" s="213"/>
      <c r="J455" s="214">
        <f>ROUND(I455*H455,2)</f>
        <v>0</v>
      </c>
      <c r="K455" s="210" t="s">
        <v>160</v>
      </c>
      <c r="L455" s="48"/>
      <c r="M455" s="215" t="s">
        <v>19</v>
      </c>
      <c r="N455" s="216" t="s">
        <v>43</v>
      </c>
      <c r="O455" s="88"/>
      <c r="P455" s="217">
        <f>O455*H455</f>
        <v>0</v>
      </c>
      <c r="Q455" s="217">
        <v>0</v>
      </c>
      <c r="R455" s="217">
        <f>Q455*H455</f>
        <v>0</v>
      </c>
      <c r="S455" s="217">
        <v>0</v>
      </c>
      <c r="T455" s="218">
        <f>S455*H455</f>
        <v>0</v>
      </c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R455" s="219" t="s">
        <v>210</v>
      </c>
      <c r="AT455" s="219" t="s">
        <v>156</v>
      </c>
      <c r="AU455" s="219" t="s">
        <v>82</v>
      </c>
      <c r="AY455" s="21" t="s">
        <v>153</v>
      </c>
      <c r="BE455" s="220">
        <f>IF(N455="základní",J455,0)</f>
        <v>0</v>
      </c>
      <c r="BF455" s="220">
        <f>IF(N455="snížená",J455,0)</f>
        <v>0</v>
      </c>
      <c r="BG455" s="220">
        <f>IF(N455="zákl. přenesená",J455,0)</f>
        <v>0</v>
      </c>
      <c r="BH455" s="220">
        <f>IF(N455="sníž. přenesená",J455,0)</f>
        <v>0</v>
      </c>
      <c r="BI455" s="220">
        <f>IF(N455="nulová",J455,0)</f>
        <v>0</v>
      </c>
      <c r="BJ455" s="21" t="s">
        <v>80</v>
      </c>
      <c r="BK455" s="220">
        <f>ROUND(I455*H455,2)</f>
        <v>0</v>
      </c>
      <c r="BL455" s="21" t="s">
        <v>210</v>
      </c>
      <c r="BM455" s="219" t="s">
        <v>622</v>
      </c>
    </row>
    <row r="456" spans="1:47" s="2" customFormat="1" ht="12">
      <c r="A456" s="42"/>
      <c r="B456" s="43"/>
      <c r="C456" s="44"/>
      <c r="D456" s="221" t="s">
        <v>162</v>
      </c>
      <c r="E456" s="44"/>
      <c r="F456" s="222" t="s">
        <v>1995</v>
      </c>
      <c r="G456" s="44"/>
      <c r="H456" s="44"/>
      <c r="I456" s="223"/>
      <c r="J456" s="44"/>
      <c r="K456" s="44"/>
      <c r="L456" s="48"/>
      <c r="M456" s="224"/>
      <c r="N456" s="225"/>
      <c r="O456" s="88"/>
      <c r="P456" s="88"/>
      <c r="Q456" s="88"/>
      <c r="R456" s="88"/>
      <c r="S456" s="88"/>
      <c r="T456" s="89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T456" s="21" t="s">
        <v>162</v>
      </c>
      <c r="AU456" s="21" t="s">
        <v>82</v>
      </c>
    </row>
    <row r="457" spans="1:47" s="2" customFormat="1" ht="12">
      <c r="A457" s="42"/>
      <c r="B457" s="43"/>
      <c r="C457" s="44"/>
      <c r="D457" s="226" t="s">
        <v>164</v>
      </c>
      <c r="E457" s="44"/>
      <c r="F457" s="227" t="s">
        <v>1996</v>
      </c>
      <c r="G457" s="44"/>
      <c r="H457" s="44"/>
      <c r="I457" s="223"/>
      <c r="J457" s="44"/>
      <c r="K457" s="44"/>
      <c r="L457" s="48"/>
      <c r="M457" s="224"/>
      <c r="N457" s="225"/>
      <c r="O457" s="88"/>
      <c r="P457" s="88"/>
      <c r="Q457" s="88"/>
      <c r="R457" s="88"/>
      <c r="S457" s="88"/>
      <c r="T457" s="89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T457" s="21" t="s">
        <v>164</v>
      </c>
      <c r="AU457" s="21" t="s">
        <v>82</v>
      </c>
    </row>
    <row r="458" spans="1:63" s="12" customFormat="1" ht="22.8" customHeight="1">
      <c r="A458" s="12"/>
      <c r="B458" s="192"/>
      <c r="C458" s="193"/>
      <c r="D458" s="194" t="s">
        <v>71</v>
      </c>
      <c r="E458" s="206" t="s">
        <v>1997</v>
      </c>
      <c r="F458" s="206" t="s">
        <v>1998</v>
      </c>
      <c r="G458" s="193"/>
      <c r="H458" s="193"/>
      <c r="I458" s="196"/>
      <c r="J458" s="207">
        <f>BK458</f>
        <v>0</v>
      </c>
      <c r="K458" s="193"/>
      <c r="L458" s="198"/>
      <c r="M458" s="199"/>
      <c r="N458" s="200"/>
      <c r="O458" s="200"/>
      <c r="P458" s="201">
        <f>SUM(P459:P547)</f>
        <v>0</v>
      </c>
      <c r="Q458" s="200"/>
      <c r="R458" s="201">
        <f>SUM(R459:R547)</f>
        <v>0</v>
      </c>
      <c r="S458" s="200"/>
      <c r="T458" s="202">
        <f>SUM(T459:T547)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3" t="s">
        <v>82</v>
      </c>
      <c r="AT458" s="204" t="s">
        <v>71</v>
      </c>
      <c r="AU458" s="204" t="s">
        <v>80</v>
      </c>
      <c r="AY458" s="203" t="s">
        <v>153</v>
      </c>
      <c r="BK458" s="205">
        <f>SUM(BK459:BK547)</f>
        <v>0</v>
      </c>
    </row>
    <row r="459" spans="1:65" s="2" customFormat="1" ht="16.5" customHeight="1">
      <c r="A459" s="42"/>
      <c r="B459" s="43"/>
      <c r="C459" s="208" t="s">
        <v>583</v>
      </c>
      <c r="D459" s="208" t="s">
        <v>156</v>
      </c>
      <c r="E459" s="209" t="s">
        <v>1999</v>
      </c>
      <c r="F459" s="210" t="s">
        <v>2000</v>
      </c>
      <c r="G459" s="211" t="s">
        <v>346</v>
      </c>
      <c r="H459" s="212">
        <v>38</v>
      </c>
      <c r="I459" s="213"/>
      <c r="J459" s="214">
        <f>ROUND(I459*H459,2)</f>
        <v>0</v>
      </c>
      <c r="K459" s="210" t="s">
        <v>160</v>
      </c>
      <c r="L459" s="48"/>
      <c r="M459" s="215" t="s">
        <v>19</v>
      </c>
      <c r="N459" s="216" t="s">
        <v>43</v>
      </c>
      <c r="O459" s="88"/>
      <c r="P459" s="217">
        <f>O459*H459</f>
        <v>0</v>
      </c>
      <c r="Q459" s="217">
        <v>0</v>
      </c>
      <c r="R459" s="217">
        <f>Q459*H459</f>
        <v>0</v>
      </c>
      <c r="S459" s="217">
        <v>0</v>
      </c>
      <c r="T459" s="218">
        <f>S459*H459</f>
        <v>0</v>
      </c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R459" s="219" t="s">
        <v>210</v>
      </c>
      <c r="AT459" s="219" t="s">
        <v>156</v>
      </c>
      <c r="AU459" s="219" t="s">
        <v>82</v>
      </c>
      <c r="AY459" s="21" t="s">
        <v>153</v>
      </c>
      <c r="BE459" s="220">
        <f>IF(N459="základní",J459,0)</f>
        <v>0</v>
      </c>
      <c r="BF459" s="220">
        <f>IF(N459="snížená",J459,0)</f>
        <v>0</v>
      </c>
      <c r="BG459" s="220">
        <f>IF(N459="zákl. přenesená",J459,0)</f>
        <v>0</v>
      </c>
      <c r="BH459" s="220">
        <f>IF(N459="sníž. přenesená",J459,0)</f>
        <v>0</v>
      </c>
      <c r="BI459" s="220">
        <f>IF(N459="nulová",J459,0)</f>
        <v>0</v>
      </c>
      <c r="BJ459" s="21" t="s">
        <v>80</v>
      </c>
      <c r="BK459" s="220">
        <f>ROUND(I459*H459,2)</f>
        <v>0</v>
      </c>
      <c r="BL459" s="21" t="s">
        <v>210</v>
      </c>
      <c r="BM459" s="219" t="s">
        <v>627</v>
      </c>
    </row>
    <row r="460" spans="1:47" s="2" customFormat="1" ht="12">
      <c r="A460" s="42"/>
      <c r="B460" s="43"/>
      <c r="C460" s="44"/>
      <c r="D460" s="221" t="s">
        <v>162</v>
      </c>
      <c r="E460" s="44"/>
      <c r="F460" s="222" t="s">
        <v>2001</v>
      </c>
      <c r="G460" s="44"/>
      <c r="H460" s="44"/>
      <c r="I460" s="223"/>
      <c r="J460" s="44"/>
      <c r="K460" s="44"/>
      <c r="L460" s="48"/>
      <c r="M460" s="224"/>
      <c r="N460" s="225"/>
      <c r="O460" s="88"/>
      <c r="P460" s="88"/>
      <c r="Q460" s="88"/>
      <c r="R460" s="88"/>
      <c r="S460" s="88"/>
      <c r="T460" s="89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T460" s="21" t="s">
        <v>162</v>
      </c>
      <c r="AU460" s="21" t="s">
        <v>82</v>
      </c>
    </row>
    <row r="461" spans="1:47" s="2" customFormat="1" ht="12">
      <c r="A461" s="42"/>
      <c r="B461" s="43"/>
      <c r="C461" s="44"/>
      <c r="D461" s="226" t="s">
        <v>164</v>
      </c>
      <c r="E461" s="44"/>
      <c r="F461" s="227" t="s">
        <v>2002</v>
      </c>
      <c r="G461" s="44"/>
      <c r="H461" s="44"/>
      <c r="I461" s="223"/>
      <c r="J461" s="44"/>
      <c r="K461" s="44"/>
      <c r="L461" s="48"/>
      <c r="M461" s="224"/>
      <c r="N461" s="225"/>
      <c r="O461" s="88"/>
      <c r="P461" s="88"/>
      <c r="Q461" s="88"/>
      <c r="R461" s="88"/>
      <c r="S461" s="88"/>
      <c r="T461" s="89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T461" s="21" t="s">
        <v>164</v>
      </c>
      <c r="AU461" s="21" t="s">
        <v>82</v>
      </c>
    </row>
    <row r="462" spans="1:51" s="13" customFormat="1" ht="12">
      <c r="A462" s="13"/>
      <c r="B462" s="228"/>
      <c r="C462" s="229"/>
      <c r="D462" s="221" t="s">
        <v>166</v>
      </c>
      <c r="E462" s="230" t="s">
        <v>19</v>
      </c>
      <c r="F462" s="231" t="s">
        <v>2003</v>
      </c>
      <c r="G462" s="229"/>
      <c r="H462" s="232">
        <v>38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8" t="s">
        <v>166</v>
      </c>
      <c r="AU462" s="238" t="s">
        <v>82</v>
      </c>
      <c r="AV462" s="13" t="s">
        <v>82</v>
      </c>
      <c r="AW462" s="13" t="s">
        <v>33</v>
      </c>
      <c r="AX462" s="13" t="s">
        <v>72</v>
      </c>
      <c r="AY462" s="238" t="s">
        <v>153</v>
      </c>
    </row>
    <row r="463" spans="1:51" s="14" customFormat="1" ht="12">
      <c r="A463" s="14"/>
      <c r="B463" s="239"/>
      <c r="C463" s="240"/>
      <c r="D463" s="221" t="s">
        <v>166</v>
      </c>
      <c r="E463" s="241" t="s">
        <v>19</v>
      </c>
      <c r="F463" s="242" t="s">
        <v>168</v>
      </c>
      <c r="G463" s="240"/>
      <c r="H463" s="243">
        <v>38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9" t="s">
        <v>166</v>
      </c>
      <c r="AU463" s="249" t="s">
        <v>82</v>
      </c>
      <c r="AV463" s="14" t="s">
        <v>161</v>
      </c>
      <c r="AW463" s="14" t="s">
        <v>33</v>
      </c>
      <c r="AX463" s="14" t="s">
        <v>80</v>
      </c>
      <c r="AY463" s="249" t="s">
        <v>153</v>
      </c>
    </row>
    <row r="464" spans="1:65" s="2" customFormat="1" ht="16.5" customHeight="1">
      <c r="A464" s="42"/>
      <c r="B464" s="43"/>
      <c r="C464" s="208" t="s">
        <v>388</v>
      </c>
      <c r="D464" s="208" t="s">
        <v>156</v>
      </c>
      <c r="E464" s="209" t="s">
        <v>2004</v>
      </c>
      <c r="F464" s="210" t="s">
        <v>2005</v>
      </c>
      <c r="G464" s="211" t="s">
        <v>346</v>
      </c>
      <c r="H464" s="212">
        <v>16</v>
      </c>
      <c r="I464" s="213"/>
      <c r="J464" s="214">
        <f>ROUND(I464*H464,2)</f>
        <v>0</v>
      </c>
      <c r="K464" s="210" t="s">
        <v>160</v>
      </c>
      <c r="L464" s="48"/>
      <c r="M464" s="215" t="s">
        <v>19</v>
      </c>
      <c r="N464" s="216" t="s">
        <v>43</v>
      </c>
      <c r="O464" s="88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R464" s="219" t="s">
        <v>210</v>
      </c>
      <c r="AT464" s="219" t="s">
        <v>156</v>
      </c>
      <c r="AU464" s="219" t="s">
        <v>82</v>
      </c>
      <c r="AY464" s="21" t="s">
        <v>153</v>
      </c>
      <c r="BE464" s="220">
        <f>IF(N464="základní",J464,0)</f>
        <v>0</v>
      </c>
      <c r="BF464" s="220">
        <f>IF(N464="snížená",J464,0)</f>
        <v>0</v>
      </c>
      <c r="BG464" s="220">
        <f>IF(N464="zákl. přenesená",J464,0)</f>
        <v>0</v>
      </c>
      <c r="BH464" s="220">
        <f>IF(N464="sníž. přenesená",J464,0)</f>
        <v>0</v>
      </c>
      <c r="BI464" s="220">
        <f>IF(N464="nulová",J464,0)</f>
        <v>0</v>
      </c>
      <c r="BJ464" s="21" t="s">
        <v>80</v>
      </c>
      <c r="BK464" s="220">
        <f>ROUND(I464*H464,2)</f>
        <v>0</v>
      </c>
      <c r="BL464" s="21" t="s">
        <v>210</v>
      </c>
      <c r="BM464" s="219" t="s">
        <v>633</v>
      </c>
    </row>
    <row r="465" spans="1:47" s="2" customFormat="1" ht="12">
      <c r="A465" s="42"/>
      <c r="B465" s="43"/>
      <c r="C465" s="44"/>
      <c r="D465" s="221" t="s">
        <v>162</v>
      </c>
      <c r="E465" s="44"/>
      <c r="F465" s="222" t="s">
        <v>2006</v>
      </c>
      <c r="G465" s="44"/>
      <c r="H465" s="44"/>
      <c r="I465" s="223"/>
      <c r="J465" s="44"/>
      <c r="K465" s="44"/>
      <c r="L465" s="48"/>
      <c r="M465" s="224"/>
      <c r="N465" s="225"/>
      <c r="O465" s="88"/>
      <c r="P465" s="88"/>
      <c r="Q465" s="88"/>
      <c r="R465" s="88"/>
      <c r="S465" s="88"/>
      <c r="T465" s="89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T465" s="21" t="s">
        <v>162</v>
      </c>
      <c r="AU465" s="21" t="s">
        <v>82</v>
      </c>
    </row>
    <row r="466" spans="1:47" s="2" customFormat="1" ht="12">
      <c r="A466" s="42"/>
      <c r="B466" s="43"/>
      <c r="C466" s="44"/>
      <c r="D466" s="226" t="s">
        <v>164</v>
      </c>
      <c r="E466" s="44"/>
      <c r="F466" s="227" t="s">
        <v>2007</v>
      </c>
      <c r="G466" s="44"/>
      <c r="H466" s="44"/>
      <c r="I466" s="223"/>
      <c r="J466" s="44"/>
      <c r="K466" s="44"/>
      <c r="L466" s="48"/>
      <c r="M466" s="224"/>
      <c r="N466" s="225"/>
      <c r="O466" s="88"/>
      <c r="P466" s="88"/>
      <c r="Q466" s="88"/>
      <c r="R466" s="88"/>
      <c r="S466" s="88"/>
      <c r="T466" s="89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T466" s="21" t="s">
        <v>164</v>
      </c>
      <c r="AU466" s="21" t="s">
        <v>82</v>
      </c>
    </row>
    <row r="467" spans="1:51" s="13" customFormat="1" ht="12">
      <c r="A467" s="13"/>
      <c r="B467" s="228"/>
      <c r="C467" s="229"/>
      <c r="D467" s="221" t="s">
        <v>166</v>
      </c>
      <c r="E467" s="230" t="s">
        <v>19</v>
      </c>
      <c r="F467" s="231" t="s">
        <v>210</v>
      </c>
      <c r="G467" s="229"/>
      <c r="H467" s="232">
        <v>16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8" t="s">
        <v>166</v>
      </c>
      <c r="AU467" s="238" t="s">
        <v>82</v>
      </c>
      <c r="AV467" s="13" t="s">
        <v>82</v>
      </c>
      <c r="AW467" s="13" t="s">
        <v>33</v>
      </c>
      <c r="AX467" s="13" t="s">
        <v>72</v>
      </c>
      <c r="AY467" s="238" t="s">
        <v>153</v>
      </c>
    </row>
    <row r="468" spans="1:51" s="14" customFormat="1" ht="12">
      <c r="A468" s="14"/>
      <c r="B468" s="239"/>
      <c r="C468" s="240"/>
      <c r="D468" s="221" t="s">
        <v>166</v>
      </c>
      <c r="E468" s="241" t="s">
        <v>19</v>
      </c>
      <c r="F468" s="242" t="s">
        <v>168</v>
      </c>
      <c r="G468" s="240"/>
      <c r="H468" s="243">
        <v>16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9" t="s">
        <v>166</v>
      </c>
      <c r="AU468" s="249" t="s">
        <v>82</v>
      </c>
      <c r="AV468" s="14" t="s">
        <v>161</v>
      </c>
      <c r="AW468" s="14" t="s">
        <v>33</v>
      </c>
      <c r="AX468" s="14" t="s">
        <v>80</v>
      </c>
      <c r="AY468" s="249" t="s">
        <v>153</v>
      </c>
    </row>
    <row r="469" spans="1:65" s="2" customFormat="1" ht="16.5" customHeight="1">
      <c r="A469" s="42"/>
      <c r="B469" s="43"/>
      <c r="C469" s="208" t="s">
        <v>642</v>
      </c>
      <c r="D469" s="208" t="s">
        <v>156</v>
      </c>
      <c r="E469" s="209" t="s">
        <v>2008</v>
      </c>
      <c r="F469" s="210" t="s">
        <v>2009</v>
      </c>
      <c r="G469" s="211" t="s">
        <v>346</v>
      </c>
      <c r="H469" s="212">
        <v>34</v>
      </c>
      <c r="I469" s="213"/>
      <c r="J469" s="214">
        <f>ROUND(I469*H469,2)</f>
        <v>0</v>
      </c>
      <c r="K469" s="210" t="s">
        <v>160</v>
      </c>
      <c r="L469" s="48"/>
      <c r="M469" s="215" t="s">
        <v>19</v>
      </c>
      <c r="N469" s="216" t="s">
        <v>43</v>
      </c>
      <c r="O469" s="88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R469" s="219" t="s">
        <v>210</v>
      </c>
      <c r="AT469" s="219" t="s">
        <v>156</v>
      </c>
      <c r="AU469" s="219" t="s">
        <v>82</v>
      </c>
      <c r="AY469" s="21" t="s">
        <v>153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21" t="s">
        <v>80</v>
      </c>
      <c r="BK469" s="220">
        <f>ROUND(I469*H469,2)</f>
        <v>0</v>
      </c>
      <c r="BL469" s="21" t="s">
        <v>210</v>
      </c>
      <c r="BM469" s="219" t="s">
        <v>639</v>
      </c>
    </row>
    <row r="470" spans="1:47" s="2" customFormat="1" ht="12">
      <c r="A470" s="42"/>
      <c r="B470" s="43"/>
      <c r="C470" s="44"/>
      <c r="D470" s="221" t="s">
        <v>162</v>
      </c>
      <c r="E470" s="44"/>
      <c r="F470" s="222" t="s">
        <v>2010</v>
      </c>
      <c r="G470" s="44"/>
      <c r="H470" s="44"/>
      <c r="I470" s="223"/>
      <c r="J470" s="44"/>
      <c r="K470" s="44"/>
      <c r="L470" s="48"/>
      <c r="M470" s="224"/>
      <c r="N470" s="225"/>
      <c r="O470" s="88"/>
      <c r="P470" s="88"/>
      <c r="Q470" s="88"/>
      <c r="R470" s="88"/>
      <c r="S470" s="88"/>
      <c r="T470" s="89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T470" s="21" t="s">
        <v>162</v>
      </c>
      <c r="AU470" s="21" t="s">
        <v>82</v>
      </c>
    </row>
    <row r="471" spans="1:47" s="2" customFormat="1" ht="12">
      <c r="A471" s="42"/>
      <c r="B471" s="43"/>
      <c r="C471" s="44"/>
      <c r="D471" s="226" t="s">
        <v>164</v>
      </c>
      <c r="E471" s="44"/>
      <c r="F471" s="227" t="s">
        <v>2011</v>
      </c>
      <c r="G471" s="44"/>
      <c r="H471" s="44"/>
      <c r="I471" s="223"/>
      <c r="J471" s="44"/>
      <c r="K471" s="44"/>
      <c r="L471" s="48"/>
      <c r="M471" s="224"/>
      <c r="N471" s="225"/>
      <c r="O471" s="88"/>
      <c r="P471" s="88"/>
      <c r="Q471" s="88"/>
      <c r="R471" s="88"/>
      <c r="S471" s="88"/>
      <c r="T471" s="89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T471" s="21" t="s">
        <v>164</v>
      </c>
      <c r="AU471" s="21" t="s">
        <v>82</v>
      </c>
    </row>
    <row r="472" spans="1:65" s="2" customFormat="1" ht="16.5" customHeight="1">
      <c r="A472" s="42"/>
      <c r="B472" s="43"/>
      <c r="C472" s="208" t="s">
        <v>395</v>
      </c>
      <c r="D472" s="208" t="s">
        <v>156</v>
      </c>
      <c r="E472" s="209" t="s">
        <v>2012</v>
      </c>
      <c r="F472" s="210" t="s">
        <v>2013</v>
      </c>
      <c r="G472" s="211" t="s">
        <v>366</v>
      </c>
      <c r="H472" s="212">
        <v>6</v>
      </c>
      <c r="I472" s="213"/>
      <c r="J472" s="214">
        <f>ROUND(I472*H472,2)</f>
        <v>0</v>
      </c>
      <c r="K472" s="210" t="s">
        <v>160</v>
      </c>
      <c r="L472" s="48"/>
      <c r="M472" s="215" t="s">
        <v>19</v>
      </c>
      <c r="N472" s="216" t="s">
        <v>43</v>
      </c>
      <c r="O472" s="88"/>
      <c r="P472" s="217">
        <f>O472*H472</f>
        <v>0</v>
      </c>
      <c r="Q472" s="217">
        <v>0</v>
      </c>
      <c r="R472" s="217">
        <f>Q472*H472</f>
        <v>0</v>
      </c>
      <c r="S472" s="217">
        <v>0</v>
      </c>
      <c r="T472" s="218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19" t="s">
        <v>210</v>
      </c>
      <c r="AT472" s="219" t="s">
        <v>156</v>
      </c>
      <c r="AU472" s="219" t="s">
        <v>82</v>
      </c>
      <c r="AY472" s="21" t="s">
        <v>153</v>
      </c>
      <c r="BE472" s="220">
        <f>IF(N472="základní",J472,0)</f>
        <v>0</v>
      </c>
      <c r="BF472" s="220">
        <f>IF(N472="snížená",J472,0)</f>
        <v>0</v>
      </c>
      <c r="BG472" s="220">
        <f>IF(N472="zákl. přenesená",J472,0)</f>
        <v>0</v>
      </c>
      <c r="BH472" s="220">
        <f>IF(N472="sníž. přenesená",J472,0)</f>
        <v>0</v>
      </c>
      <c r="BI472" s="220">
        <f>IF(N472="nulová",J472,0)</f>
        <v>0</v>
      </c>
      <c r="BJ472" s="21" t="s">
        <v>80</v>
      </c>
      <c r="BK472" s="220">
        <f>ROUND(I472*H472,2)</f>
        <v>0</v>
      </c>
      <c r="BL472" s="21" t="s">
        <v>210</v>
      </c>
      <c r="BM472" s="219" t="s">
        <v>645</v>
      </c>
    </row>
    <row r="473" spans="1:47" s="2" customFormat="1" ht="12">
      <c r="A473" s="42"/>
      <c r="B473" s="43"/>
      <c r="C473" s="44"/>
      <c r="D473" s="221" t="s">
        <v>162</v>
      </c>
      <c r="E473" s="44"/>
      <c r="F473" s="222" t="s">
        <v>2014</v>
      </c>
      <c r="G473" s="44"/>
      <c r="H473" s="44"/>
      <c r="I473" s="223"/>
      <c r="J473" s="44"/>
      <c r="K473" s="44"/>
      <c r="L473" s="48"/>
      <c r="M473" s="224"/>
      <c r="N473" s="225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162</v>
      </c>
      <c r="AU473" s="21" t="s">
        <v>82</v>
      </c>
    </row>
    <row r="474" spans="1:47" s="2" customFormat="1" ht="12">
      <c r="A474" s="42"/>
      <c r="B474" s="43"/>
      <c r="C474" s="44"/>
      <c r="D474" s="226" t="s">
        <v>164</v>
      </c>
      <c r="E474" s="44"/>
      <c r="F474" s="227" t="s">
        <v>2015</v>
      </c>
      <c r="G474" s="44"/>
      <c r="H474" s="44"/>
      <c r="I474" s="223"/>
      <c r="J474" s="44"/>
      <c r="K474" s="44"/>
      <c r="L474" s="48"/>
      <c r="M474" s="224"/>
      <c r="N474" s="225"/>
      <c r="O474" s="88"/>
      <c r="P474" s="88"/>
      <c r="Q474" s="88"/>
      <c r="R474" s="88"/>
      <c r="S474" s="88"/>
      <c r="T474" s="89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T474" s="21" t="s">
        <v>164</v>
      </c>
      <c r="AU474" s="21" t="s">
        <v>82</v>
      </c>
    </row>
    <row r="475" spans="1:65" s="2" customFormat="1" ht="16.5" customHeight="1">
      <c r="A475" s="42"/>
      <c r="B475" s="43"/>
      <c r="C475" s="208" t="s">
        <v>654</v>
      </c>
      <c r="D475" s="208" t="s">
        <v>156</v>
      </c>
      <c r="E475" s="209" t="s">
        <v>2016</v>
      </c>
      <c r="F475" s="210" t="s">
        <v>2017</v>
      </c>
      <c r="G475" s="211" t="s">
        <v>346</v>
      </c>
      <c r="H475" s="212">
        <v>6</v>
      </c>
      <c r="I475" s="213"/>
      <c r="J475" s="214">
        <f>ROUND(I475*H475,2)</f>
        <v>0</v>
      </c>
      <c r="K475" s="210" t="s">
        <v>19</v>
      </c>
      <c r="L475" s="48"/>
      <c r="M475" s="215" t="s">
        <v>19</v>
      </c>
      <c r="N475" s="216" t="s">
        <v>43</v>
      </c>
      <c r="O475" s="88"/>
      <c r="P475" s="217">
        <f>O475*H475</f>
        <v>0</v>
      </c>
      <c r="Q475" s="217">
        <v>0</v>
      </c>
      <c r="R475" s="217">
        <f>Q475*H475</f>
        <v>0</v>
      </c>
      <c r="S475" s="217">
        <v>0</v>
      </c>
      <c r="T475" s="218">
        <f>S475*H475</f>
        <v>0</v>
      </c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R475" s="219" t="s">
        <v>210</v>
      </c>
      <c r="AT475" s="219" t="s">
        <v>156</v>
      </c>
      <c r="AU475" s="219" t="s">
        <v>82</v>
      </c>
      <c r="AY475" s="21" t="s">
        <v>153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21" t="s">
        <v>80</v>
      </c>
      <c r="BK475" s="220">
        <f>ROUND(I475*H475,2)</f>
        <v>0</v>
      </c>
      <c r="BL475" s="21" t="s">
        <v>210</v>
      </c>
      <c r="BM475" s="219" t="s">
        <v>650</v>
      </c>
    </row>
    <row r="476" spans="1:47" s="2" customFormat="1" ht="12">
      <c r="A476" s="42"/>
      <c r="B476" s="43"/>
      <c r="C476" s="44"/>
      <c r="D476" s="221" t="s">
        <v>162</v>
      </c>
      <c r="E476" s="44"/>
      <c r="F476" s="222" t="s">
        <v>2017</v>
      </c>
      <c r="G476" s="44"/>
      <c r="H476" s="44"/>
      <c r="I476" s="223"/>
      <c r="J476" s="44"/>
      <c r="K476" s="44"/>
      <c r="L476" s="48"/>
      <c r="M476" s="224"/>
      <c r="N476" s="225"/>
      <c r="O476" s="88"/>
      <c r="P476" s="88"/>
      <c r="Q476" s="88"/>
      <c r="R476" s="88"/>
      <c r="S476" s="88"/>
      <c r="T476" s="89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T476" s="21" t="s">
        <v>162</v>
      </c>
      <c r="AU476" s="21" t="s">
        <v>82</v>
      </c>
    </row>
    <row r="477" spans="1:65" s="2" customFormat="1" ht="16.5" customHeight="1">
      <c r="A477" s="42"/>
      <c r="B477" s="43"/>
      <c r="C477" s="208" t="s">
        <v>400</v>
      </c>
      <c r="D477" s="208" t="s">
        <v>156</v>
      </c>
      <c r="E477" s="209" t="s">
        <v>2018</v>
      </c>
      <c r="F477" s="210" t="s">
        <v>2019</v>
      </c>
      <c r="G477" s="211" t="s">
        <v>346</v>
      </c>
      <c r="H477" s="212">
        <v>95.1</v>
      </c>
      <c r="I477" s="213"/>
      <c r="J477" s="214">
        <f>ROUND(I477*H477,2)</f>
        <v>0</v>
      </c>
      <c r="K477" s="210" t="s">
        <v>19</v>
      </c>
      <c r="L477" s="48"/>
      <c r="M477" s="215" t="s">
        <v>19</v>
      </c>
      <c r="N477" s="216" t="s">
        <v>43</v>
      </c>
      <c r="O477" s="88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R477" s="219" t="s">
        <v>210</v>
      </c>
      <c r="AT477" s="219" t="s">
        <v>156</v>
      </c>
      <c r="AU477" s="219" t="s">
        <v>82</v>
      </c>
      <c r="AY477" s="21" t="s">
        <v>153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21" t="s">
        <v>80</v>
      </c>
      <c r="BK477" s="220">
        <f>ROUND(I477*H477,2)</f>
        <v>0</v>
      </c>
      <c r="BL477" s="21" t="s">
        <v>210</v>
      </c>
      <c r="BM477" s="219" t="s">
        <v>657</v>
      </c>
    </row>
    <row r="478" spans="1:47" s="2" customFormat="1" ht="12">
      <c r="A478" s="42"/>
      <c r="B478" s="43"/>
      <c r="C478" s="44"/>
      <c r="D478" s="221" t="s">
        <v>162</v>
      </c>
      <c r="E478" s="44"/>
      <c r="F478" s="222" t="s">
        <v>2019</v>
      </c>
      <c r="G478" s="44"/>
      <c r="H478" s="44"/>
      <c r="I478" s="223"/>
      <c r="J478" s="44"/>
      <c r="K478" s="44"/>
      <c r="L478" s="48"/>
      <c r="M478" s="224"/>
      <c r="N478" s="225"/>
      <c r="O478" s="88"/>
      <c r="P478" s="88"/>
      <c r="Q478" s="88"/>
      <c r="R478" s="88"/>
      <c r="S478" s="88"/>
      <c r="T478" s="89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T478" s="21" t="s">
        <v>162</v>
      </c>
      <c r="AU478" s="21" t="s">
        <v>82</v>
      </c>
    </row>
    <row r="479" spans="1:51" s="13" customFormat="1" ht="12">
      <c r="A479" s="13"/>
      <c r="B479" s="228"/>
      <c r="C479" s="229"/>
      <c r="D479" s="221" t="s">
        <v>166</v>
      </c>
      <c r="E479" s="230" t="s">
        <v>19</v>
      </c>
      <c r="F479" s="231" t="s">
        <v>2020</v>
      </c>
      <c r="G479" s="229"/>
      <c r="H479" s="232">
        <v>95.1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8" t="s">
        <v>166</v>
      </c>
      <c r="AU479" s="238" t="s">
        <v>82</v>
      </c>
      <c r="AV479" s="13" t="s">
        <v>82</v>
      </c>
      <c r="AW479" s="13" t="s">
        <v>33</v>
      </c>
      <c r="AX479" s="13" t="s">
        <v>72</v>
      </c>
      <c r="AY479" s="238" t="s">
        <v>153</v>
      </c>
    </row>
    <row r="480" spans="1:51" s="14" customFormat="1" ht="12">
      <c r="A480" s="14"/>
      <c r="B480" s="239"/>
      <c r="C480" s="240"/>
      <c r="D480" s="221" t="s">
        <v>166</v>
      </c>
      <c r="E480" s="241" t="s">
        <v>19</v>
      </c>
      <c r="F480" s="242" t="s">
        <v>168</v>
      </c>
      <c r="G480" s="240"/>
      <c r="H480" s="243">
        <v>95.1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9" t="s">
        <v>166</v>
      </c>
      <c r="AU480" s="249" t="s">
        <v>82</v>
      </c>
      <c r="AV480" s="14" t="s">
        <v>161</v>
      </c>
      <c r="AW480" s="14" t="s">
        <v>33</v>
      </c>
      <c r="AX480" s="14" t="s">
        <v>80</v>
      </c>
      <c r="AY480" s="249" t="s">
        <v>153</v>
      </c>
    </row>
    <row r="481" spans="1:65" s="2" customFormat="1" ht="21.75" customHeight="1">
      <c r="A481" s="42"/>
      <c r="B481" s="43"/>
      <c r="C481" s="208" t="s">
        <v>669</v>
      </c>
      <c r="D481" s="208" t="s">
        <v>156</v>
      </c>
      <c r="E481" s="209" t="s">
        <v>2021</v>
      </c>
      <c r="F481" s="210" t="s">
        <v>2022</v>
      </c>
      <c r="G481" s="211" t="s">
        <v>346</v>
      </c>
      <c r="H481" s="212">
        <v>9.51</v>
      </c>
      <c r="I481" s="213"/>
      <c r="J481" s="214">
        <f>ROUND(I481*H481,2)</f>
        <v>0</v>
      </c>
      <c r="K481" s="210" t="s">
        <v>19</v>
      </c>
      <c r="L481" s="48"/>
      <c r="M481" s="215" t="s">
        <v>19</v>
      </c>
      <c r="N481" s="216" t="s">
        <v>43</v>
      </c>
      <c r="O481" s="88"/>
      <c r="P481" s="217">
        <f>O481*H481</f>
        <v>0</v>
      </c>
      <c r="Q481" s="217">
        <v>0</v>
      </c>
      <c r="R481" s="217">
        <f>Q481*H481</f>
        <v>0</v>
      </c>
      <c r="S481" s="217">
        <v>0</v>
      </c>
      <c r="T481" s="218">
        <f>S481*H481</f>
        <v>0</v>
      </c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R481" s="219" t="s">
        <v>210</v>
      </c>
      <c r="AT481" s="219" t="s">
        <v>156</v>
      </c>
      <c r="AU481" s="219" t="s">
        <v>82</v>
      </c>
      <c r="AY481" s="21" t="s">
        <v>153</v>
      </c>
      <c r="BE481" s="220">
        <f>IF(N481="základní",J481,0)</f>
        <v>0</v>
      </c>
      <c r="BF481" s="220">
        <f>IF(N481="snížená",J481,0)</f>
        <v>0</v>
      </c>
      <c r="BG481" s="220">
        <f>IF(N481="zákl. přenesená",J481,0)</f>
        <v>0</v>
      </c>
      <c r="BH481" s="220">
        <f>IF(N481="sníž. přenesená",J481,0)</f>
        <v>0</v>
      </c>
      <c r="BI481" s="220">
        <f>IF(N481="nulová",J481,0)</f>
        <v>0</v>
      </c>
      <c r="BJ481" s="21" t="s">
        <v>80</v>
      </c>
      <c r="BK481" s="220">
        <f>ROUND(I481*H481,2)</f>
        <v>0</v>
      </c>
      <c r="BL481" s="21" t="s">
        <v>210</v>
      </c>
      <c r="BM481" s="219" t="s">
        <v>663</v>
      </c>
    </row>
    <row r="482" spans="1:47" s="2" customFormat="1" ht="12">
      <c r="A482" s="42"/>
      <c r="B482" s="43"/>
      <c r="C482" s="44"/>
      <c r="D482" s="221" t="s">
        <v>162</v>
      </c>
      <c r="E482" s="44"/>
      <c r="F482" s="222" t="s">
        <v>2022</v>
      </c>
      <c r="G482" s="44"/>
      <c r="H482" s="44"/>
      <c r="I482" s="223"/>
      <c r="J482" s="44"/>
      <c r="K482" s="44"/>
      <c r="L482" s="48"/>
      <c r="M482" s="224"/>
      <c r="N482" s="225"/>
      <c r="O482" s="88"/>
      <c r="P482" s="88"/>
      <c r="Q482" s="88"/>
      <c r="R482" s="88"/>
      <c r="S482" s="88"/>
      <c r="T482" s="89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T482" s="21" t="s">
        <v>162</v>
      </c>
      <c r="AU482" s="21" t="s">
        <v>82</v>
      </c>
    </row>
    <row r="483" spans="1:51" s="13" customFormat="1" ht="12">
      <c r="A483" s="13"/>
      <c r="B483" s="228"/>
      <c r="C483" s="229"/>
      <c r="D483" s="221" t="s">
        <v>166</v>
      </c>
      <c r="E483" s="230" t="s">
        <v>19</v>
      </c>
      <c r="F483" s="231" t="s">
        <v>2023</v>
      </c>
      <c r="G483" s="229"/>
      <c r="H483" s="232">
        <v>9.51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8" t="s">
        <v>166</v>
      </c>
      <c r="AU483" s="238" t="s">
        <v>82</v>
      </c>
      <c r="AV483" s="13" t="s">
        <v>82</v>
      </c>
      <c r="AW483" s="13" t="s">
        <v>33</v>
      </c>
      <c r="AX483" s="13" t="s">
        <v>72</v>
      </c>
      <c r="AY483" s="238" t="s">
        <v>153</v>
      </c>
    </row>
    <row r="484" spans="1:51" s="14" customFormat="1" ht="12">
      <c r="A484" s="14"/>
      <c r="B484" s="239"/>
      <c r="C484" s="240"/>
      <c r="D484" s="221" t="s">
        <v>166</v>
      </c>
      <c r="E484" s="241" t="s">
        <v>19</v>
      </c>
      <c r="F484" s="242" t="s">
        <v>168</v>
      </c>
      <c r="G484" s="240"/>
      <c r="H484" s="243">
        <v>9.51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9" t="s">
        <v>166</v>
      </c>
      <c r="AU484" s="249" t="s">
        <v>82</v>
      </c>
      <c r="AV484" s="14" t="s">
        <v>161</v>
      </c>
      <c r="AW484" s="14" t="s">
        <v>33</v>
      </c>
      <c r="AX484" s="14" t="s">
        <v>80</v>
      </c>
      <c r="AY484" s="249" t="s">
        <v>153</v>
      </c>
    </row>
    <row r="485" spans="1:65" s="2" customFormat="1" ht="21.75" customHeight="1">
      <c r="A485" s="42"/>
      <c r="B485" s="43"/>
      <c r="C485" s="208" t="s">
        <v>407</v>
      </c>
      <c r="D485" s="208" t="s">
        <v>156</v>
      </c>
      <c r="E485" s="209" t="s">
        <v>2024</v>
      </c>
      <c r="F485" s="210" t="s">
        <v>2025</v>
      </c>
      <c r="G485" s="211" t="s">
        <v>346</v>
      </c>
      <c r="H485" s="212">
        <v>5.73</v>
      </c>
      <c r="I485" s="213"/>
      <c r="J485" s="214">
        <f>ROUND(I485*H485,2)</f>
        <v>0</v>
      </c>
      <c r="K485" s="210" t="s">
        <v>19</v>
      </c>
      <c r="L485" s="48"/>
      <c r="M485" s="215" t="s">
        <v>19</v>
      </c>
      <c r="N485" s="216" t="s">
        <v>43</v>
      </c>
      <c r="O485" s="88"/>
      <c r="P485" s="217">
        <f>O485*H485</f>
        <v>0</v>
      </c>
      <c r="Q485" s="217">
        <v>0</v>
      </c>
      <c r="R485" s="217">
        <f>Q485*H485</f>
        <v>0</v>
      </c>
      <c r="S485" s="217">
        <v>0</v>
      </c>
      <c r="T485" s="218">
        <f>S485*H485</f>
        <v>0</v>
      </c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R485" s="219" t="s">
        <v>210</v>
      </c>
      <c r="AT485" s="219" t="s">
        <v>156</v>
      </c>
      <c r="AU485" s="219" t="s">
        <v>82</v>
      </c>
      <c r="AY485" s="21" t="s">
        <v>153</v>
      </c>
      <c r="BE485" s="220">
        <f>IF(N485="základní",J485,0)</f>
        <v>0</v>
      </c>
      <c r="BF485" s="220">
        <f>IF(N485="snížená",J485,0)</f>
        <v>0</v>
      </c>
      <c r="BG485" s="220">
        <f>IF(N485="zákl. přenesená",J485,0)</f>
        <v>0</v>
      </c>
      <c r="BH485" s="220">
        <f>IF(N485="sníž. přenesená",J485,0)</f>
        <v>0</v>
      </c>
      <c r="BI485" s="220">
        <f>IF(N485="nulová",J485,0)</f>
        <v>0</v>
      </c>
      <c r="BJ485" s="21" t="s">
        <v>80</v>
      </c>
      <c r="BK485" s="220">
        <f>ROUND(I485*H485,2)</f>
        <v>0</v>
      </c>
      <c r="BL485" s="21" t="s">
        <v>210</v>
      </c>
      <c r="BM485" s="219" t="s">
        <v>672</v>
      </c>
    </row>
    <row r="486" spans="1:47" s="2" customFormat="1" ht="12">
      <c r="A486" s="42"/>
      <c r="B486" s="43"/>
      <c r="C486" s="44"/>
      <c r="D486" s="221" t="s">
        <v>162</v>
      </c>
      <c r="E486" s="44"/>
      <c r="F486" s="222" t="s">
        <v>2025</v>
      </c>
      <c r="G486" s="44"/>
      <c r="H486" s="44"/>
      <c r="I486" s="223"/>
      <c r="J486" s="44"/>
      <c r="K486" s="44"/>
      <c r="L486" s="48"/>
      <c r="M486" s="224"/>
      <c r="N486" s="225"/>
      <c r="O486" s="88"/>
      <c r="P486" s="88"/>
      <c r="Q486" s="88"/>
      <c r="R486" s="88"/>
      <c r="S486" s="88"/>
      <c r="T486" s="89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T486" s="21" t="s">
        <v>162</v>
      </c>
      <c r="AU486" s="21" t="s">
        <v>82</v>
      </c>
    </row>
    <row r="487" spans="1:51" s="13" customFormat="1" ht="12">
      <c r="A487" s="13"/>
      <c r="B487" s="228"/>
      <c r="C487" s="229"/>
      <c r="D487" s="221" t="s">
        <v>166</v>
      </c>
      <c r="E487" s="230" t="s">
        <v>19</v>
      </c>
      <c r="F487" s="231" t="s">
        <v>2026</v>
      </c>
      <c r="G487" s="229"/>
      <c r="H487" s="232">
        <v>5.73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8" t="s">
        <v>166</v>
      </c>
      <c r="AU487" s="238" t="s">
        <v>82</v>
      </c>
      <c r="AV487" s="13" t="s">
        <v>82</v>
      </c>
      <c r="AW487" s="13" t="s">
        <v>33</v>
      </c>
      <c r="AX487" s="13" t="s">
        <v>72</v>
      </c>
      <c r="AY487" s="238" t="s">
        <v>153</v>
      </c>
    </row>
    <row r="488" spans="1:51" s="14" customFormat="1" ht="12">
      <c r="A488" s="14"/>
      <c r="B488" s="239"/>
      <c r="C488" s="240"/>
      <c r="D488" s="221" t="s">
        <v>166</v>
      </c>
      <c r="E488" s="241" t="s">
        <v>19</v>
      </c>
      <c r="F488" s="242" t="s">
        <v>168</v>
      </c>
      <c r="G488" s="240"/>
      <c r="H488" s="243">
        <v>5.73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9" t="s">
        <v>166</v>
      </c>
      <c r="AU488" s="249" t="s">
        <v>82</v>
      </c>
      <c r="AV488" s="14" t="s">
        <v>161</v>
      </c>
      <c r="AW488" s="14" t="s">
        <v>33</v>
      </c>
      <c r="AX488" s="14" t="s">
        <v>80</v>
      </c>
      <c r="AY488" s="249" t="s">
        <v>153</v>
      </c>
    </row>
    <row r="489" spans="1:65" s="2" customFormat="1" ht="21.75" customHeight="1">
      <c r="A489" s="42"/>
      <c r="B489" s="43"/>
      <c r="C489" s="208" t="s">
        <v>684</v>
      </c>
      <c r="D489" s="208" t="s">
        <v>156</v>
      </c>
      <c r="E489" s="209" t="s">
        <v>2027</v>
      </c>
      <c r="F489" s="210" t="s">
        <v>2028</v>
      </c>
      <c r="G489" s="211" t="s">
        <v>346</v>
      </c>
      <c r="H489" s="212">
        <v>33.4</v>
      </c>
      <c r="I489" s="213"/>
      <c r="J489" s="214">
        <f>ROUND(I489*H489,2)</f>
        <v>0</v>
      </c>
      <c r="K489" s="210" t="s">
        <v>19</v>
      </c>
      <c r="L489" s="48"/>
      <c r="M489" s="215" t="s">
        <v>19</v>
      </c>
      <c r="N489" s="216" t="s">
        <v>43</v>
      </c>
      <c r="O489" s="88"/>
      <c r="P489" s="217">
        <f>O489*H489</f>
        <v>0</v>
      </c>
      <c r="Q489" s="217">
        <v>0</v>
      </c>
      <c r="R489" s="217">
        <f>Q489*H489</f>
        <v>0</v>
      </c>
      <c r="S489" s="217">
        <v>0</v>
      </c>
      <c r="T489" s="218">
        <f>S489*H489</f>
        <v>0</v>
      </c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R489" s="219" t="s">
        <v>210</v>
      </c>
      <c r="AT489" s="219" t="s">
        <v>156</v>
      </c>
      <c r="AU489" s="219" t="s">
        <v>82</v>
      </c>
      <c r="AY489" s="21" t="s">
        <v>153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21" t="s">
        <v>80</v>
      </c>
      <c r="BK489" s="220">
        <f>ROUND(I489*H489,2)</f>
        <v>0</v>
      </c>
      <c r="BL489" s="21" t="s">
        <v>210</v>
      </c>
      <c r="BM489" s="219" t="s">
        <v>681</v>
      </c>
    </row>
    <row r="490" spans="1:47" s="2" customFormat="1" ht="12">
      <c r="A490" s="42"/>
      <c r="B490" s="43"/>
      <c r="C490" s="44"/>
      <c r="D490" s="221" t="s">
        <v>162</v>
      </c>
      <c r="E490" s="44"/>
      <c r="F490" s="222" t="s">
        <v>2028</v>
      </c>
      <c r="G490" s="44"/>
      <c r="H490" s="44"/>
      <c r="I490" s="223"/>
      <c r="J490" s="44"/>
      <c r="K490" s="44"/>
      <c r="L490" s="48"/>
      <c r="M490" s="224"/>
      <c r="N490" s="225"/>
      <c r="O490" s="88"/>
      <c r="P490" s="88"/>
      <c r="Q490" s="88"/>
      <c r="R490" s="88"/>
      <c r="S490" s="88"/>
      <c r="T490" s="89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T490" s="21" t="s">
        <v>162</v>
      </c>
      <c r="AU490" s="21" t="s">
        <v>82</v>
      </c>
    </row>
    <row r="491" spans="1:51" s="13" customFormat="1" ht="12">
      <c r="A491" s="13"/>
      <c r="B491" s="228"/>
      <c r="C491" s="229"/>
      <c r="D491" s="221" t="s">
        <v>166</v>
      </c>
      <c r="E491" s="230" t="s">
        <v>19</v>
      </c>
      <c r="F491" s="231" t="s">
        <v>2029</v>
      </c>
      <c r="G491" s="229"/>
      <c r="H491" s="232">
        <v>33.4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8" t="s">
        <v>166</v>
      </c>
      <c r="AU491" s="238" t="s">
        <v>82</v>
      </c>
      <c r="AV491" s="13" t="s">
        <v>82</v>
      </c>
      <c r="AW491" s="13" t="s">
        <v>33</v>
      </c>
      <c r="AX491" s="13" t="s">
        <v>72</v>
      </c>
      <c r="AY491" s="238" t="s">
        <v>153</v>
      </c>
    </row>
    <row r="492" spans="1:51" s="14" customFormat="1" ht="12">
      <c r="A492" s="14"/>
      <c r="B492" s="239"/>
      <c r="C492" s="240"/>
      <c r="D492" s="221" t="s">
        <v>166</v>
      </c>
      <c r="E492" s="241" t="s">
        <v>19</v>
      </c>
      <c r="F492" s="242" t="s">
        <v>168</v>
      </c>
      <c r="G492" s="240"/>
      <c r="H492" s="243">
        <v>33.4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9" t="s">
        <v>166</v>
      </c>
      <c r="AU492" s="249" t="s">
        <v>82</v>
      </c>
      <c r="AV492" s="14" t="s">
        <v>161</v>
      </c>
      <c r="AW492" s="14" t="s">
        <v>33</v>
      </c>
      <c r="AX492" s="14" t="s">
        <v>80</v>
      </c>
      <c r="AY492" s="249" t="s">
        <v>153</v>
      </c>
    </row>
    <row r="493" spans="1:65" s="2" customFormat="1" ht="16.5" customHeight="1">
      <c r="A493" s="42"/>
      <c r="B493" s="43"/>
      <c r="C493" s="208" t="s">
        <v>412</v>
      </c>
      <c r="D493" s="208" t="s">
        <v>156</v>
      </c>
      <c r="E493" s="209" t="s">
        <v>2030</v>
      </c>
      <c r="F493" s="210" t="s">
        <v>2031</v>
      </c>
      <c r="G493" s="211" t="s">
        <v>346</v>
      </c>
      <c r="H493" s="212">
        <v>34</v>
      </c>
      <c r="I493" s="213"/>
      <c r="J493" s="214">
        <f>ROUND(I493*H493,2)</f>
        <v>0</v>
      </c>
      <c r="K493" s="210" t="s">
        <v>160</v>
      </c>
      <c r="L493" s="48"/>
      <c r="M493" s="215" t="s">
        <v>19</v>
      </c>
      <c r="N493" s="216" t="s">
        <v>43</v>
      </c>
      <c r="O493" s="88"/>
      <c r="P493" s="217">
        <f>O493*H493</f>
        <v>0</v>
      </c>
      <c r="Q493" s="217">
        <v>0</v>
      </c>
      <c r="R493" s="217">
        <f>Q493*H493</f>
        <v>0</v>
      </c>
      <c r="S493" s="217">
        <v>0</v>
      </c>
      <c r="T493" s="218">
        <f>S493*H493</f>
        <v>0</v>
      </c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R493" s="219" t="s">
        <v>210</v>
      </c>
      <c r="AT493" s="219" t="s">
        <v>156</v>
      </c>
      <c r="AU493" s="219" t="s">
        <v>82</v>
      </c>
      <c r="AY493" s="21" t="s">
        <v>153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21" t="s">
        <v>80</v>
      </c>
      <c r="BK493" s="220">
        <f>ROUND(I493*H493,2)</f>
        <v>0</v>
      </c>
      <c r="BL493" s="21" t="s">
        <v>210</v>
      </c>
      <c r="BM493" s="219" t="s">
        <v>687</v>
      </c>
    </row>
    <row r="494" spans="1:47" s="2" customFormat="1" ht="12">
      <c r="A494" s="42"/>
      <c r="B494" s="43"/>
      <c r="C494" s="44"/>
      <c r="D494" s="221" t="s">
        <v>162</v>
      </c>
      <c r="E494" s="44"/>
      <c r="F494" s="222" t="s">
        <v>2032</v>
      </c>
      <c r="G494" s="44"/>
      <c r="H494" s="44"/>
      <c r="I494" s="223"/>
      <c r="J494" s="44"/>
      <c r="K494" s="44"/>
      <c r="L494" s="48"/>
      <c r="M494" s="224"/>
      <c r="N494" s="225"/>
      <c r="O494" s="88"/>
      <c r="P494" s="88"/>
      <c r="Q494" s="88"/>
      <c r="R494" s="88"/>
      <c r="S494" s="88"/>
      <c r="T494" s="89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T494" s="21" t="s">
        <v>162</v>
      </c>
      <c r="AU494" s="21" t="s">
        <v>82</v>
      </c>
    </row>
    <row r="495" spans="1:47" s="2" customFormat="1" ht="12">
      <c r="A495" s="42"/>
      <c r="B495" s="43"/>
      <c r="C495" s="44"/>
      <c r="D495" s="226" t="s">
        <v>164</v>
      </c>
      <c r="E495" s="44"/>
      <c r="F495" s="227" t="s">
        <v>2033</v>
      </c>
      <c r="G495" s="44"/>
      <c r="H495" s="44"/>
      <c r="I495" s="223"/>
      <c r="J495" s="44"/>
      <c r="K495" s="44"/>
      <c r="L495" s="48"/>
      <c r="M495" s="224"/>
      <c r="N495" s="225"/>
      <c r="O495" s="88"/>
      <c r="P495" s="88"/>
      <c r="Q495" s="88"/>
      <c r="R495" s="88"/>
      <c r="S495" s="88"/>
      <c r="T495" s="89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T495" s="21" t="s">
        <v>164</v>
      </c>
      <c r="AU495" s="21" t="s">
        <v>82</v>
      </c>
    </row>
    <row r="496" spans="1:65" s="2" customFormat="1" ht="24.15" customHeight="1">
      <c r="A496" s="42"/>
      <c r="B496" s="43"/>
      <c r="C496" s="261" t="s">
        <v>698</v>
      </c>
      <c r="D496" s="261" t="s">
        <v>214</v>
      </c>
      <c r="E496" s="262" t="s">
        <v>2034</v>
      </c>
      <c r="F496" s="263" t="s">
        <v>2035</v>
      </c>
      <c r="G496" s="264" t="s">
        <v>366</v>
      </c>
      <c r="H496" s="265">
        <v>3</v>
      </c>
      <c r="I496" s="266"/>
      <c r="J496" s="267">
        <f>ROUND(I496*H496,2)</f>
        <v>0</v>
      </c>
      <c r="K496" s="263" t="s">
        <v>19</v>
      </c>
      <c r="L496" s="268"/>
      <c r="M496" s="269" t="s">
        <v>19</v>
      </c>
      <c r="N496" s="270" t="s">
        <v>43</v>
      </c>
      <c r="O496" s="88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R496" s="219" t="s">
        <v>260</v>
      </c>
      <c r="AT496" s="219" t="s">
        <v>214</v>
      </c>
      <c r="AU496" s="219" t="s">
        <v>82</v>
      </c>
      <c r="AY496" s="21" t="s">
        <v>153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21" t="s">
        <v>80</v>
      </c>
      <c r="BK496" s="220">
        <f>ROUND(I496*H496,2)</f>
        <v>0</v>
      </c>
      <c r="BL496" s="21" t="s">
        <v>210</v>
      </c>
      <c r="BM496" s="219" t="s">
        <v>693</v>
      </c>
    </row>
    <row r="497" spans="1:47" s="2" customFormat="1" ht="12">
      <c r="A497" s="42"/>
      <c r="B497" s="43"/>
      <c r="C497" s="44"/>
      <c r="D497" s="221" t="s">
        <v>162</v>
      </c>
      <c r="E497" s="44"/>
      <c r="F497" s="222" t="s">
        <v>2035</v>
      </c>
      <c r="G497" s="44"/>
      <c r="H497" s="44"/>
      <c r="I497" s="223"/>
      <c r="J497" s="44"/>
      <c r="K497" s="44"/>
      <c r="L497" s="48"/>
      <c r="M497" s="224"/>
      <c r="N497" s="225"/>
      <c r="O497" s="88"/>
      <c r="P497" s="88"/>
      <c r="Q497" s="88"/>
      <c r="R497" s="88"/>
      <c r="S497" s="88"/>
      <c r="T497" s="89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T497" s="21" t="s">
        <v>162</v>
      </c>
      <c r="AU497" s="21" t="s">
        <v>82</v>
      </c>
    </row>
    <row r="498" spans="1:65" s="2" customFormat="1" ht="16.5" customHeight="1">
      <c r="A498" s="42"/>
      <c r="B498" s="43"/>
      <c r="C498" s="208" t="s">
        <v>419</v>
      </c>
      <c r="D498" s="208" t="s">
        <v>156</v>
      </c>
      <c r="E498" s="209" t="s">
        <v>2036</v>
      </c>
      <c r="F498" s="210" t="s">
        <v>2037</v>
      </c>
      <c r="G498" s="211" t="s">
        <v>346</v>
      </c>
      <c r="H498" s="212">
        <v>24</v>
      </c>
      <c r="I498" s="213"/>
      <c r="J498" s="214">
        <f>ROUND(I498*H498,2)</f>
        <v>0</v>
      </c>
      <c r="K498" s="210" t="s">
        <v>160</v>
      </c>
      <c r="L498" s="48"/>
      <c r="M498" s="215" t="s">
        <v>19</v>
      </c>
      <c r="N498" s="216" t="s">
        <v>43</v>
      </c>
      <c r="O498" s="88"/>
      <c r="P498" s="217">
        <f>O498*H498</f>
        <v>0</v>
      </c>
      <c r="Q498" s="217">
        <v>0</v>
      </c>
      <c r="R498" s="217">
        <f>Q498*H498</f>
        <v>0</v>
      </c>
      <c r="S498" s="217">
        <v>0</v>
      </c>
      <c r="T498" s="218">
        <f>S498*H498</f>
        <v>0</v>
      </c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R498" s="219" t="s">
        <v>210</v>
      </c>
      <c r="AT498" s="219" t="s">
        <v>156</v>
      </c>
      <c r="AU498" s="219" t="s">
        <v>82</v>
      </c>
      <c r="AY498" s="21" t="s">
        <v>153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21" t="s">
        <v>80</v>
      </c>
      <c r="BK498" s="220">
        <f>ROUND(I498*H498,2)</f>
        <v>0</v>
      </c>
      <c r="BL498" s="21" t="s">
        <v>210</v>
      </c>
      <c r="BM498" s="219" t="s">
        <v>701</v>
      </c>
    </row>
    <row r="499" spans="1:47" s="2" customFormat="1" ht="12">
      <c r="A499" s="42"/>
      <c r="B499" s="43"/>
      <c r="C499" s="44"/>
      <c r="D499" s="221" t="s">
        <v>162</v>
      </c>
      <c r="E499" s="44"/>
      <c r="F499" s="222" t="s">
        <v>2038</v>
      </c>
      <c r="G499" s="44"/>
      <c r="H499" s="44"/>
      <c r="I499" s="223"/>
      <c r="J499" s="44"/>
      <c r="K499" s="44"/>
      <c r="L499" s="48"/>
      <c r="M499" s="224"/>
      <c r="N499" s="225"/>
      <c r="O499" s="88"/>
      <c r="P499" s="88"/>
      <c r="Q499" s="88"/>
      <c r="R499" s="88"/>
      <c r="S499" s="88"/>
      <c r="T499" s="89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T499" s="21" t="s">
        <v>162</v>
      </c>
      <c r="AU499" s="21" t="s">
        <v>82</v>
      </c>
    </row>
    <row r="500" spans="1:47" s="2" customFormat="1" ht="12">
      <c r="A500" s="42"/>
      <c r="B500" s="43"/>
      <c r="C500" s="44"/>
      <c r="D500" s="226" t="s">
        <v>164</v>
      </c>
      <c r="E500" s="44"/>
      <c r="F500" s="227" t="s">
        <v>2039</v>
      </c>
      <c r="G500" s="44"/>
      <c r="H500" s="44"/>
      <c r="I500" s="223"/>
      <c r="J500" s="44"/>
      <c r="K500" s="44"/>
      <c r="L500" s="48"/>
      <c r="M500" s="224"/>
      <c r="N500" s="225"/>
      <c r="O500" s="88"/>
      <c r="P500" s="88"/>
      <c r="Q500" s="88"/>
      <c r="R500" s="88"/>
      <c r="S500" s="88"/>
      <c r="T500" s="89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T500" s="21" t="s">
        <v>164</v>
      </c>
      <c r="AU500" s="21" t="s">
        <v>82</v>
      </c>
    </row>
    <row r="501" spans="1:65" s="2" customFormat="1" ht="16.5" customHeight="1">
      <c r="A501" s="42"/>
      <c r="B501" s="43"/>
      <c r="C501" s="208" t="s">
        <v>707</v>
      </c>
      <c r="D501" s="208" t="s">
        <v>156</v>
      </c>
      <c r="E501" s="209" t="s">
        <v>2040</v>
      </c>
      <c r="F501" s="210" t="s">
        <v>2041</v>
      </c>
      <c r="G501" s="211" t="s">
        <v>346</v>
      </c>
      <c r="H501" s="212">
        <v>13</v>
      </c>
      <c r="I501" s="213"/>
      <c r="J501" s="214">
        <f>ROUND(I501*H501,2)</f>
        <v>0</v>
      </c>
      <c r="K501" s="210" t="s">
        <v>160</v>
      </c>
      <c r="L501" s="48"/>
      <c r="M501" s="215" t="s">
        <v>19</v>
      </c>
      <c r="N501" s="216" t="s">
        <v>43</v>
      </c>
      <c r="O501" s="88"/>
      <c r="P501" s="217">
        <f>O501*H501</f>
        <v>0</v>
      </c>
      <c r="Q501" s="217">
        <v>0</v>
      </c>
      <c r="R501" s="217">
        <f>Q501*H501</f>
        <v>0</v>
      </c>
      <c r="S501" s="217">
        <v>0</v>
      </c>
      <c r="T501" s="218">
        <f>S501*H501</f>
        <v>0</v>
      </c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R501" s="219" t="s">
        <v>210</v>
      </c>
      <c r="AT501" s="219" t="s">
        <v>156</v>
      </c>
      <c r="AU501" s="219" t="s">
        <v>82</v>
      </c>
      <c r="AY501" s="21" t="s">
        <v>153</v>
      </c>
      <c r="BE501" s="220">
        <f>IF(N501="základní",J501,0)</f>
        <v>0</v>
      </c>
      <c r="BF501" s="220">
        <f>IF(N501="snížená",J501,0)</f>
        <v>0</v>
      </c>
      <c r="BG501" s="220">
        <f>IF(N501="zákl. přenesená",J501,0)</f>
        <v>0</v>
      </c>
      <c r="BH501" s="220">
        <f>IF(N501="sníž. přenesená",J501,0)</f>
        <v>0</v>
      </c>
      <c r="BI501" s="220">
        <f>IF(N501="nulová",J501,0)</f>
        <v>0</v>
      </c>
      <c r="BJ501" s="21" t="s">
        <v>80</v>
      </c>
      <c r="BK501" s="220">
        <f>ROUND(I501*H501,2)</f>
        <v>0</v>
      </c>
      <c r="BL501" s="21" t="s">
        <v>210</v>
      </c>
      <c r="BM501" s="219" t="s">
        <v>705</v>
      </c>
    </row>
    <row r="502" spans="1:47" s="2" customFormat="1" ht="12">
      <c r="A502" s="42"/>
      <c r="B502" s="43"/>
      <c r="C502" s="44"/>
      <c r="D502" s="221" t="s">
        <v>162</v>
      </c>
      <c r="E502" s="44"/>
      <c r="F502" s="222" t="s">
        <v>2042</v>
      </c>
      <c r="G502" s="44"/>
      <c r="H502" s="44"/>
      <c r="I502" s="223"/>
      <c r="J502" s="44"/>
      <c r="K502" s="44"/>
      <c r="L502" s="48"/>
      <c r="M502" s="224"/>
      <c r="N502" s="225"/>
      <c r="O502" s="88"/>
      <c r="P502" s="88"/>
      <c r="Q502" s="88"/>
      <c r="R502" s="88"/>
      <c r="S502" s="88"/>
      <c r="T502" s="89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T502" s="21" t="s">
        <v>162</v>
      </c>
      <c r="AU502" s="21" t="s">
        <v>82</v>
      </c>
    </row>
    <row r="503" spans="1:47" s="2" customFormat="1" ht="12">
      <c r="A503" s="42"/>
      <c r="B503" s="43"/>
      <c r="C503" s="44"/>
      <c r="D503" s="226" t="s">
        <v>164</v>
      </c>
      <c r="E503" s="44"/>
      <c r="F503" s="227" t="s">
        <v>2043</v>
      </c>
      <c r="G503" s="44"/>
      <c r="H503" s="44"/>
      <c r="I503" s="223"/>
      <c r="J503" s="44"/>
      <c r="K503" s="44"/>
      <c r="L503" s="48"/>
      <c r="M503" s="224"/>
      <c r="N503" s="225"/>
      <c r="O503" s="88"/>
      <c r="P503" s="88"/>
      <c r="Q503" s="88"/>
      <c r="R503" s="88"/>
      <c r="S503" s="88"/>
      <c r="T503" s="89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T503" s="21" t="s">
        <v>164</v>
      </c>
      <c r="AU503" s="21" t="s">
        <v>82</v>
      </c>
    </row>
    <row r="504" spans="1:65" s="2" customFormat="1" ht="16.5" customHeight="1">
      <c r="A504" s="42"/>
      <c r="B504" s="43"/>
      <c r="C504" s="208" t="s">
        <v>426</v>
      </c>
      <c r="D504" s="208" t="s">
        <v>156</v>
      </c>
      <c r="E504" s="209" t="s">
        <v>2044</v>
      </c>
      <c r="F504" s="210" t="s">
        <v>2045</v>
      </c>
      <c r="G504" s="211" t="s">
        <v>346</v>
      </c>
      <c r="H504" s="212">
        <v>1</v>
      </c>
      <c r="I504" s="213"/>
      <c r="J504" s="214">
        <f>ROUND(I504*H504,2)</f>
        <v>0</v>
      </c>
      <c r="K504" s="210" t="s">
        <v>160</v>
      </c>
      <c r="L504" s="48"/>
      <c r="M504" s="215" t="s">
        <v>19</v>
      </c>
      <c r="N504" s="216" t="s">
        <v>43</v>
      </c>
      <c r="O504" s="88"/>
      <c r="P504" s="217">
        <f>O504*H504</f>
        <v>0</v>
      </c>
      <c r="Q504" s="217">
        <v>0</v>
      </c>
      <c r="R504" s="217">
        <f>Q504*H504</f>
        <v>0</v>
      </c>
      <c r="S504" s="217">
        <v>0</v>
      </c>
      <c r="T504" s="218">
        <f>S504*H504</f>
        <v>0</v>
      </c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R504" s="219" t="s">
        <v>210</v>
      </c>
      <c r="AT504" s="219" t="s">
        <v>156</v>
      </c>
      <c r="AU504" s="219" t="s">
        <v>82</v>
      </c>
      <c r="AY504" s="21" t="s">
        <v>153</v>
      </c>
      <c r="BE504" s="220">
        <f>IF(N504="základní",J504,0)</f>
        <v>0</v>
      </c>
      <c r="BF504" s="220">
        <f>IF(N504="snížená",J504,0)</f>
        <v>0</v>
      </c>
      <c r="BG504" s="220">
        <f>IF(N504="zákl. přenesená",J504,0)</f>
        <v>0</v>
      </c>
      <c r="BH504" s="220">
        <f>IF(N504="sníž. přenesená",J504,0)</f>
        <v>0</v>
      </c>
      <c r="BI504" s="220">
        <f>IF(N504="nulová",J504,0)</f>
        <v>0</v>
      </c>
      <c r="BJ504" s="21" t="s">
        <v>80</v>
      </c>
      <c r="BK504" s="220">
        <f>ROUND(I504*H504,2)</f>
        <v>0</v>
      </c>
      <c r="BL504" s="21" t="s">
        <v>210</v>
      </c>
      <c r="BM504" s="219" t="s">
        <v>710</v>
      </c>
    </row>
    <row r="505" spans="1:47" s="2" customFormat="1" ht="12">
      <c r="A505" s="42"/>
      <c r="B505" s="43"/>
      <c r="C505" s="44"/>
      <c r="D505" s="221" t="s">
        <v>162</v>
      </c>
      <c r="E505" s="44"/>
      <c r="F505" s="222" t="s">
        <v>2046</v>
      </c>
      <c r="G505" s="44"/>
      <c r="H505" s="44"/>
      <c r="I505" s="223"/>
      <c r="J505" s="44"/>
      <c r="K505" s="44"/>
      <c r="L505" s="48"/>
      <c r="M505" s="224"/>
      <c r="N505" s="225"/>
      <c r="O505" s="88"/>
      <c r="P505" s="88"/>
      <c r="Q505" s="88"/>
      <c r="R505" s="88"/>
      <c r="S505" s="88"/>
      <c r="T505" s="89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T505" s="21" t="s">
        <v>162</v>
      </c>
      <c r="AU505" s="21" t="s">
        <v>82</v>
      </c>
    </row>
    <row r="506" spans="1:47" s="2" customFormat="1" ht="12">
      <c r="A506" s="42"/>
      <c r="B506" s="43"/>
      <c r="C506" s="44"/>
      <c r="D506" s="226" t="s">
        <v>164</v>
      </c>
      <c r="E506" s="44"/>
      <c r="F506" s="227" t="s">
        <v>2047</v>
      </c>
      <c r="G506" s="44"/>
      <c r="H506" s="44"/>
      <c r="I506" s="223"/>
      <c r="J506" s="44"/>
      <c r="K506" s="44"/>
      <c r="L506" s="48"/>
      <c r="M506" s="224"/>
      <c r="N506" s="225"/>
      <c r="O506" s="88"/>
      <c r="P506" s="88"/>
      <c r="Q506" s="88"/>
      <c r="R506" s="88"/>
      <c r="S506" s="88"/>
      <c r="T506" s="89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T506" s="21" t="s">
        <v>164</v>
      </c>
      <c r="AU506" s="21" t="s">
        <v>82</v>
      </c>
    </row>
    <row r="507" spans="1:65" s="2" customFormat="1" ht="16.5" customHeight="1">
      <c r="A507" s="42"/>
      <c r="B507" s="43"/>
      <c r="C507" s="208" t="s">
        <v>720</v>
      </c>
      <c r="D507" s="208" t="s">
        <v>156</v>
      </c>
      <c r="E507" s="209" t="s">
        <v>2048</v>
      </c>
      <c r="F507" s="210" t="s">
        <v>2049</v>
      </c>
      <c r="G507" s="211" t="s">
        <v>346</v>
      </c>
      <c r="H507" s="212">
        <v>16</v>
      </c>
      <c r="I507" s="213"/>
      <c r="J507" s="214">
        <f>ROUND(I507*H507,2)</f>
        <v>0</v>
      </c>
      <c r="K507" s="210" t="s">
        <v>160</v>
      </c>
      <c r="L507" s="48"/>
      <c r="M507" s="215" t="s">
        <v>19</v>
      </c>
      <c r="N507" s="216" t="s">
        <v>43</v>
      </c>
      <c r="O507" s="88"/>
      <c r="P507" s="217">
        <f>O507*H507</f>
        <v>0</v>
      </c>
      <c r="Q507" s="217">
        <v>0</v>
      </c>
      <c r="R507" s="217">
        <f>Q507*H507</f>
        <v>0</v>
      </c>
      <c r="S507" s="217">
        <v>0</v>
      </c>
      <c r="T507" s="218">
        <f>S507*H507</f>
        <v>0</v>
      </c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R507" s="219" t="s">
        <v>210</v>
      </c>
      <c r="AT507" s="219" t="s">
        <v>156</v>
      </c>
      <c r="AU507" s="219" t="s">
        <v>82</v>
      </c>
      <c r="AY507" s="21" t="s">
        <v>153</v>
      </c>
      <c r="BE507" s="220">
        <f>IF(N507="základní",J507,0)</f>
        <v>0</v>
      </c>
      <c r="BF507" s="220">
        <f>IF(N507="snížená",J507,0)</f>
        <v>0</v>
      </c>
      <c r="BG507" s="220">
        <f>IF(N507="zákl. přenesená",J507,0)</f>
        <v>0</v>
      </c>
      <c r="BH507" s="220">
        <f>IF(N507="sníž. přenesená",J507,0)</f>
        <v>0</v>
      </c>
      <c r="BI507" s="220">
        <f>IF(N507="nulová",J507,0)</f>
        <v>0</v>
      </c>
      <c r="BJ507" s="21" t="s">
        <v>80</v>
      </c>
      <c r="BK507" s="220">
        <f>ROUND(I507*H507,2)</f>
        <v>0</v>
      </c>
      <c r="BL507" s="21" t="s">
        <v>210</v>
      </c>
      <c r="BM507" s="219" t="s">
        <v>717</v>
      </c>
    </row>
    <row r="508" spans="1:47" s="2" customFormat="1" ht="12">
      <c r="A508" s="42"/>
      <c r="B508" s="43"/>
      <c r="C508" s="44"/>
      <c r="D508" s="221" t="s">
        <v>162</v>
      </c>
      <c r="E508" s="44"/>
      <c r="F508" s="222" t="s">
        <v>2050</v>
      </c>
      <c r="G508" s="44"/>
      <c r="H508" s="44"/>
      <c r="I508" s="223"/>
      <c r="J508" s="44"/>
      <c r="K508" s="44"/>
      <c r="L508" s="48"/>
      <c r="M508" s="224"/>
      <c r="N508" s="225"/>
      <c r="O508" s="88"/>
      <c r="P508" s="88"/>
      <c r="Q508" s="88"/>
      <c r="R508" s="88"/>
      <c r="S508" s="88"/>
      <c r="T508" s="89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T508" s="21" t="s">
        <v>162</v>
      </c>
      <c r="AU508" s="21" t="s">
        <v>82</v>
      </c>
    </row>
    <row r="509" spans="1:47" s="2" customFormat="1" ht="12">
      <c r="A509" s="42"/>
      <c r="B509" s="43"/>
      <c r="C509" s="44"/>
      <c r="D509" s="226" t="s">
        <v>164</v>
      </c>
      <c r="E509" s="44"/>
      <c r="F509" s="227" t="s">
        <v>2051</v>
      </c>
      <c r="G509" s="44"/>
      <c r="H509" s="44"/>
      <c r="I509" s="223"/>
      <c r="J509" s="44"/>
      <c r="K509" s="44"/>
      <c r="L509" s="48"/>
      <c r="M509" s="224"/>
      <c r="N509" s="225"/>
      <c r="O509" s="88"/>
      <c r="P509" s="88"/>
      <c r="Q509" s="88"/>
      <c r="R509" s="88"/>
      <c r="S509" s="88"/>
      <c r="T509" s="89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T509" s="21" t="s">
        <v>164</v>
      </c>
      <c r="AU509" s="21" t="s">
        <v>82</v>
      </c>
    </row>
    <row r="510" spans="1:65" s="2" customFormat="1" ht="16.5" customHeight="1">
      <c r="A510" s="42"/>
      <c r="B510" s="43"/>
      <c r="C510" s="208" t="s">
        <v>433</v>
      </c>
      <c r="D510" s="208" t="s">
        <v>156</v>
      </c>
      <c r="E510" s="209" t="s">
        <v>2052</v>
      </c>
      <c r="F510" s="210" t="s">
        <v>2053</v>
      </c>
      <c r="G510" s="211" t="s">
        <v>366</v>
      </c>
      <c r="H510" s="212">
        <v>19</v>
      </c>
      <c r="I510" s="213"/>
      <c r="J510" s="214">
        <f>ROUND(I510*H510,2)</f>
        <v>0</v>
      </c>
      <c r="K510" s="210" t="s">
        <v>160</v>
      </c>
      <c r="L510" s="48"/>
      <c r="M510" s="215" t="s">
        <v>19</v>
      </c>
      <c r="N510" s="216" t="s">
        <v>43</v>
      </c>
      <c r="O510" s="88"/>
      <c r="P510" s="217">
        <f>O510*H510</f>
        <v>0</v>
      </c>
      <c r="Q510" s="217">
        <v>0</v>
      </c>
      <c r="R510" s="217">
        <f>Q510*H510</f>
        <v>0</v>
      </c>
      <c r="S510" s="217">
        <v>0</v>
      </c>
      <c r="T510" s="218">
        <f>S510*H510</f>
        <v>0</v>
      </c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R510" s="219" t="s">
        <v>210</v>
      </c>
      <c r="AT510" s="219" t="s">
        <v>156</v>
      </c>
      <c r="AU510" s="219" t="s">
        <v>82</v>
      </c>
      <c r="AY510" s="21" t="s">
        <v>153</v>
      </c>
      <c r="BE510" s="220">
        <f>IF(N510="základní",J510,0)</f>
        <v>0</v>
      </c>
      <c r="BF510" s="220">
        <f>IF(N510="snížená",J510,0)</f>
        <v>0</v>
      </c>
      <c r="BG510" s="220">
        <f>IF(N510="zákl. přenesená",J510,0)</f>
        <v>0</v>
      </c>
      <c r="BH510" s="220">
        <f>IF(N510="sníž. přenesená",J510,0)</f>
        <v>0</v>
      </c>
      <c r="BI510" s="220">
        <f>IF(N510="nulová",J510,0)</f>
        <v>0</v>
      </c>
      <c r="BJ510" s="21" t="s">
        <v>80</v>
      </c>
      <c r="BK510" s="220">
        <f>ROUND(I510*H510,2)</f>
        <v>0</v>
      </c>
      <c r="BL510" s="21" t="s">
        <v>210</v>
      </c>
      <c r="BM510" s="219" t="s">
        <v>723</v>
      </c>
    </row>
    <row r="511" spans="1:47" s="2" customFormat="1" ht="12">
      <c r="A511" s="42"/>
      <c r="B511" s="43"/>
      <c r="C511" s="44"/>
      <c r="D511" s="221" t="s">
        <v>162</v>
      </c>
      <c r="E511" s="44"/>
      <c r="F511" s="222" t="s">
        <v>2054</v>
      </c>
      <c r="G511" s="44"/>
      <c r="H511" s="44"/>
      <c r="I511" s="223"/>
      <c r="J511" s="44"/>
      <c r="K511" s="44"/>
      <c r="L511" s="48"/>
      <c r="M511" s="224"/>
      <c r="N511" s="225"/>
      <c r="O511" s="88"/>
      <c r="P511" s="88"/>
      <c r="Q511" s="88"/>
      <c r="R511" s="88"/>
      <c r="S511" s="88"/>
      <c r="T511" s="89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T511" s="21" t="s">
        <v>162</v>
      </c>
      <c r="AU511" s="21" t="s">
        <v>82</v>
      </c>
    </row>
    <row r="512" spans="1:47" s="2" customFormat="1" ht="12">
      <c r="A512" s="42"/>
      <c r="B512" s="43"/>
      <c r="C512" s="44"/>
      <c r="D512" s="226" t="s">
        <v>164</v>
      </c>
      <c r="E512" s="44"/>
      <c r="F512" s="227" t="s">
        <v>2055</v>
      </c>
      <c r="G512" s="44"/>
      <c r="H512" s="44"/>
      <c r="I512" s="223"/>
      <c r="J512" s="44"/>
      <c r="K512" s="44"/>
      <c r="L512" s="48"/>
      <c r="M512" s="224"/>
      <c r="N512" s="225"/>
      <c r="O512" s="88"/>
      <c r="P512" s="88"/>
      <c r="Q512" s="88"/>
      <c r="R512" s="88"/>
      <c r="S512" s="88"/>
      <c r="T512" s="89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T512" s="21" t="s">
        <v>164</v>
      </c>
      <c r="AU512" s="21" t="s">
        <v>82</v>
      </c>
    </row>
    <row r="513" spans="1:65" s="2" customFormat="1" ht="16.5" customHeight="1">
      <c r="A513" s="42"/>
      <c r="B513" s="43"/>
      <c r="C513" s="208" t="s">
        <v>735</v>
      </c>
      <c r="D513" s="208" t="s">
        <v>156</v>
      </c>
      <c r="E513" s="209" t="s">
        <v>2056</v>
      </c>
      <c r="F513" s="210" t="s">
        <v>2057</v>
      </c>
      <c r="G513" s="211" t="s">
        <v>366</v>
      </c>
      <c r="H513" s="212">
        <v>4</v>
      </c>
      <c r="I513" s="213"/>
      <c r="J513" s="214">
        <f>ROUND(I513*H513,2)</f>
        <v>0</v>
      </c>
      <c r="K513" s="210" t="s">
        <v>160</v>
      </c>
      <c r="L513" s="48"/>
      <c r="M513" s="215" t="s">
        <v>19</v>
      </c>
      <c r="N513" s="216" t="s">
        <v>43</v>
      </c>
      <c r="O513" s="88"/>
      <c r="P513" s="217">
        <f>O513*H513</f>
        <v>0</v>
      </c>
      <c r="Q513" s="217">
        <v>0</v>
      </c>
      <c r="R513" s="217">
        <f>Q513*H513</f>
        <v>0</v>
      </c>
      <c r="S513" s="217">
        <v>0</v>
      </c>
      <c r="T513" s="218">
        <f>S513*H513</f>
        <v>0</v>
      </c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R513" s="219" t="s">
        <v>210</v>
      </c>
      <c r="AT513" s="219" t="s">
        <v>156</v>
      </c>
      <c r="AU513" s="219" t="s">
        <v>82</v>
      </c>
      <c r="AY513" s="21" t="s">
        <v>153</v>
      </c>
      <c r="BE513" s="220">
        <f>IF(N513="základní",J513,0)</f>
        <v>0</v>
      </c>
      <c r="BF513" s="220">
        <f>IF(N513="snížená",J513,0)</f>
        <v>0</v>
      </c>
      <c r="BG513" s="220">
        <f>IF(N513="zákl. přenesená",J513,0)</f>
        <v>0</v>
      </c>
      <c r="BH513" s="220">
        <f>IF(N513="sníž. přenesená",J513,0)</f>
        <v>0</v>
      </c>
      <c r="BI513" s="220">
        <f>IF(N513="nulová",J513,0)</f>
        <v>0</v>
      </c>
      <c r="BJ513" s="21" t="s">
        <v>80</v>
      </c>
      <c r="BK513" s="220">
        <f>ROUND(I513*H513,2)</f>
        <v>0</v>
      </c>
      <c r="BL513" s="21" t="s">
        <v>210</v>
      </c>
      <c r="BM513" s="219" t="s">
        <v>730</v>
      </c>
    </row>
    <row r="514" spans="1:47" s="2" customFormat="1" ht="12">
      <c r="A514" s="42"/>
      <c r="B514" s="43"/>
      <c r="C514" s="44"/>
      <c r="D514" s="221" t="s">
        <v>162</v>
      </c>
      <c r="E514" s="44"/>
      <c r="F514" s="222" t="s">
        <v>2058</v>
      </c>
      <c r="G514" s="44"/>
      <c r="H514" s="44"/>
      <c r="I514" s="223"/>
      <c r="J514" s="44"/>
      <c r="K514" s="44"/>
      <c r="L514" s="48"/>
      <c r="M514" s="224"/>
      <c r="N514" s="225"/>
      <c r="O514" s="88"/>
      <c r="P514" s="88"/>
      <c r="Q514" s="88"/>
      <c r="R514" s="88"/>
      <c r="S514" s="88"/>
      <c r="T514" s="89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T514" s="21" t="s">
        <v>162</v>
      </c>
      <c r="AU514" s="21" t="s">
        <v>82</v>
      </c>
    </row>
    <row r="515" spans="1:47" s="2" customFormat="1" ht="12">
      <c r="A515" s="42"/>
      <c r="B515" s="43"/>
      <c r="C515" s="44"/>
      <c r="D515" s="226" t="s">
        <v>164</v>
      </c>
      <c r="E515" s="44"/>
      <c r="F515" s="227" t="s">
        <v>2059</v>
      </c>
      <c r="G515" s="44"/>
      <c r="H515" s="44"/>
      <c r="I515" s="223"/>
      <c r="J515" s="44"/>
      <c r="K515" s="44"/>
      <c r="L515" s="48"/>
      <c r="M515" s="224"/>
      <c r="N515" s="225"/>
      <c r="O515" s="88"/>
      <c r="P515" s="88"/>
      <c r="Q515" s="88"/>
      <c r="R515" s="88"/>
      <c r="S515" s="88"/>
      <c r="T515" s="89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T515" s="21" t="s">
        <v>164</v>
      </c>
      <c r="AU515" s="21" t="s">
        <v>82</v>
      </c>
    </row>
    <row r="516" spans="1:65" s="2" customFormat="1" ht="21.75" customHeight="1">
      <c r="A516" s="42"/>
      <c r="B516" s="43"/>
      <c r="C516" s="208" t="s">
        <v>441</v>
      </c>
      <c r="D516" s="208" t="s">
        <v>156</v>
      </c>
      <c r="E516" s="209" t="s">
        <v>2060</v>
      </c>
      <c r="F516" s="210" t="s">
        <v>2061</v>
      </c>
      <c r="G516" s="211" t="s">
        <v>366</v>
      </c>
      <c r="H516" s="212">
        <v>12</v>
      </c>
      <c r="I516" s="213"/>
      <c r="J516" s="214">
        <f>ROUND(I516*H516,2)</f>
        <v>0</v>
      </c>
      <c r="K516" s="210" t="s">
        <v>160</v>
      </c>
      <c r="L516" s="48"/>
      <c r="M516" s="215" t="s">
        <v>19</v>
      </c>
      <c r="N516" s="216" t="s">
        <v>43</v>
      </c>
      <c r="O516" s="88"/>
      <c r="P516" s="217">
        <f>O516*H516</f>
        <v>0</v>
      </c>
      <c r="Q516" s="217">
        <v>0</v>
      </c>
      <c r="R516" s="217">
        <f>Q516*H516</f>
        <v>0</v>
      </c>
      <c r="S516" s="217">
        <v>0</v>
      </c>
      <c r="T516" s="218">
        <f>S516*H516</f>
        <v>0</v>
      </c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R516" s="219" t="s">
        <v>210</v>
      </c>
      <c r="AT516" s="219" t="s">
        <v>156</v>
      </c>
      <c r="AU516" s="219" t="s">
        <v>82</v>
      </c>
      <c r="AY516" s="21" t="s">
        <v>153</v>
      </c>
      <c r="BE516" s="220">
        <f>IF(N516="základní",J516,0)</f>
        <v>0</v>
      </c>
      <c r="BF516" s="220">
        <f>IF(N516="snížená",J516,0)</f>
        <v>0</v>
      </c>
      <c r="BG516" s="220">
        <f>IF(N516="zákl. přenesená",J516,0)</f>
        <v>0</v>
      </c>
      <c r="BH516" s="220">
        <f>IF(N516="sníž. přenesená",J516,0)</f>
        <v>0</v>
      </c>
      <c r="BI516" s="220">
        <f>IF(N516="nulová",J516,0)</f>
        <v>0</v>
      </c>
      <c r="BJ516" s="21" t="s">
        <v>80</v>
      </c>
      <c r="BK516" s="220">
        <f>ROUND(I516*H516,2)</f>
        <v>0</v>
      </c>
      <c r="BL516" s="21" t="s">
        <v>210</v>
      </c>
      <c r="BM516" s="219" t="s">
        <v>738</v>
      </c>
    </row>
    <row r="517" spans="1:47" s="2" customFormat="1" ht="12">
      <c r="A517" s="42"/>
      <c r="B517" s="43"/>
      <c r="C517" s="44"/>
      <c r="D517" s="221" t="s">
        <v>162</v>
      </c>
      <c r="E517" s="44"/>
      <c r="F517" s="222" t="s">
        <v>2062</v>
      </c>
      <c r="G517" s="44"/>
      <c r="H517" s="44"/>
      <c r="I517" s="223"/>
      <c r="J517" s="44"/>
      <c r="K517" s="44"/>
      <c r="L517" s="48"/>
      <c r="M517" s="224"/>
      <c r="N517" s="225"/>
      <c r="O517" s="88"/>
      <c r="P517" s="88"/>
      <c r="Q517" s="88"/>
      <c r="R517" s="88"/>
      <c r="S517" s="88"/>
      <c r="T517" s="89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T517" s="21" t="s">
        <v>162</v>
      </c>
      <c r="AU517" s="21" t="s">
        <v>82</v>
      </c>
    </row>
    <row r="518" spans="1:47" s="2" customFormat="1" ht="12">
      <c r="A518" s="42"/>
      <c r="B518" s="43"/>
      <c r="C518" s="44"/>
      <c r="D518" s="226" t="s">
        <v>164</v>
      </c>
      <c r="E518" s="44"/>
      <c r="F518" s="227" t="s">
        <v>2063</v>
      </c>
      <c r="G518" s="44"/>
      <c r="H518" s="44"/>
      <c r="I518" s="223"/>
      <c r="J518" s="44"/>
      <c r="K518" s="44"/>
      <c r="L518" s="48"/>
      <c r="M518" s="224"/>
      <c r="N518" s="225"/>
      <c r="O518" s="88"/>
      <c r="P518" s="88"/>
      <c r="Q518" s="88"/>
      <c r="R518" s="88"/>
      <c r="S518" s="88"/>
      <c r="T518" s="89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T518" s="21" t="s">
        <v>164</v>
      </c>
      <c r="AU518" s="21" t="s">
        <v>82</v>
      </c>
    </row>
    <row r="519" spans="1:65" s="2" customFormat="1" ht="37.8" customHeight="1">
      <c r="A519" s="42"/>
      <c r="B519" s="43"/>
      <c r="C519" s="208" t="s">
        <v>750</v>
      </c>
      <c r="D519" s="208" t="s">
        <v>156</v>
      </c>
      <c r="E519" s="209" t="s">
        <v>2064</v>
      </c>
      <c r="F519" s="210" t="s">
        <v>2065</v>
      </c>
      <c r="G519" s="211" t="s">
        <v>366</v>
      </c>
      <c r="H519" s="212">
        <v>1</v>
      </c>
      <c r="I519" s="213"/>
      <c r="J519" s="214">
        <f>ROUND(I519*H519,2)</f>
        <v>0</v>
      </c>
      <c r="K519" s="210" t="s">
        <v>2066</v>
      </c>
      <c r="L519" s="48"/>
      <c r="M519" s="215" t="s">
        <v>19</v>
      </c>
      <c r="N519" s="216" t="s">
        <v>43</v>
      </c>
      <c r="O519" s="88"/>
      <c r="P519" s="217">
        <f>O519*H519</f>
        <v>0</v>
      </c>
      <c r="Q519" s="217">
        <v>0</v>
      </c>
      <c r="R519" s="217">
        <f>Q519*H519</f>
        <v>0</v>
      </c>
      <c r="S519" s="217">
        <v>0</v>
      </c>
      <c r="T519" s="218">
        <f>S519*H519</f>
        <v>0</v>
      </c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R519" s="219" t="s">
        <v>210</v>
      </c>
      <c r="AT519" s="219" t="s">
        <v>156</v>
      </c>
      <c r="AU519" s="219" t="s">
        <v>82</v>
      </c>
      <c r="AY519" s="21" t="s">
        <v>153</v>
      </c>
      <c r="BE519" s="220">
        <f>IF(N519="základní",J519,0)</f>
        <v>0</v>
      </c>
      <c r="BF519" s="220">
        <f>IF(N519="snížená",J519,0)</f>
        <v>0</v>
      </c>
      <c r="BG519" s="220">
        <f>IF(N519="zákl. přenesená",J519,0)</f>
        <v>0</v>
      </c>
      <c r="BH519" s="220">
        <f>IF(N519="sníž. přenesená",J519,0)</f>
        <v>0</v>
      </c>
      <c r="BI519" s="220">
        <f>IF(N519="nulová",J519,0)</f>
        <v>0</v>
      </c>
      <c r="BJ519" s="21" t="s">
        <v>80</v>
      </c>
      <c r="BK519" s="220">
        <f>ROUND(I519*H519,2)</f>
        <v>0</v>
      </c>
      <c r="BL519" s="21" t="s">
        <v>210</v>
      </c>
      <c r="BM519" s="219" t="s">
        <v>745</v>
      </c>
    </row>
    <row r="520" spans="1:47" s="2" customFormat="1" ht="12">
      <c r="A520" s="42"/>
      <c r="B520" s="43"/>
      <c r="C520" s="44"/>
      <c r="D520" s="221" t="s">
        <v>162</v>
      </c>
      <c r="E520" s="44"/>
      <c r="F520" s="222" t="s">
        <v>2065</v>
      </c>
      <c r="G520" s="44"/>
      <c r="H520" s="44"/>
      <c r="I520" s="223"/>
      <c r="J520" s="44"/>
      <c r="K520" s="44"/>
      <c r="L520" s="48"/>
      <c r="M520" s="224"/>
      <c r="N520" s="225"/>
      <c r="O520" s="88"/>
      <c r="P520" s="88"/>
      <c r="Q520" s="88"/>
      <c r="R520" s="88"/>
      <c r="S520" s="88"/>
      <c r="T520" s="89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T520" s="21" t="s">
        <v>162</v>
      </c>
      <c r="AU520" s="21" t="s">
        <v>82</v>
      </c>
    </row>
    <row r="521" spans="1:47" s="2" customFormat="1" ht="12">
      <c r="A521" s="42"/>
      <c r="B521" s="43"/>
      <c r="C521" s="44"/>
      <c r="D521" s="226" t="s">
        <v>164</v>
      </c>
      <c r="E521" s="44"/>
      <c r="F521" s="227" t="s">
        <v>2067</v>
      </c>
      <c r="G521" s="44"/>
      <c r="H521" s="44"/>
      <c r="I521" s="223"/>
      <c r="J521" s="44"/>
      <c r="K521" s="44"/>
      <c r="L521" s="48"/>
      <c r="M521" s="224"/>
      <c r="N521" s="225"/>
      <c r="O521" s="88"/>
      <c r="P521" s="88"/>
      <c r="Q521" s="88"/>
      <c r="R521" s="88"/>
      <c r="S521" s="88"/>
      <c r="T521" s="89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T521" s="21" t="s">
        <v>164</v>
      </c>
      <c r="AU521" s="21" t="s">
        <v>82</v>
      </c>
    </row>
    <row r="522" spans="1:65" s="2" customFormat="1" ht="24.15" customHeight="1">
      <c r="A522" s="42"/>
      <c r="B522" s="43"/>
      <c r="C522" s="208" t="s">
        <v>448</v>
      </c>
      <c r="D522" s="208" t="s">
        <v>156</v>
      </c>
      <c r="E522" s="209" t="s">
        <v>2068</v>
      </c>
      <c r="F522" s="210" t="s">
        <v>2069</v>
      </c>
      <c r="G522" s="211" t="s">
        <v>366</v>
      </c>
      <c r="H522" s="212">
        <v>6</v>
      </c>
      <c r="I522" s="213"/>
      <c r="J522" s="214">
        <f>ROUND(I522*H522,2)</f>
        <v>0</v>
      </c>
      <c r="K522" s="210" t="s">
        <v>160</v>
      </c>
      <c r="L522" s="48"/>
      <c r="M522" s="215" t="s">
        <v>19</v>
      </c>
      <c r="N522" s="216" t="s">
        <v>43</v>
      </c>
      <c r="O522" s="88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R522" s="219" t="s">
        <v>210</v>
      </c>
      <c r="AT522" s="219" t="s">
        <v>156</v>
      </c>
      <c r="AU522" s="219" t="s">
        <v>82</v>
      </c>
      <c r="AY522" s="21" t="s">
        <v>153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21" t="s">
        <v>80</v>
      </c>
      <c r="BK522" s="220">
        <f>ROUND(I522*H522,2)</f>
        <v>0</v>
      </c>
      <c r="BL522" s="21" t="s">
        <v>210</v>
      </c>
      <c r="BM522" s="219" t="s">
        <v>753</v>
      </c>
    </row>
    <row r="523" spans="1:47" s="2" customFormat="1" ht="12">
      <c r="A523" s="42"/>
      <c r="B523" s="43"/>
      <c r="C523" s="44"/>
      <c r="D523" s="221" t="s">
        <v>162</v>
      </c>
      <c r="E523" s="44"/>
      <c r="F523" s="222" t="s">
        <v>2070</v>
      </c>
      <c r="G523" s="44"/>
      <c r="H523" s="44"/>
      <c r="I523" s="223"/>
      <c r="J523" s="44"/>
      <c r="K523" s="44"/>
      <c r="L523" s="48"/>
      <c r="M523" s="224"/>
      <c r="N523" s="225"/>
      <c r="O523" s="88"/>
      <c r="P523" s="88"/>
      <c r="Q523" s="88"/>
      <c r="R523" s="88"/>
      <c r="S523" s="88"/>
      <c r="T523" s="89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T523" s="21" t="s">
        <v>162</v>
      </c>
      <c r="AU523" s="21" t="s">
        <v>82</v>
      </c>
    </row>
    <row r="524" spans="1:47" s="2" customFormat="1" ht="12">
      <c r="A524" s="42"/>
      <c r="B524" s="43"/>
      <c r="C524" s="44"/>
      <c r="D524" s="226" t="s">
        <v>164</v>
      </c>
      <c r="E524" s="44"/>
      <c r="F524" s="227" t="s">
        <v>2071</v>
      </c>
      <c r="G524" s="44"/>
      <c r="H524" s="44"/>
      <c r="I524" s="223"/>
      <c r="J524" s="44"/>
      <c r="K524" s="44"/>
      <c r="L524" s="48"/>
      <c r="M524" s="224"/>
      <c r="N524" s="225"/>
      <c r="O524" s="88"/>
      <c r="P524" s="88"/>
      <c r="Q524" s="88"/>
      <c r="R524" s="88"/>
      <c r="S524" s="88"/>
      <c r="T524" s="89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T524" s="21" t="s">
        <v>164</v>
      </c>
      <c r="AU524" s="21" t="s">
        <v>82</v>
      </c>
    </row>
    <row r="525" spans="1:65" s="2" customFormat="1" ht="21.75" customHeight="1">
      <c r="A525" s="42"/>
      <c r="B525" s="43"/>
      <c r="C525" s="208" t="s">
        <v>764</v>
      </c>
      <c r="D525" s="208" t="s">
        <v>156</v>
      </c>
      <c r="E525" s="209" t="s">
        <v>2072</v>
      </c>
      <c r="F525" s="210" t="s">
        <v>2073</v>
      </c>
      <c r="G525" s="211" t="s">
        <v>366</v>
      </c>
      <c r="H525" s="212">
        <v>3</v>
      </c>
      <c r="I525" s="213"/>
      <c r="J525" s="214">
        <f>ROUND(I525*H525,2)</f>
        <v>0</v>
      </c>
      <c r="K525" s="210" t="s">
        <v>19</v>
      </c>
      <c r="L525" s="48"/>
      <c r="M525" s="215" t="s">
        <v>19</v>
      </c>
      <c r="N525" s="216" t="s">
        <v>43</v>
      </c>
      <c r="O525" s="88"/>
      <c r="P525" s="217">
        <f>O525*H525</f>
        <v>0</v>
      </c>
      <c r="Q525" s="217">
        <v>0</v>
      </c>
      <c r="R525" s="217">
        <f>Q525*H525</f>
        <v>0</v>
      </c>
      <c r="S525" s="217">
        <v>0</v>
      </c>
      <c r="T525" s="218">
        <f>S525*H525</f>
        <v>0</v>
      </c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R525" s="219" t="s">
        <v>210</v>
      </c>
      <c r="AT525" s="219" t="s">
        <v>156</v>
      </c>
      <c r="AU525" s="219" t="s">
        <v>82</v>
      </c>
      <c r="AY525" s="21" t="s">
        <v>153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21" t="s">
        <v>80</v>
      </c>
      <c r="BK525" s="220">
        <f>ROUND(I525*H525,2)</f>
        <v>0</v>
      </c>
      <c r="BL525" s="21" t="s">
        <v>210</v>
      </c>
      <c r="BM525" s="219" t="s">
        <v>759</v>
      </c>
    </row>
    <row r="526" spans="1:47" s="2" customFormat="1" ht="12">
      <c r="A526" s="42"/>
      <c r="B526" s="43"/>
      <c r="C526" s="44"/>
      <c r="D526" s="221" t="s">
        <v>162</v>
      </c>
      <c r="E526" s="44"/>
      <c r="F526" s="222" t="s">
        <v>2073</v>
      </c>
      <c r="G526" s="44"/>
      <c r="H526" s="44"/>
      <c r="I526" s="223"/>
      <c r="J526" s="44"/>
      <c r="K526" s="44"/>
      <c r="L526" s="48"/>
      <c r="M526" s="224"/>
      <c r="N526" s="225"/>
      <c r="O526" s="88"/>
      <c r="P526" s="88"/>
      <c r="Q526" s="88"/>
      <c r="R526" s="88"/>
      <c r="S526" s="88"/>
      <c r="T526" s="89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T526" s="21" t="s">
        <v>162</v>
      </c>
      <c r="AU526" s="21" t="s">
        <v>82</v>
      </c>
    </row>
    <row r="527" spans="1:65" s="2" customFormat="1" ht="16.5" customHeight="1">
      <c r="A527" s="42"/>
      <c r="B527" s="43"/>
      <c r="C527" s="208" t="s">
        <v>454</v>
      </c>
      <c r="D527" s="208" t="s">
        <v>156</v>
      </c>
      <c r="E527" s="209" t="s">
        <v>2074</v>
      </c>
      <c r="F527" s="210" t="s">
        <v>2075</v>
      </c>
      <c r="G527" s="211" t="s">
        <v>366</v>
      </c>
      <c r="H527" s="212">
        <v>2</v>
      </c>
      <c r="I527" s="213"/>
      <c r="J527" s="214">
        <f>ROUND(I527*H527,2)</f>
        <v>0</v>
      </c>
      <c r="K527" s="210" t="s">
        <v>19</v>
      </c>
      <c r="L527" s="48"/>
      <c r="M527" s="215" t="s">
        <v>19</v>
      </c>
      <c r="N527" s="216" t="s">
        <v>43</v>
      </c>
      <c r="O527" s="88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R527" s="219" t="s">
        <v>210</v>
      </c>
      <c r="AT527" s="219" t="s">
        <v>156</v>
      </c>
      <c r="AU527" s="219" t="s">
        <v>82</v>
      </c>
      <c r="AY527" s="21" t="s">
        <v>153</v>
      </c>
      <c r="BE527" s="220">
        <f>IF(N527="základní",J527,0)</f>
        <v>0</v>
      </c>
      <c r="BF527" s="220">
        <f>IF(N527="snížená",J527,0)</f>
        <v>0</v>
      </c>
      <c r="BG527" s="220">
        <f>IF(N527="zákl. přenesená",J527,0)</f>
        <v>0</v>
      </c>
      <c r="BH527" s="220">
        <f>IF(N527="sníž. přenesená",J527,0)</f>
        <v>0</v>
      </c>
      <c r="BI527" s="220">
        <f>IF(N527="nulová",J527,0)</f>
        <v>0</v>
      </c>
      <c r="BJ527" s="21" t="s">
        <v>80</v>
      </c>
      <c r="BK527" s="220">
        <f>ROUND(I527*H527,2)</f>
        <v>0</v>
      </c>
      <c r="BL527" s="21" t="s">
        <v>210</v>
      </c>
      <c r="BM527" s="219" t="s">
        <v>767</v>
      </c>
    </row>
    <row r="528" spans="1:47" s="2" customFormat="1" ht="12">
      <c r="A528" s="42"/>
      <c r="B528" s="43"/>
      <c r="C528" s="44"/>
      <c r="D528" s="221" t="s">
        <v>162</v>
      </c>
      <c r="E528" s="44"/>
      <c r="F528" s="222" t="s">
        <v>2075</v>
      </c>
      <c r="G528" s="44"/>
      <c r="H528" s="44"/>
      <c r="I528" s="223"/>
      <c r="J528" s="44"/>
      <c r="K528" s="44"/>
      <c r="L528" s="48"/>
      <c r="M528" s="224"/>
      <c r="N528" s="225"/>
      <c r="O528" s="88"/>
      <c r="P528" s="88"/>
      <c r="Q528" s="88"/>
      <c r="R528" s="88"/>
      <c r="S528" s="88"/>
      <c r="T528" s="89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T528" s="21" t="s">
        <v>162</v>
      </c>
      <c r="AU528" s="21" t="s">
        <v>82</v>
      </c>
    </row>
    <row r="529" spans="1:65" s="2" customFormat="1" ht="24.15" customHeight="1">
      <c r="A529" s="42"/>
      <c r="B529" s="43"/>
      <c r="C529" s="208" t="s">
        <v>779</v>
      </c>
      <c r="D529" s="208" t="s">
        <v>156</v>
      </c>
      <c r="E529" s="209" t="s">
        <v>2076</v>
      </c>
      <c r="F529" s="210" t="s">
        <v>2077</v>
      </c>
      <c r="G529" s="211" t="s">
        <v>366</v>
      </c>
      <c r="H529" s="212">
        <v>1</v>
      </c>
      <c r="I529" s="213"/>
      <c r="J529" s="214">
        <f>ROUND(I529*H529,2)</f>
        <v>0</v>
      </c>
      <c r="K529" s="210" t="s">
        <v>19</v>
      </c>
      <c r="L529" s="48"/>
      <c r="M529" s="215" t="s">
        <v>19</v>
      </c>
      <c r="N529" s="216" t="s">
        <v>43</v>
      </c>
      <c r="O529" s="88"/>
      <c r="P529" s="217">
        <f>O529*H529</f>
        <v>0</v>
      </c>
      <c r="Q529" s="217">
        <v>0</v>
      </c>
      <c r="R529" s="217">
        <f>Q529*H529</f>
        <v>0</v>
      </c>
      <c r="S529" s="217">
        <v>0</v>
      </c>
      <c r="T529" s="218">
        <f>S529*H529</f>
        <v>0</v>
      </c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R529" s="219" t="s">
        <v>210</v>
      </c>
      <c r="AT529" s="219" t="s">
        <v>156</v>
      </c>
      <c r="AU529" s="219" t="s">
        <v>82</v>
      </c>
      <c r="AY529" s="21" t="s">
        <v>153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21" t="s">
        <v>80</v>
      </c>
      <c r="BK529" s="220">
        <f>ROUND(I529*H529,2)</f>
        <v>0</v>
      </c>
      <c r="BL529" s="21" t="s">
        <v>210</v>
      </c>
      <c r="BM529" s="219" t="s">
        <v>774</v>
      </c>
    </row>
    <row r="530" spans="1:47" s="2" customFormat="1" ht="12">
      <c r="A530" s="42"/>
      <c r="B530" s="43"/>
      <c r="C530" s="44"/>
      <c r="D530" s="221" t="s">
        <v>162</v>
      </c>
      <c r="E530" s="44"/>
      <c r="F530" s="222" t="s">
        <v>2077</v>
      </c>
      <c r="G530" s="44"/>
      <c r="H530" s="44"/>
      <c r="I530" s="223"/>
      <c r="J530" s="44"/>
      <c r="K530" s="44"/>
      <c r="L530" s="48"/>
      <c r="M530" s="224"/>
      <c r="N530" s="225"/>
      <c r="O530" s="88"/>
      <c r="P530" s="88"/>
      <c r="Q530" s="88"/>
      <c r="R530" s="88"/>
      <c r="S530" s="88"/>
      <c r="T530" s="89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T530" s="21" t="s">
        <v>162</v>
      </c>
      <c r="AU530" s="21" t="s">
        <v>82</v>
      </c>
    </row>
    <row r="531" spans="1:65" s="2" customFormat="1" ht="21.75" customHeight="1">
      <c r="A531" s="42"/>
      <c r="B531" s="43"/>
      <c r="C531" s="208" t="s">
        <v>460</v>
      </c>
      <c r="D531" s="208" t="s">
        <v>156</v>
      </c>
      <c r="E531" s="209" t="s">
        <v>2078</v>
      </c>
      <c r="F531" s="210" t="s">
        <v>2079</v>
      </c>
      <c r="G531" s="211" t="s">
        <v>346</v>
      </c>
      <c r="H531" s="212">
        <v>109.24</v>
      </c>
      <c r="I531" s="213"/>
      <c r="J531" s="214">
        <f>ROUND(I531*H531,2)</f>
        <v>0</v>
      </c>
      <c r="K531" s="210" t="s">
        <v>160</v>
      </c>
      <c r="L531" s="48"/>
      <c r="M531" s="215" t="s">
        <v>19</v>
      </c>
      <c r="N531" s="216" t="s">
        <v>43</v>
      </c>
      <c r="O531" s="88"/>
      <c r="P531" s="217">
        <f>O531*H531</f>
        <v>0</v>
      </c>
      <c r="Q531" s="217">
        <v>0</v>
      </c>
      <c r="R531" s="217">
        <f>Q531*H531</f>
        <v>0</v>
      </c>
      <c r="S531" s="217">
        <v>0</v>
      </c>
      <c r="T531" s="218">
        <f>S531*H531</f>
        <v>0</v>
      </c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R531" s="219" t="s">
        <v>210</v>
      </c>
      <c r="AT531" s="219" t="s">
        <v>156</v>
      </c>
      <c r="AU531" s="219" t="s">
        <v>82</v>
      </c>
      <c r="AY531" s="21" t="s">
        <v>153</v>
      </c>
      <c r="BE531" s="220">
        <f>IF(N531="základní",J531,0)</f>
        <v>0</v>
      </c>
      <c r="BF531" s="220">
        <f>IF(N531="snížená",J531,0)</f>
        <v>0</v>
      </c>
      <c r="BG531" s="220">
        <f>IF(N531="zákl. přenesená",J531,0)</f>
        <v>0</v>
      </c>
      <c r="BH531" s="220">
        <f>IF(N531="sníž. přenesená",J531,0)</f>
        <v>0</v>
      </c>
      <c r="BI531" s="220">
        <f>IF(N531="nulová",J531,0)</f>
        <v>0</v>
      </c>
      <c r="BJ531" s="21" t="s">
        <v>80</v>
      </c>
      <c r="BK531" s="220">
        <f>ROUND(I531*H531,2)</f>
        <v>0</v>
      </c>
      <c r="BL531" s="21" t="s">
        <v>210</v>
      </c>
      <c r="BM531" s="219" t="s">
        <v>782</v>
      </c>
    </row>
    <row r="532" spans="1:47" s="2" customFormat="1" ht="12">
      <c r="A532" s="42"/>
      <c r="B532" s="43"/>
      <c r="C532" s="44"/>
      <c r="D532" s="221" t="s">
        <v>162</v>
      </c>
      <c r="E532" s="44"/>
      <c r="F532" s="222" t="s">
        <v>2080</v>
      </c>
      <c r="G532" s="44"/>
      <c r="H532" s="44"/>
      <c r="I532" s="223"/>
      <c r="J532" s="44"/>
      <c r="K532" s="44"/>
      <c r="L532" s="48"/>
      <c r="M532" s="224"/>
      <c r="N532" s="225"/>
      <c r="O532" s="88"/>
      <c r="P532" s="88"/>
      <c r="Q532" s="88"/>
      <c r="R532" s="88"/>
      <c r="S532" s="88"/>
      <c r="T532" s="89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T532" s="21" t="s">
        <v>162</v>
      </c>
      <c r="AU532" s="21" t="s">
        <v>82</v>
      </c>
    </row>
    <row r="533" spans="1:47" s="2" customFormat="1" ht="12">
      <c r="A533" s="42"/>
      <c r="B533" s="43"/>
      <c r="C533" s="44"/>
      <c r="D533" s="226" t="s">
        <v>164</v>
      </c>
      <c r="E533" s="44"/>
      <c r="F533" s="227" t="s">
        <v>2081</v>
      </c>
      <c r="G533" s="44"/>
      <c r="H533" s="44"/>
      <c r="I533" s="223"/>
      <c r="J533" s="44"/>
      <c r="K533" s="44"/>
      <c r="L533" s="48"/>
      <c r="M533" s="224"/>
      <c r="N533" s="225"/>
      <c r="O533" s="88"/>
      <c r="P533" s="88"/>
      <c r="Q533" s="88"/>
      <c r="R533" s="88"/>
      <c r="S533" s="88"/>
      <c r="T533" s="89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T533" s="21" t="s">
        <v>164</v>
      </c>
      <c r="AU533" s="21" t="s">
        <v>82</v>
      </c>
    </row>
    <row r="534" spans="1:51" s="13" customFormat="1" ht="12">
      <c r="A534" s="13"/>
      <c r="B534" s="228"/>
      <c r="C534" s="229"/>
      <c r="D534" s="221" t="s">
        <v>166</v>
      </c>
      <c r="E534" s="230" t="s">
        <v>19</v>
      </c>
      <c r="F534" s="231" t="s">
        <v>2082</v>
      </c>
      <c r="G534" s="229"/>
      <c r="H534" s="232">
        <v>109.24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8" t="s">
        <v>166</v>
      </c>
      <c r="AU534" s="238" t="s">
        <v>82</v>
      </c>
      <c r="AV534" s="13" t="s">
        <v>82</v>
      </c>
      <c r="AW534" s="13" t="s">
        <v>33</v>
      </c>
      <c r="AX534" s="13" t="s">
        <v>72</v>
      </c>
      <c r="AY534" s="238" t="s">
        <v>153</v>
      </c>
    </row>
    <row r="535" spans="1:51" s="14" customFormat="1" ht="12">
      <c r="A535" s="14"/>
      <c r="B535" s="239"/>
      <c r="C535" s="240"/>
      <c r="D535" s="221" t="s">
        <v>166</v>
      </c>
      <c r="E535" s="241" t="s">
        <v>19</v>
      </c>
      <c r="F535" s="242" t="s">
        <v>168</v>
      </c>
      <c r="G535" s="240"/>
      <c r="H535" s="243">
        <v>109.24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9" t="s">
        <v>166</v>
      </c>
      <c r="AU535" s="249" t="s">
        <v>82</v>
      </c>
      <c r="AV535" s="14" t="s">
        <v>161</v>
      </c>
      <c r="AW535" s="14" t="s">
        <v>33</v>
      </c>
      <c r="AX535" s="14" t="s">
        <v>80</v>
      </c>
      <c r="AY535" s="249" t="s">
        <v>153</v>
      </c>
    </row>
    <row r="536" spans="1:65" s="2" customFormat="1" ht="24.15" customHeight="1">
      <c r="A536" s="42"/>
      <c r="B536" s="43"/>
      <c r="C536" s="208" t="s">
        <v>802</v>
      </c>
      <c r="D536" s="208" t="s">
        <v>156</v>
      </c>
      <c r="E536" s="209" t="s">
        <v>2083</v>
      </c>
      <c r="F536" s="210" t="s">
        <v>2084</v>
      </c>
      <c r="G536" s="211" t="s">
        <v>346</v>
      </c>
      <c r="H536" s="212">
        <v>128.5</v>
      </c>
      <c r="I536" s="213"/>
      <c r="J536" s="214">
        <f>ROUND(I536*H536,2)</f>
        <v>0</v>
      </c>
      <c r="K536" s="210" t="s">
        <v>160</v>
      </c>
      <c r="L536" s="48"/>
      <c r="M536" s="215" t="s">
        <v>19</v>
      </c>
      <c r="N536" s="216" t="s">
        <v>43</v>
      </c>
      <c r="O536" s="88"/>
      <c r="P536" s="217">
        <f>O536*H536</f>
        <v>0</v>
      </c>
      <c r="Q536" s="217">
        <v>0</v>
      </c>
      <c r="R536" s="217">
        <f>Q536*H536</f>
        <v>0</v>
      </c>
      <c r="S536" s="217">
        <v>0</v>
      </c>
      <c r="T536" s="218">
        <f>S536*H536</f>
        <v>0</v>
      </c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R536" s="219" t="s">
        <v>210</v>
      </c>
      <c r="AT536" s="219" t="s">
        <v>156</v>
      </c>
      <c r="AU536" s="219" t="s">
        <v>82</v>
      </c>
      <c r="AY536" s="21" t="s">
        <v>153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21" t="s">
        <v>80</v>
      </c>
      <c r="BK536" s="220">
        <f>ROUND(I536*H536,2)</f>
        <v>0</v>
      </c>
      <c r="BL536" s="21" t="s">
        <v>210</v>
      </c>
      <c r="BM536" s="219" t="s">
        <v>790</v>
      </c>
    </row>
    <row r="537" spans="1:47" s="2" customFormat="1" ht="12">
      <c r="A537" s="42"/>
      <c r="B537" s="43"/>
      <c r="C537" s="44"/>
      <c r="D537" s="221" t="s">
        <v>162</v>
      </c>
      <c r="E537" s="44"/>
      <c r="F537" s="222" t="s">
        <v>2085</v>
      </c>
      <c r="G537" s="44"/>
      <c r="H537" s="44"/>
      <c r="I537" s="223"/>
      <c r="J537" s="44"/>
      <c r="K537" s="44"/>
      <c r="L537" s="48"/>
      <c r="M537" s="224"/>
      <c r="N537" s="225"/>
      <c r="O537" s="88"/>
      <c r="P537" s="88"/>
      <c r="Q537" s="88"/>
      <c r="R537" s="88"/>
      <c r="S537" s="88"/>
      <c r="T537" s="89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T537" s="21" t="s">
        <v>162</v>
      </c>
      <c r="AU537" s="21" t="s">
        <v>82</v>
      </c>
    </row>
    <row r="538" spans="1:47" s="2" customFormat="1" ht="12">
      <c r="A538" s="42"/>
      <c r="B538" s="43"/>
      <c r="C538" s="44"/>
      <c r="D538" s="226" t="s">
        <v>164</v>
      </c>
      <c r="E538" s="44"/>
      <c r="F538" s="227" t="s">
        <v>2086</v>
      </c>
      <c r="G538" s="44"/>
      <c r="H538" s="44"/>
      <c r="I538" s="223"/>
      <c r="J538" s="44"/>
      <c r="K538" s="44"/>
      <c r="L538" s="48"/>
      <c r="M538" s="224"/>
      <c r="N538" s="225"/>
      <c r="O538" s="88"/>
      <c r="P538" s="88"/>
      <c r="Q538" s="88"/>
      <c r="R538" s="88"/>
      <c r="S538" s="88"/>
      <c r="T538" s="89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T538" s="21" t="s">
        <v>164</v>
      </c>
      <c r="AU538" s="21" t="s">
        <v>82</v>
      </c>
    </row>
    <row r="539" spans="1:51" s="13" customFormat="1" ht="12">
      <c r="A539" s="13"/>
      <c r="B539" s="228"/>
      <c r="C539" s="229"/>
      <c r="D539" s="221" t="s">
        <v>166</v>
      </c>
      <c r="E539" s="230" t="s">
        <v>19</v>
      </c>
      <c r="F539" s="231" t="s">
        <v>2087</v>
      </c>
      <c r="G539" s="229"/>
      <c r="H539" s="232">
        <v>128.5</v>
      </c>
      <c r="I539" s="233"/>
      <c r="J539" s="229"/>
      <c r="K539" s="229"/>
      <c r="L539" s="234"/>
      <c r="M539" s="235"/>
      <c r="N539" s="236"/>
      <c r="O539" s="236"/>
      <c r="P539" s="236"/>
      <c r="Q539" s="236"/>
      <c r="R539" s="236"/>
      <c r="S539" s="236"/>
      <c r="T539" s="23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8" t="s">
        <v>166</v>
      </c>
      <c r="AU539" s="238" t="s">
        <v>82</v>
      </c>
      <c r="AV539" s="13" t="s">
        <v>82</v>
      </c>
      <c r="AW539" s="13" t="s">
        <v>33</v>
      </c>
      <c r="AX539" s="13" t="s">
        <v>72</v>
      </c>
      <c r="AY539" s="238" t="s">
        <v>153</v>
      </c>
    </row>
    <row r="540" spans="1:51" s="14" customFormat="1" ht="12">
      <c r="A540" s="14"/>
      <c r="B540" s="239"/>
      <c r="C540" s="240"/>
      <c r="D540" s="221" t="s">
        <v>166</v>
      </c>
      <c r="E540" s="241" t="s">
        <v>19</v>
      </c>
      <c r="F540" s="242" t="s">
        <v>168</v>
      </c>
      <c r="G540" s="240"/>
      <c r="H540" s="243">
        <v>128.5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9" t="s">
        <v>166</v>
      </c>
      <c r="AU540" s="249" t="s">
        <v>82</v>
      </c>
      <c r="AV540" s="14" t="s">
        <v>161</v>
      </c>
      <c r="AW540" s="14" t="s">
        <v>33</v>
      </c>
      <c r="AX540" s="14" t="s">
        <v>80</v>
      </c>
      <c r="AY540" s="249" t="s">
        <v>153</v>
      </c>
    </row>
    <row r="541" spans="1:65" s="2" customFormat="1" ht="24.15" customHeight="1">
      <c r="A541" s="42"/>
      <c r="B541" s="43"/>
      <c r="C541" s="208" t="s">
        <v>475</v>
      </c>
      <c r="D541" s="208" t="s">
        <v>156</v>
      </c>
      <c r="E541" s="209" t="s">
        <v>2088</v>
      </c>
      <c r="F541" s="210" t="s">
        <v>2089</v>
      </c>
      <c r="G541" s="211" t="s">
        <v>1699</v>
      </c>
      <c r="H541" s="212">
        <v>1</v>
      </c>
      <c r="I541" s="213"/>
      <c r="J541" s="214">
        <f>ROUND(I541*H541,2)</f>
        <v>0</v>
      </c>
      <c r="K541" s="210" t="s">
        <v>19</v>
      </c>
      <c r="L541" s="48"/>
      <c r="M541" s="215" t="s">
        <v>19</v>
      </c>
      <c r="N541" s="216" t="s">
        <v>43</v>
      </c>
      <c r="O541" s="88"/>
      <c r="P541" s="217">
        <f>O541*H541</f>
        <v>0</v>
      </c>
      <c r="Q541" s="217">
        <v>0</v>
      </c>
      <c r="R541" s="217">
        <f>Q541*H541</f>
        <v>0</v>
      </c>
      <c r="S541" s="217">
        <v>0</v>
      </c>
      <c r="T541" s="218">
        <f>S541*H541</f>
        <v>0</v>
      </c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R541" s="219" t="s">
        <v>210</v>
      </c>
      <c r="AT541" s="219" t="s">
        <v>156</v>
      </c>
      <c r="AU541" s="219" t="s">
        <v>82</v>
      </c>
      <c r="AY541" s="21" t="s">
        <v>153</v>
      </c>
      <c r="BE541" s="220">
        <f>IF(N541="základní",J541,0)</f>
        <v>0</v>
      </c>
      <c r="BF541" s="220">
        <f>IF(N541="snížená",J541,0)</f>
        <v>0</v>
      </c>
      <c r="BG541" s="220">
        <f>IF(N541="zákl. přenesená",J541,0)</f>
        <v>0</v>
      </c>
      <c r="BH541" s="220">
        <f>IF(N541="sníž. přenesená",J541,0)</f>
        <v>0</v>
      </c>
      <c r="BI541" s="220">
        <f>IF(N541="nulová",J541,0)</f>
        <v>0</v>
      </c>
      <c r="BJ541" s="21" t="s">
        <v>80</v>
      </c>
      <c r="BK541" s="220">
        <f>ROUND(I541*H541,2)</f>
        <v>0</v>
      </c>
      <c r="BL541" s="21" t="s">
        <v>210</v>
      </c>
      <c r="BM541" s="219" t="s">
        <v>805</v>
      </c>
    </row>
    <row r="542" spans="1:47" s="2" customFormat="1" ht="12">
      <c r="A542" s="42"/>
      <c r="B542" s="43"/>
      <c r="C542" s="44"/>
      <c r="D542" s="221" t="s">
        <v>162</v>
      </c>
      <c r="E542" s="44"/>
      <c r="F542" s="222" t="s">
        <v>2089</v>
      </c>
      <c r="G542" s="44"/>
      <c r="H542" s="44"/>
      <c r="I542" s="223"/>
      <c r="J542" s="44"/>
      <c r="K542" s="44"/>
      <c r="L542" s="48"/>
      <c r="M542" s="224"/>
      <c r="N542" s="225"/>
      <c r="O542" s="88"/>
      <c r="P542" s="88"/>
      <c r="Q542" s="88"/>
      <c r="R542" s="88"/>
      <c r="S542" s="88"/>
      <c r="T542" s="89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T542" s="21" t="s">
        <v>162</v>
      </c>
      <c r="AU542" s="21" t="s">
        <v>82</v>
      </c>
    </row>
    <row r="543" spans="1:65" s="2" customFormat="1" ht="24.15" customHeight="1">
      <c r="A543" s="42"/>
      <c r="B543" s="43"/>
      <c r="C543" s="208" t="s">
        <v>828</v>
      </c>
      <c r="D543" s="208" t="s">
        <v>156</v>
      </c>
      <c r="E543" s="209" t="s">
        <v>2090</v>
      </c>
      <c r="F543" s="210" t="s">
        <v>2091</v>
      </c>
      <c r="G543" s="211" t="s">
        <v>1699</v>
      </c>
      <c r="H543" s="212">
        <v>1</v>
      </c>
      <c r="I543" s="213"/>
      <c r="J543" s="214">
        <f>ROUND(I543*H543,2)</f>
        <v>0</v>
      </c>
      <c r="K543" s="210" t="s">
        <v>19</v>
      </c>
      <c r="L543" s="48"/>
      <c r="M543" s="215" t="s">
        <v>19</v>
      </c>
      <c r="N543" s="216" t="s">
        <v>43</v>
      </c>
      <c r="O543" s="88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R543" s="219" t="s">
        <v>210</v>
      </c>
      <c r="AT543" s="219" t="s">
        <v>156</v>
      </c>
      <c r="AU543" s="219" t="s">
        <v>82</v>
      </c>
      <c r="AY543" s="21" t="s">
        <v>153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21" t="s">
        <v>80</v>
      </c>
      <c r="BK543" s="220">
        <f>ROUND(I543*H543,2)</f>
        <v>0</v>
      </c>
      <c r="BL543" s="21" t="s">
        <v>210</v>
      </c>
      <c r="BM543" s="219" t="s">
        <v>825</v>
      </c>
    </row>
    <row r="544" spans="1:47" s="2" customFormat="1" ht="12">
      <c r="A544" s="42"/>
      <c r="B544" s="43"/>
      <c r="C544" s="44"/>
      <c r="D544" s="221" t="s">
        <v>162</v>
      </c>
      <c r="E544" s="44"/>
      <c r="F544" s="222" t="s">
        <v>2091</v>
      </c>
      <c r="G544" s="44"/>
      <c r="H544" s="44"/>
      <c r="I544" s="223"/>
      <c r="J544" s="44"/>
      <c r="K544" s="44"/>
      <c r="L544" s="48"/>
      <c r="M544" s="224"/>
      <c r="N544" s="225"/>
      <c r="O544" s="88"/>
      <c r="P544" s="88"/>
      <c r="Q544" s="88"/>
      <c r="R544" s="88"/>
      <c r="S544" s="88"/>
      <c r="T544" s="89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T544" s="21" t="s">
        <v>162</v>
      </c>
      <c r="AU544" s="21" t="s">
        <v>82</v>
      </c>
    </row>
    <row r="545" spans="1:65" s="2" customFormat="1" ht="24.15" customHeight="1">
      <c r="A545" s="42"/>
      <c r="B545" s="43"/>
      <c r="C545" s="208" t="s">
        <v>484</v>
      </c>
      <c r="D545" s="208" t="s">
        <v>156</v>
      </c>
      <c r="E545" s="209" t="s">
        <v>2092</v>
      </c>
      <c r="F545" s="210" t="s">
        <v>2093</v>
      </c>
      <c r="G545" s="211" t="s">
        <v>1994</v>
      </c>
      <c r="H545" s="286"/>
      <c r="I545" s="213"/>
      <c r="J545" s="214">
        <f>ROUND(I545*H545,2)</f>
        <v>0</v>
      </c>
      <c r="K545" s="210" t="s">
        <v>160</v>
      </c>
      <c r="L545" s="48"/>
      <c r="M545" s="215" t="s">
        <v>19</v>
      </c>
      <c r="N545" s="216" t="s">
        <v>43</v>
      </c>
      <c r="O545" s="88"/>
      <c r="P545" s="217">
        <f>O545*H545</f>
        <v>0</v>
      </c>
      <c r="Q545" s="217">
        <v>0</v>
      </c>
      <c r="R545" s="217">
        <f>Q545*H545</f>
        <v>0</v>
      </c>
      <c r="S545" s="217">
        <v>0</v>
      </c>
      <c r="T545" s="218">
        <f>S545*H545</f>
        <v>0</v>
      </c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R545" s="219" t="s">
        <v>210</v>
      </c>
      <c r="AT545" s="219" t="s">
        <v>156</v>
      </c>
      <c r="AU545" s="219" t="s">
        <v>82</v>
      </c>
      <c r="AY545" s="21" t="s">
        <v>153</v>
      </c>
      <c r="BE545" s="220">
        <f>IF(N545="základní",J545,0)</f>
        <v>0</v>
      </c>
      <c r="BF545" s="220">
        <f>IF(N545="snížená",J545,0)</f>
        <v>0</v>
      </c>
      <c r="BG545" s="220">
        <f>IF(N545="zákl. přenesená",J545,0)</f>
        <v>0</v>
      </c>
      <c r="BH545" s="220">
        <f>IF(N545="sníž. přenesená",J545,0)</f>
        <v>0</v>
      </c>
      <c r="BI545" s="220">
        <f>IF(N545="nulová",J545,0)</f>
        <v>0</v>
      </c>
      <c r="BJ545" s="21" t="s">
        <v>80</v>
      </c>
      <c r="BK545" s="220">
        <f>ROUND(I545*H545,2)</f>
        <v>0</v>
      </c>
      <c r="BL545" s="21" t="s">
        <v>210</v>
      </c>
      <c r="BM545" s="219" t="s">
        <v>831</v>
      </c>
    </row>
    <row r="546" spans="1:47" s="2" customFormat="1" ht="12">
      <c r="A546" s="42"/>
      <c r="B546" s="43"/>
      <c r="C546" s="44"/>
      <c r="D546" s="221" t="s">
        <v>162</v>
      </c>
      <c r="E546" s="44"/>
      <c r="F546" s="222" t="s">
        <v>2094</v>
      </c>
      <c r="G546" s="44"/>
      <c r="H546" s="44"/>
      <c r="I546" s="223"/>
      <c r="J546" s="44"/>
      <c r="K546" s="44"/>
      <c r="L546" s="48"/>
      <c r="M546" s="224"/>
      <c r="N546" s="225"/>
      <c r="O546" s="88"/>
      <c r="P546" s="88"/>
      <c r="Q546" s="88"/>
      <c r="R546" s="88"/>
      <c r="S546" s="88"/>
      <c r="T546" s="89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T546" s="21" t="s">
        <v>162</v>
      </c>
      <c r="AU546" s="21" t="s">
        <v>82</v>
      </c>
    </row>
    <row r="547" spans="1:47" s="2" customFormat="1" ht="12">
      <c r="A547" s="42"/>
      <c r="B547" s="43"/>
      <c r="C547" s="44"/>
      <c r="D547" s="226" t="s">
        <v>164</v>
      </c>
      <c r="E547" s="44"/>
      <c r="F547" s="227" t="s">
        <v>2095</v>
      </c>
      <c r="G547" s="44"/>
      <c r="H547" s="44"/>
      <c r="I547" s="223"/>
      <c r="J547" s="44"/>
      <c r="K547" s="44"/>
      <c r="L547" s="48"/>
      <c r="M547" s="224"/>
      <c r="N547" s="225"/>
      <c r="O547" s="88"/>
      <c r="P547" s="88"/>
      <c r="Q547" s="88"/>
      <c r="R547" s="88"/>
      <c r="S547" s="88"/>
      <c r="T547" s="89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T547" s="21" t="s">
        <v>164</v>
      </c>
      <c r="AU547" s="21" t="s">
        <v>82</v>
      </c>
    </row>
    <row r="548" spans="1:63" s="12" customFormat="1" ht="22.8" customHeight="1">
      <c r="A548" s="12"/>
      <c r="B548" s="192"/>
      <c r="C548" s="193"/>
      <c r="D548" s="194" t="s">
        <v>71</v>
      </c>
      <c r="E548" s="206" t="s">
        <v>2096</v>
      </c>
      <c r="F548" s="206" t="s">
        <v>2097</v>
      </c>
      <c r="G548" s="193"/>
      <c r="H548" s="193"/>
      <c r="I548" s="196"/>
      <c r="J548" s="207">
        <f>BK548</f>
        <v>0</v>
      </c>
      <c r="K548" s="193"/>
      <c r="L548" s="198"/>
      <c r="M548" s="199"/>
      <c r="N548" s="200"/>
      <c r="O548" s="200"/>
      <c r="P548" s="201">
        <f>SUM(P549:P651)</f>
        <v>0</v>
      </c>
      <c r="Q548" s="200"/>
      <c r="R548" s="201">
        <f>SUM(R549:R651)</f>
        <v>0</v>
      </c>
      <c r="S548" s="200"/>
      <c r="T548" s="202">
        <f>SUM(T549:T651)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3" t="s">
        <v>82</v>
      </c>
      <c r="AT548" s="204" t="s">
        <v>71</v>
      </c>
      <c r="AU548" s="204" t="s">
        <v>80</v>
      </c>
      <c r="AY548" s="203" t="s">
        <v>153</v>
      </c>
      <c r="BK548" s="205">
        <f>SUM(BK549:BK651)</f>
        <v>0</v>
      </c>
    </row>
    <row r="549" spans="1:65" s="2" customFormat="1" ht="16.5" customHeight="1">
      <c r="A549" s="42"/>
      <c r="B549" s="43"/>
      <c r="C549" s="208" t="s">
        <v>860</v>
      </c>
      <c r="D549" s="208" t="s">
        <v>156</v>
      </c>
      <c r="E549" s="209" t="s">
        <v>2098</v>
      </c>
      <c r="F549" s="210" t="s">
        <v>2099</v>
      </c>
      <c r="G549" s="211" t="s">
        <v>346</v>
      </c>
      <c r="H549" s="212">
        <v>105</v>
      </c>
      <c r="I549" s="213"/>
      <c r="J549" s="214">
        <f>ROUND(I549*H549,2)</f>
        <v>0</v>
      </c>
      <c r="K549" s="210" t="s">
        <v>160</v>
      </c>
      <c r="L549" s="48"/>
      <c r="M549" s="215" t="s">
        <v>19</v>
      </c>
      <c r="N549" s="216" t="s">
        <v>43</v>
      </c>
      <c r="O549" s="88"/>
      <c r="P549" s="217">
        <f>O549*H549</f>
        <v>0</v>
      </c>
      <c r="Q549" s="217">
        <v>0</v>
      </c>
      <c r="R549" s="217">
        <f>Q549*H549</f>
        <v>0</v>
      </c>
      <c r="S549" s="217">
        <v>0</v>
      </c>
      <c r="T549" s="218">
        <f>S549*H549</f>
        <v>0</v>
      </c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R549" s="219" t="s">
        <v>210</v>
      </c>
      <c r="AT549" s="219" t="s">
        <v>156</v>
      </c>
      <c r="AU549" s="219" t="s">
        <v>82</v>
      </c>
      <c r="AY549" s="21" t="s">
        <v>153</v>
      </c>
      <c r="BE549" s="220">
        <f>IF(N549="základní",J549,0)</f>
        <v>0</v>
      </c>
      <c r="BF549" s="220">
        <f>IF(N549="snížená",J549,0)</f>
        <v>0</v>
      </c>
      <c r="BG549" s="220">
        <f>IF(N549="zákl. přenesená",J549,0)</f>
        <v>0</v>
      </c>
      <c r="BH549" s="220">
        <f>IF(N549="sníž. přenesená",J549,0)</f>
        <v>0</v>
      </c>
      <c r="BI549" s="220">
        <f>IF(N549="nulová",J549,0)</f>
        <v>0</v>
      </c>
      <c r="BJ549" s="21" t="s">
        <v>80</v>
      </c>
      <c r="BK549" s="220">
        <f>ROUND(I549*H549,2)</f>
        <v>0</v>
      </c>
      <c r="BL549" s="21" t="s">
        <v>210</v>
      </c>
      <c r="BM549" s="219" t="s">
        <v>836</v>
      </c>
    </row>
    <row r="550" spans="1:47" s="2" customFormat="1" ht="12">
      <c r="A550" s="42"/>
      <c r="B550" s="43"/>
      <c r="C550" s="44"/>
      <c r="D550" s="221" t="s">
        <v>162</v>
      </c>
      <c r="E550" s="44"/>
      <c r="F550" s="222" t="s">
        <v>2100</v>
      </c>
      <c r="G550" s="44"/>
      <c r="H550" s="44"/>
      <c r="I550" s="223"/>
      <c r="J550" s="44"/>
      <c r="K550" s="44"/>
      <c r="L550" s="48"/>
      <c r="M550" s="224"/>
      <c r="N550" s="225"/>
      <c r="O550" s="88"/>
      <c r="P550" s="88"/>
      <c r="Q550" s="88"/>
      <c r="R550" s="88"/>
      <c r="S550" s="88"/>
      <c r="T550" s="89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T550" s="21" t="s">
        <v>162</v>
      </c>
      <c r="AU550" s="21" t="s">
        <v>82</v>
      </c>
    </row>
    <row r="551" spans="1:47" s="2" customFormat="1" ht="12">
      <c r="A551" s="42"/>
      <c r="B551" s="43"/>
      <c r="C551" s="44"/>
      <c r="D551" s="226" t="s">
        <v>164</v>
      </c>
      <c r="E551" s="44"/>
      <c r="F551" s="227" t="s">
        <v>2101</v>
      </c>
      <c r="G551" s="44"/>
      <c r="H551" s="44"/>
      <c r="I551" s="223"/>
      <c r="J551" s="44"/>
      <c r="K551" s="44"/>
      <c r="L551" s="48"/>
      <c r="M551" s="224"/>
      <c r="N551" s="225"/>
      <c r="O551" s="88"/>
      <c r="P551" s="88"/>
      <c r="Q551" s="88"/>
      <c r="R551" s="88"/>
      <c r="S551" s="88"/>
      <c r="T551" s="89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T551" s="21" t="s">
        <v>164</v>
      </c>
      <c r="AU551" s="21" t="s">
        <v>82</v>
      </c>
    </row>
    <row r="552" spans="1:51" s="13" customFormat="1" ht="12">
      <c r="A552" s="13"/>
      <c r="B552" s="228"/>
      <c r="C552" s="229"/>
      <c r="D552" s="221" t="s">
        <v>166</v>
      </c>
      <c r="E552" s="230" t="s">
        <v>19</v>
      </c>
      <c r="F552" s="231" t="s">
        <v>2102</v>
      </c>
      <c r="G552" s="229"/>
      <c r="H552" s="232">
        <v>105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8" t="s">
        <v>166</v>
      </c>
      <c r="AU552" s="238" t="s">
        <v>82</v>
      </c>
      <c r="AV552" s="13" t="s">
        <v>82</v>
      </c>
      <c r="AW552" s="13" t="s">
        <v>33</v>
      </c>
      <c r="AX552" s="13" t="s">
        <v>72</v>
      </c>
      <c r="AY552" s="238" t="s">
        <v>153</v>
      </c>
    </row>
    <row r="553" spans="1:51" s="14" customFormat="1" ht="12">
      <c r="A553" s="14"/>
      <c r="B553" s="239"/>
      <c r="C553" s="240"/>
      <c r="D553" s="221" t="s">
        <v>166</v>
      </c>
      <c r="E553" s="241" t="s">
        <v>19</v>
      </c>
      <c r="F553" s="242" t="s">
        <v>168</v>
      </c>
      <c r="G553" s="240"/>
      <c r="H553" s="243">
        <v>105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9" t="s">
        <v>166</v>
      </c>
      <c r="AU553" s="249" t="s">
        <v>82</v>
      </c>
      <c r="AV553" s="14" t="s">
        <v>161</v>
      </c>
      <c r="AW553" s="14" t="s">
        <v>33</v>
      </c>
      <c r="AX553" s="14" t="s">
        <v>80</v>
      </c>
      <c r="AY553" s="249" t="s">
        <v>153</v>
      </c>
    </row>
    <row r="554" spans="1:65" s="2" customFormat="1" ht="21.75" customHeight="1">
      <c r="A554" s="42"/>
      <c r="B554" s="43"/>
      <c r="C554" s="208" t="s">
        <v>490</v>
      </c>
      <c r="D554" s="208" t="s">
        <v>156</v>
      </c>
      <c r="E554" s="209" t="s">
        <v>2103</v>
      </c>
      <c r="F554" s="210" t="s">
        <v>2104</v>
      </c>
      <c r="G554" s="211" t="s">
        <v>346</v>
      </c>
      <c r="H554" s="212">
        <v>137</v>
      </c>
      <c r="I554" s="213"/>
      <c r="J554" s="214">
        <f>ROUND(I554*H554,2)</f>
        <v>0</v>
      </c>
      <c r="K554" s="210" t="s">
        <v>160</v>
      </c>
      <c r="L554" s="48"/>
      <c r="M554" s="215" t="s">
        <v>19</v>
      </c>
      <c r="N554" s="216" t="s">
        <v>43</v>
      </c>
      <c r="O554" s="88"/>
      <c r="P554" s="217">
        <f>O554*H554</f>
        <v>0</v>
      </c>
      <c r="Q554" s="217">
        <v>0</v>
      </c>
      <c r="R554" s="217">
        <f>Q554*H554</f>
        <v>0</v>
      </c>
      <c r="S554" s="217">
        <v>0</v>
      </c>
      <c r="T554" s="218">
        <f>S554*H554</f>
        <v>0</v>
      </c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R554" s="219" t="s">
        <v>210</v>
      </c>
      <c r="AT554" s="219" t="s">
        <v>156</v>
      </c>
      <c r="AU554" s="219" t="s">
        <v>82</v>
      </c>
      <c r="AY554" s="21" t="s">
        <v>153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21" t="s">
        <v>80</v>
      </c>
      <c r="BK554" s="220">
        <f>ROUND(I554*H554,2)</f>
        <v>0</v>
      </c>
      <c r="BL554" s="21" t="s">
        <v>210</v>
      </c>
      <c r="BM554" s="219" t="s">
        <v>863</v>
      </c>
    </row>
    <row r="555" spans="1:47" s="2" customFormat="1" ht="12">
      <c r="A555" s="42"/>
      <c r="B555" s="43"/>
      <c r="C555" s="44"/>
      <c r="D555" s="221" t="s">
        <v>162</v>
      </c>
      <c r="E555" s="44"/>
      <c r="F555" s="222" t="s">
        <v>2105</v>
      </c>
      <c r="G555" s="44"/>
      <c r="H555" s="44"/>
      <c r="I555" s="223"/>
      <c r="J555" s="44"/>
      <c r="K555" s="44"/>
      <c r="L555" s="48"/>
      <c r="M555" s="224"/>
      <c r="N555" s="225"/>
      <c r="O555" s="88"/>
      <c r="P555" s="88"/>
      <c r="Q555" s="88"/>
      <c r="R555" s="88"/>
      <c r="S555" s="88"/>
      <c r="T555" s="89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T555" s="21" t="s">
        <v>162</v>
      </c>
      <c r="AU555" s="21" t="s">
        <v>82</v>
      </c>
    </row>
    <row r="556" spans="1:47" s="2" customFormat="1" ht="12">
      <c r="A556" s="42"/>
      <c r="B556" s="43"/>
      <c r="C556" s="44"/>
      <c r="D556" s="226" t="s">
        <v>164</v>
      </c>
      <c r="E556" s="44"/>
      <c r="F556" s="227" t="s">
        <v>2106</v>
      </c>
      <c r="G556" s="44"/>
      <c r="H556" s="44"/>
      <c r="I556" s="223"/>
      <c r="J556" s="44"/>
      <c r="K556" s="44"/>
      <c r="L556" s="48"/>
      <c r="M556" s="224"/>
      <c r="N556" s="225"/>
      <c r="O556" s="88"/>
      <c r="P556" s="88"/>
      <c r="Q556" s="88"/>
      <c r="R556" s="88"/>
      <c r="S556" s="88"/>
      <c r="T556" s="89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T556" s="21" t="s">
        <v>164</v>
      </c>
      <c r="AU556" s="21" t="s">
        <v>82</v>
      </c>
    </row>
    <row r="557" spans="1:51" s="13" customFormat="1" ht="12">
      <c r="A557" s="13"/>
      <c r="B557" s="228"/>
      <c r="C557" s="229"/>
      <c r="D557" s="221" t="s">
        <v>166</v>
      </c>
      <c r="E557" s="230" t="s">
        <v>19</v>
      </c>
      <c r="F557" s="231" t="s">
        <v>2107</v>
      </c>
      <c r="G557" s="229"/>
      <c r="H557" s="232">
        <v>137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8" t="s">
        <v>166</v>
      </c>
      <c r="AU557" s="238" t="s">
        <v>82</v>
      </c>
      <c r="AV557" s="13" t="s">
        <v>82</v>
      </c>
      <c r="AW557" s="13" t="s">
        <v>33</v>
      </c>
      <c r="AX557" s="13" t="s">
        <v>72</v>
      </c>
      <c r="AY557" s="238" t="s">
        <v>153</v>
      </c>
    </row>
    <row r="558" spans="1:51" s="14" customFormat="1" ht="12">
      <c r="A558" s="14"/>
      <c r="B558" s="239"/>
      <c r="C558" s="240"/>
      <c r="D558" s="221" t="s">
        <v>166</v>
      </c>
      <c r="E558" s="241" t="s">
        <v>19</v>
      </c>
      <c r="F558" s="242" t="s">
        <v>168</v>
      </c>
      <c r="G558" s="240"/>
      <c r="H558" s="243">
        <v>137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9" t="s">
        <v>166</v>
      </c>
      <c r="AU558" s="249" t="s">
        <v>82</v>
      </c>
      <c r="AV558" s="14" t="s">
        <v>161</v>
      </c>
      <c r="AW558" s="14" t="s">
        <v>33</v>
      </c>
      <c r="AX558" s="14" t="s">
        <v>80</v>
      </c>
      <c r="AY558" s="249" t="s">
        <v>153</v>
      </c>
    </row>
    <row r="559" spans="1:65" s="2" customFormat="1" ht="24.15" customHeight="1">
      <c r="A559" s="42"/>
      <c r="B559" s="43"/>
      <c r="C559" s="208" t="s">
        <v>873</v>
      </c>
      <c r="D559" s="208" t="s">
        <v>156</v>
      </c>
      <c r="E559" s="209" t="s">
        <v>2108</v>
      </c>
      <c r="F559" s="210" t="s">
        <v>2109</v>
      </c>
      <c r="G559" s="211" t="s">
        <v>366</v>
      </c>
      <c r="H559" s="212">
        <v>4</v>
      </c>
      <c r="I559" s="213"/>
      <c r="J559" s="214">
        <f>ROUND(I559*H559,2)</f>
        <v>0</v>
      </c>
      <c r="K559" s="210" t="s">
        <v>160</v>
      </c>
      <c r="L559" s="48"/>
      <c r="M559" s="215" t="s">
        <v>19</v>
      </c>
      <c r="N559" s="216" t="s">
        <v>43</v>
      </c>
      <c r="O559" s="88"/>
      <c r="P559" s="217">
        <f>O559*H559</f>
        <v>0</v>
      </c>
      <c r="Q559" s="217">
        <v>0</v>
      </c>
      <c r="R559" s="217">
        <f>Q559*H559</f>
        <v>0</v>
      </c>
      <c r="S559" s="217">
        <v>0</v>
      </c>
      <c r="T559" s="218">
        <f>S559*H559</f>
        <v>0</v>
      </c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R559" s="219" t="s">
        <v>210</v>
      </c>
      <c r="AT559" s="219" t="s">
        <v>156</v>
      </c>
      <c r="AU559" s="219" t="s">
        <v>82</v>
      </c>
      <c r="AY559" s="21" t="s">
        <v>153</v>
      </c>
      <c r="BE559" s="220">
        <f>IF(N559="základní",J559,0)</f>
        <v>0</v>
      </c>
      <c r="BF559" s="220">
        <f>IF(N559="snížená",J559,0)</f>
        <v>0</v>
      </c>
      <c r="BG559" s="220">
        <f>IF(N559="zákl. přenesená",J559,0)</f>
        <v>0</v>
      </c>
      <c r="BH559" s="220">
        <f>IF(N559="sníž. přenesená",J559,0)</f>
        <v>0</v>
      </c>
      <c r="BI559" s="220">
        <f>IF(N559="nulová",J559,0)</f>
        <v>0</v>
      </c>
      <c r="BJ559" s="21" t="s">
        <v>80</v>
      </c>
      <c r="BK559" s="220">
        <f>ROUND(I559*H559,2)</f>
        <v>0</v>
      </c>
      <c r="BL559" s="21" t="s">
        <v>210</v>
      </c>
      <c r="BM559" s="219" t="s">
        <v>869</v>
      </c>
    </row>
    <row r="560" spans="1:47" s="2" customFormat="1" ht="12">
      <c r="A560" s="42"/>
      <c r="B560" s="43"/>
      <c r="C560" s="44"/>
      <c r="D560" s="221" t="s">
        <v>162</v>
      </c>
      <c r="E560" s="44"/>
      <c r="F560" s="222" t="s">
        <v>2110</v>
      </c>
      <c r="G560" s="44"/>
      <c r="H560" s="44"/>
      <c r="I560" s="223"/>
      <c r="J560" s="44"/>
      <c r="K560" s="44"/>
      <c r="L560" s="48"/>
      <c r="M560" s="224"/>
      <c r="N560" s="225"/>
      <c r="O560" s="88"/>
      <c r="P560" s="88"/>
      <c r="Q560" s="88"/>
      <c r="R560" s="88"/>
      <c r="S560" s="88"/>
      <c r="T560" s="89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T560" s="21" t="s">
        <v>162</v>
      </c>
      <c r="AU560" s="21" t="s">
        <v>82</v>
      </c>
    </row>
    <row r="561" spans="1:47" s="2" customFormat="1" ht="12">
      <c r="A561" s="42"/>
      <c r="B561" s="43"/>
      <c r="C561" s="44"/>
      <c r="D561" s="226" t="s">
        <v>164</v>
      </c>
      <c r="E561" s="44"/>
      <c r="F561" s="227" t="s">
        <v>2111</v>
      </c>
      <c r="G561" s="44"/>
      <c r="H561" s="44"/>
      <c r="I561" s="223"/>
      <c r="J561" s="44"/>
      <c r="K561" s="44"/>
      <c r="L561" s="48"/>
      <c r="M561" s="224"/>
      <c r="N561" s="225"/>
      <c r="O561" s="88"/>
      <c r="P561" s="88"/>
      <c r="Q561" s="88"/>
      <c r="R561" s="88"/>
      <c r="S561" s="88"/>
      <c r="T561" s="89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T561" s="21" t="s">
        <v>164</v>
      </c>
      <c r="AU561" s="21" t="s">
        <v>82</v>
      </c>
    </row>
    <row r="562" spans="1:65" s="2" customFormat="1" ht="24.15" customHeight="1">
      <c r="A562" s="42"/>
      <c r="B562" s="43"/>
      <c r="C562" s="208" t="s">
        <v>501</v>
      </c>
      <c r="D562" s="208" t="s">
        <v>156</v>
      </c>
      <c r="E562" s="209" t="s">
        <v>2112</v>
      </c>
      <c r="F562" s="210" t="s">
        <v>2113</v>
      </c>
      <c r="G562" s="211" t="s">
        <v>1699</v>
      </c>
      <c r="H562" s="212">
        <v>3</v>
      </c>
      <c r="I562" s="213"/>
      <c r="J562" s="214">
        <f>ROUND(I562*H562,2)</f>
        <v>0</v>
      </c>
      <c r="K562" s="210" t="s">
        <v>19</v>
      </c>
      <c r="L562" s="48"/>
      <c r="M562" s="215" t="s">
        <v>19</v>
      </c>
      <c r="N562" s="216" t="s">
        <v>43</v>
      </c>
      <c r="O562" s="88"/>
      <c r="P562" s="217">
        <f>O562*H562</f>
        <v>0</v>
      </c>
      <c r="Q562" s="217">
        <v>0</v>
      </c>
      <c r="R562" s="217">
        <f>Q562*H562</f>
        <v>0</v>
      </c>
      <c r="S562" s="217">
        <v>0</v>
      </c>
      <c r="T562" s="218">
        <f>S562*H562</f>
        <v>0</v>
      </c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R562" s="219" t="s">
        <v>210</v>
      </c>
      <c r="AT562" s="219" t="s">
        <v>156</v>
      </c>
      <c r="AU562" s="219" t="s">
        <v>82</v>
      </c>
      <c r="AY562" s="21" t="s">
        <v>153</v>
      </c>
      <c r="BE562" s="220">
        <f>IF(N562="základní",J562,0)</f>
        <v>0</v>
      </c>
      <c r="BF562" s="220">
        <f>IF(N562="snížená",J562,0)</f>
        <v>0</v>
      </c>
      <c r="BG562" s="220">
        <f>IF(N562="zákl. přenesená",J562,0)</f>
        <v>0</v>
      </c>
      <c r="BH562" s="220">
        <f>IF(N562="sníž. přenesená",J562,0)</f>
        <v>0</v>
      </c>
      <c r="BI562" s="220">
        <f>IF(N562="nulová",J562,0)</f>
        <v>0</v>
      </c>
      <c r="BJ562" s="21" t="s">
        <v>80</v>
      </c>
      <c r="BK562" s="220">
        <f>ROUND(I562*H562,2)</f>
        <v>0</v>
      </c>
      <c r="BL562" s="21" t="s">
        <v>210</v>
      </c>
      <c r="BM562" s="219" t="s">
        <v>876</v>
      </c>
    </row>
    <row r="563" spans="1:47" s="2" customFormat="1" ht="12">
      <c r="A563" s="42"/>
      <c r="B563" s="43"/>
      <c r="C563" s="44"/>
      <c r="D563" s="221" t="s">
        <v>162</v>
      </c>
      <c r="E563" s="44"/>
      <c r="F563" s="222" t="s">
        <v>2113</v>
      </c>
      <c r="G563" s="44"/>
      <c r="H563" s="44"/>
      <c r="I563" s="223"/>
      <c r="J563" s="44"/>
      <c r="K563" s="44"/>
      <c r="L563" s="48"/>
      <c r="M563" s="224"/>
      <c r="N563" s="225"/>
      <c r="O563" s="88"/>
      <c r="P563" s="88"/>
      <c r="Q563" s="88"/>
      <c r="R563" s="88"/>
      <c r="S563" s="88"/>
      <c r="T563" s="89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T563" s="21" t="s">
        <v>162</v>
      </c>
      <c r="AU563" s="21" t="s">
        <v>82</v>
      </c>
    </row>
    <row r="564" spans="1:65" s="2" customFormat="1" ht="24.15" customHeight="1">
      <c r="A564" s="42"/>
      <c r="B564" s="43"/>
      <c r="C564" s="208" t="s">
        <v>677</v>
      </c>
      <c r="D564" s="208" t="s">
        <v>156</v>
      </c>
      <c r="E564" s="209" t="s">
        <v>2114</v>
      </c>
      <c r="F564" s="210" t="s">
        <v>2115</v>
      </c>
      <c r="G564" s="211" t="s">
        <v>346</v>
      </c>
      <c r="H564" s="212">
        <v>1</v>
      </c>
      <c r="I564" s="213"/>
      <c r="J564" s="214">
        <f>ROUND(I564*H564,2)</f>
        <v>0</v>
      </c>
      <c r="K564" s="210" t="s">
        <v>160</v>
      </c>
      <c r="L564" s="48"/>
      <c r="M564" s="215" t="s">
        <v>19</v>
      </c>
      <c r="N564" s="216" t="s">
        <v>43</v>
      </c>
      <c r="O564" s="88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R564" s="219" t="s">
        <v>210</v>
      </c>
      <c r="AT564" s="219" t="s">
        <v>156</v>
      </c>
      <c r="AU564" s="219" t="s">
        <v>82</v>
      </c>
      <c r="AY564" s="21" t="s">
        <v>153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21" t="s">
        <v>80</v>
      </c>
      <c r="BK564" s="220">
        <f>ROUND(I564*H564,2)</f>
        <v>0</v>
      </c>
      <c r="BL564" s="21" t="s">
        <v>210</v>
      </c>
      <c r="BM564" s="219" t="s">
        <v>882</v>
      </c>
    </row>
    <row r="565" spans="1:47" s="2" customFormat="1" ht="12">
      <c r="A565" s="42"/>
      <c r="B565" s="43"/>
      <c r="C565" s="44"/>
      <c r="D565" s="221" t="s">
        <v>162</v>
      </c>
      <c r="E565" s="44"/>
      <c r="F565" s="222" t="s">
        <v>2116</v>
      </c>
      <c r="G565" s="44"/>
      <c r="H565" s="44"/>
      <c r="I565" s="223"/>
      <c r="J565" s="44"/>
      <c r="K565" s="44"/>
      <c r="L565" s="48"/>
      <c r="M565" s="224"/>
      <c r="N565" s="225"/>
      <c r="O565" s="88"/>
      <c r="P565" s="88"/>
      <c r="Q565" s="88"/>
      <c r="R565" s="88"/>
      <c r="S565" s="88"/>
      <c r="T565" s="89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T565" s="21" t="s">
        <v>162</v>
      </c>
      <c r="AU565" s="21" t="s">
        <v>82</v>
      </c>
    </row>
    <row r="566" spans="1:47" s="2" customFormat="1" ht="12">
      <c r="A566" s="42"/>
      <c r="B566" s="43"/>
      <c r="C566" s="44"/>
      <c r="D566" s="226" t="s">
        <v>164</v>
      </c>
      <c r="E566" s="44"/>
      <c r="F566" s="227" t="s">
        <v>2117</v>
      </c>
      <c r="G566" s="44"/>
      <c r="H566" s="44"/>
      <c r="I566" s="223"/>
      <c r="J566" s="44"/>
      <c r="K566" s="44"/>
      <c r="L566" s="48"/>
      <c r="M566" s="224"/>
      <c r="N566" s="225"/>
      <c r="O566" s="88"/>
      <c r="P566" s="88"/>
      <c r="Q566" s="88"/>
      <c r="R566" s="88"/>
      <c r="S566" s="88"/>
      <c r="T566" s="89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T566" s="21" t="s">
        <v>164</v>
      </c>
      <c r="AU566" s="21" t="s">
        <v>82</v>
      </c>
    </row>
    <row r="567" spans="1:65" s="2" customFormat="1" ht="24.15" customHeight="1">
      <c r="A567" s="42"/>
      <c r="B567" s="43"/>
      <c r="C567" s="208" t="s">
        <v>528</v>
      </c>
      <c r="D567" s="208" t="s">
        <v>156</v>
      </c>
      <c r="E567" s="209" t="s">
        <v>2118</v>
      </c>
      <c r="F567" s="210" t="s">
        <v>2119</v>
      </c>
      <c r="G567" s="211" t="s">
        <v>346</v>
      </c>
      <c r="H567" s="212">
        <v>7</v>
      </c>
      <c r="I567" s="213"/>
      <c r="J567" s="214">
        <f>ROUND(I567*H567,2)</f>
        <v>0</v>
      </c>
      <c r="K567" s="210" t="s">
        <v>160</v>
      </c>
      <c r="L567" s="48"/>
      <c r="M567" s="215" t="s">
        <v>19</v>
      </c>
      <c r="N567" s="216" t="s">
        <v>43</v>
      </c>
      <c r="O567" s="88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R567" s="219" t="s">
        <v>210</v>
      </c>
      <c r="AT567" s="219" t="s">
        <v>156</v>
      </c>
      <c r="AU567" s="219" t="s">
        <v>82</v>
      </c>
      <c r="AY567" s="21" t="s">
        <v>153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21" t="s">
        <v>80</v>
      </c>
      <c r="BK567" s="220">
        <f>ROUND(I567*H567,2)</f>
        <v>0</v>
      </c>
      <c r="BL567" s="21" t="s">
        <v>210</v>
      </c>
      <c r="BM567" s="219" t="s">
        <v>888</v>
      </c>
    </row>
    <row r="568" spans="1:47" s="2" customFormat="1" ht="12">
      <c r="A568" s="42"/>
      <c r="B568" s="43"/>
      <c r="C568" s="44"/>
      <c r="D568" s="221" t="s">
        <v>162</v>
      </c>
      <c r="E568" s="44"/>
      <c r="F568" s="222" t="s">
        <v>2120</v>
      </c>
      <c r="G568" s="44"/>
      <c r="H568" s="44"/>
      <c r="I568" s="223"/>
      <c r="J568" s="44"/>
      <c r="K568" s="44"/>
      <c r="L568" s="48"/>
      <c r="M568" s="224"/>
      <c r="N568" s="225"/>
      <c r="O568" s="88"/>
      <c r="P568" s="88"/>
      <c r="Q568" s="88"/>
      <c r="R568" s="88"/>
      <c r="S568" s="88"/>
      <c r="T568" s="89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T568" s="21" t="s">
        <v>162</v>
      </c>
      <c r="AU568" s="21" t="s">
        <v>82</v>
      </c>
    </row>
    <row r="569" spans="1:47" s="2" customFormat="1" ht="12">
      <c r="A569" s="42"/>
      <c r="B569" s="43"/>
      <c r="C569" s="44"/>
      <c r="D569" s="226" t="s">
        <v>164</v>
      </c>
      <c r="E569" s="44"/>
      <c r="F569" s="227" t="s">
        <v>2121</v>
      </c>
      <c r="G569" s="44"/>
      <c r="H569" s="44"/>
      <c r="I569" s="223"/>
      <c r="J569" s="44"/>
      <c r="K569" s="44"/>
      <c r="L569" s="48"/>
      <c r="M569" s="224"/>
      <c r="N569" s="225"/>
      <c r="O569" s="88"/>
      <c r="P569" s="88"/>
      <c r="Q569" s="88"/>
      <c r="R569" s="88"/>
      <c r="S569" s="88"/>
      <c r="T569" s="89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T569" s="21" t="s">
        <v>164</v>
      </c>
      <c r="AU569" s="21" t="s">
        <v>82</v>
      </c>
    </row>
    <row r="570" spans="1:65" s="2" customFormat="1" ht="24.15" customHeight="1">
      <c r="A570" s="42"/>
      <c r="B570" s="43"/>
      <c r="C570" s="208" t="s">
        <v>897</v>
      </c>
      <c r="D570" s="208" t="s">
        <v>156</v>
      </c>
      <c r="E570" s="209" t="s">
        <v>2122</v>
      </c>
      <c r="F570" s="210" t="s">
        <v>2123</v>
      </c>
      <c r="G570" s="211" t="s">
        <v>346</v>
      </c>
      <c r="H570" s="212">
        <v>24</v>
      </c>
      <c r="I570" s="213"/>
      <c r="J570" s="214">
        <f>ROUND(I570*H570,2)</f>
        <v>0</v>
      </c>
      <c r="K570" s="210" t="s">
        <v>160</v>
      </c>
      <c r="L570" s="48"/>
      <c r="M570" s="215" t="s">
        <v>19</v>
      </c>
      <c r="N570" s="216" t="s">
        <v>43</v>
      </c>
      <c r="O570" s="88"/>
      <c r="P570" s="217">
        <f>O570*H570</f>
        <v>0</v>
      </c>
      <c r="Q570" s="217">
        <v>0</v>
      </c>
      <c r="R570" s="217">
        <f>Q570*H570</f>
        <v>0</v>
      </c>
      <c r="S570" s="217">
        <v>0</v>
      </c>
      <c r="T570" s="218">
        <f>S570*H570</f>
        <v>0</v>
      </c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R570" s="219" t="s">
        <v>210</v>
      </c>
      <c r="AT570" s="219" t="s">
        <v>156</v>
      </c>
      <c r="AU570" s="219" t="s">
        <v>82</v>
      </c>
      <c r="AY570" s="21" t="s">
        <v>153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21" t="s">
        <v>80</v>
      </c>
      <c r="BK570" s="220">
        <f>ROUND(I570*H570,2)</f>
        <v>0</v>
      </c>
      <c r="BL570" s="21" t="s">
        <v>210</v>
      </c>
      <c r="BM570" s="219" t="s">
        <v>893</v>
      </c>
    </row>
    <row r="571" spans="1:47" s="2" customFormat="1" ht="12">
      <c r="A571" s="42"/>
      <c r="B571" s="43"/>
      <c r="C571" s="44"/>
      <c r="D571" s="221" t="s">
        <v>162</v>
      </c>
      <c r="E571" s="44"/>
      <c r="F571" s="222" t="s">
        <v>2124</v>
      </c>
      <c r="G571" s="44"/>
      <c r="H571" s="44"/>
      <c r="I571" s="223"/>
      <c r="J571" s="44"/>
      <c r="K571" s="44"/>
      <c r="L571" s="48"/>
      <c r="M571" s="224"/>
      <c r="N571" s="225"/>
      <c r="O571" s="88"/>
      <c r="P571" s="88"/>
      <c r="Q571" s="88"/>
      <c r="R571" s="88"/>
      <c r="S571" s="88"/>
      <c r="T571" s="89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T571" s="21" t="s">
        <v>162</v>
      </c>
      <c r="AU571" s="21" t="s">
        <v>82</v>
      </c>
    </row>
    <row r="572" spans="1:47" s="2" customFormat="1" ht="12">
      <c r="A572" s="42"/>
      <c r="B572" s="43"/>
      <c r="C572" s="44"/>
      <c r="D572" s="226" t="s">
        <v>164</v>
      </c>
      <c r="E572" s="44"/>
      <c r="F572" s="227" t="s">
        <v>2125</v>
      </c>
      <c r="G572" s="44"/>
      <c r="H572" s="44"/>
      <c r="I572" s="223"/>
      <c r="J572" s="44"/>
      <c r="K572" s="44"/>
      <c r="L572" s="48"/>
      <c r="M572" s="224"/>
      <c r="N572" s="225"/>
      <c r="O572" s="88"/>
      <c r="P572" s="88"/>
      <c r="Q572" s="88"/>
      <c r="R572" s="88"/>
      <c r="S572" s="88"/>
      <c r="T572" s="89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T572" s="21" t="s">
        <v>164</v>
      </c>
      <c r="AU572" s="21" t="s">
        <v>82</v>
      </c>
    </row>
    <row r="573" spans="1:65" s="2" customFormat="1" ht="24.15" customHeight="1">
      <c r="A573" s="42"/>
      <c r="B573" s="43"/>
      <c r="C573" s="208" t="s">
        <v>537</v>
      </c>
      <c r="D573" s="208" t="s">
        <v>156</v>
      </c>
      <c r="E573" s="209" t="s">
        <v>2126</v>
      </c>
      <c r="F573" s="210" t="s">
        <v>2127</v>
      </c>
      <c r="G573" s="211" t="s">
        <v>346</v>
      </c>
      <c r="H573" s="212">
        <v>14</v>
      </c>
      <c r="I573" s="213"/>
      <c r="J573" s="214">
        <f>ROUND(I573*H573,2)</f>
        <v>0</v>
      </c>
      <c r="K573" s="210" t="s">
        <v>160</v>
      </c>
      <c r="L573" s="48"/>
      <c r="M573" s="215" t="s">
        <v>19</v>
      </c>
      <c r="N573" s="216" t="s">
        <v>43</v>
      </c>
      <c r="O573" s="88"/>
      <c r="P573" s="217">
        <f>O573*H573</f>
        <v>0</v>
      </c>
      <c r="Q573" s="217">
        <v>0</v>
      </c>
      <c r="R573" s="217">
        <f>Q573*H573</f>
        <v>0</v>
      </c>
      <c r="S573" s="217">
        <v>0</v>
      </c>
      <c r="T573" s="218">
        <f>S573*H573</f>
        <v>0</v>
      </c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R573" s="219" t="s">
        <v>210</v>
      </c>
      <c r="AT573" s="219" t="s">
        <v>156</v>
      </c>
      <c r="AU573" s="219" t="s">
        <v>82</v>
      </c>
      <c r="AY573" s="21" t="s">
        <v>153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21" t="s">
        <v>80</v>
      </c>
      <c r="BK573" s="220">
        <f>ROUND(I573*H573,2)</f>
        <v>0</v>
      </c>
      <c r="BL573" s="21" t="s">
        <v>210</v>
      </c>
      <c r="BM573" s="219" t="s">
        <v>900</v>
      </c>
    </row>
    <row r="574" spans="1:47" s="2" customFormat="1" ht="12">
      <c r="A574" s="42"/>
      <c r="B574" s="43"/>
      <c r="C574" s="44"/>
      <c r="D574" s="221" t="s">
        <v>162</v>
      </c>
      <c r="E574" s="44"/>
      <c r="F574" s="222" t="s">
        <v>2128</v>
      </c>
      <c r="G574" s="44"/>
      <c r="H574" s="44"/>
      <c r="I574" s="223"/>
      <c r="J574" s="44"/>
      <c r="K574" s="44"/>
      <c r="L574" s="48"/>
      <c r="M574" s="224"/>
      <c r="N574" s="225"/>
      <c r="O574" s="88"/>
      <c r="P574" s="88"/>
      <c r="Q574" s="88"/>
      <c r="R574" s="88"/>
      <c r="S574" s="88"/>
      <c r="T574" s="89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T574" s="21" t="s">
        <v>162</v>
      </c>
      <c r="AU574" s="21" t="s">
        <v>82</v>
      </c>
    </row>
    <row r="575" spans="1:47" s="2" customFormat="1" ht="12">
      <c r="A575" s="42"/>
      <c r="B575" s="43"/>
      <c r="C575" s="44"/>
      <c r="D575" s="226" t="s">
        <v>164</v>
      </c>
      <c r="E575" s="44"/>
      <c r="F575" s="227" t="s">
        <v>2129</v>
      </c>
      <c r="G575" s="44"/>
      <c r="H575" s="44"/>
      <c r="I575" s="223"/>
      <c r="J575" s="44"/>
      <c r="K575" s="44"/>
      <c r="L575" s="48"/>
      <c r="M575" s="224"/>
      <c r="N575" s="225"/>
      <c r="O575" s="88"/>
      <c r="P575" s="88"/>
      <c r="Q575" s="88"/>
      <c r="R575" s="88"/>
      <c r="S575" s="88"/>
      <c r="T575" s="89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T575" s="21" t="s">
        <v>164</v>
      </c>
      <c r="AU575" s="21" t="s">
        <v>82</v>
      </c>
    </row>
    <row r="576" spans="1:65" s="2" customFormat="1" ht="24.15" customHeight="1">
      <c r="A576" s="42"/>
      <c r="B576" s="43"/>
      <c r="C576" s="208" t="s">
        <v>916</v>
      </c>
      <c r="D576" s="208" t="s">
        <v>156</v>
      </c>
      <c r="E576" s="209" t="s">
        <v>2130</v>
      </c>
      <c r="F576" s="210" t="s">
        <v>2131</v>
      </c>
      <c r="G576" s="211" t="s">
        <v>346</v>
      </c>
      <c r="H576" s="212">
        <v>13</v>
      </c>
      <c r="I576" s="213"/>
      <c r="J576" s="214">
        <f>ROUND(I576*H576,2)</f>
        <v>0</v>
      </c>
      <c r="K576" s="210" t="s">
        <v>160</v>
      </c>
      <c r="L576" s="48"/>
      <c r="M576" s="215" t="s">
        <v>19</v>
      </c>
      <c r="N576" s="216" t="s">
        <v>43</v>
      </c>
      <c r="O576" s="88"/>
      <c r="P576" s="217">
        <f>O576*H576</f>
        <v>0</v>
      </c>
      <c r="Q576" s="217">
        <v>0</v>
      </c>
      <c r="R576" s="217">
        <f>Q576*H576</f>
        <v>0</v>
      </c>
      <c r="S576" s="217">
        <v>0</v>
      </c>
      <c r="T576" s="218">
        <f>S576*H576</f>
        <v>0</v>
      </c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R576" s="219" t="s">
        <v>210</v>
      </c>
      <c r="AT576" s="219" t="s">
        <v>156</v>
      </c>
      <c r="AU576" s="219" t="s">
        <v>82</v>
      </c>
      <c r="AY576" s="21" t="s">
        <v>153</v>
      </c>
      <c r="BE576" s="220">
        <f>IF(N576="základní",J576,0)</f>
        <v>0</v>
      </c>
      <c r="BF576" s="220">
        <f>IF(N576="snížená",J576,0)</f>
        <v>0</v>
      </c>
      <c r="BG576" s="220">
        <f>IF(N576="zákl. přenesená",J576,0)</f>
        <v>0</v>
      </c>
      <c r="BH576" s="220">
        <f>IF(N576="sníž. přenesená",J576,0)</f>
        <v>0</v>
      </c>
      <c r="BI576" s="220">
        <f>IF(N576="nulová",J576,0)</f>
        <v>0</v>
      </c>
      <c r="BJ576" s="21" t="s">
        <v>80</v>
      </c>
      <c r="BK576" s="220">
        <f>ROUND(I576*H576,2)</f>
        <v>0</v>
      </c>
      <c r="BL576" s="21" t="s">
        <v>210</v>
      </c>
      <c r="BM576" s="219" t="s">
        <v>907</v>
      </c>
    </row>
    <row r="577" spans="1:47" s="2" customFormat="1" ht="12">
      <c r="A577" s="42"/>
      <c r="B577" s="43"/>
      <c r="C577" s="44"/>
      <c r="D577" s="221" t="s">
        <v>162</v>
      </c>
      <c r="E577" s="44"/>
      <c r="F577" s="222" t="s">
        <v>2132</v>
      </c>
      <c r="G577" s="44"/>
      <c r="H577" s="44"/>
      <c r="I577" s="223"/>
      <c r="J577" s="44"/>
      <c r="K577" s="44"/>
      <c r="L577" s="48"/>
      <c r="M577" s="224"/>
      <c r="N577" s="225"/>
      <c r="O577" s="88"/>
      <c r="P577" s="88"/>
      <c r="Q577" s="88"/>
      <c r="R577" s="88"/>
      <c r="S577" s="88"/>
      <c r="T577" s="89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T577" s="21" t="s">
        <v>162</v>
      </c>
      <c r="AU577" s="21" t="s">
        <v>82</v>
      </c>
    </row>
    <row r="578" spans="1:47" s="2" customFormat="1" ht="12">
      <c r="A578" s="42"/>
      <c r="B578" s="43"/>
      <c r="C578" s="44"/>
      <c r="D578" s="226" t="s">
        <v>164</v>
      </c>
      <c r="E578" s="44"/>
      <c r="F578" s="227" t="s">
        <v>2133</v>
      </c>
      <c r="G578" s="44"/>
      <c r="H578" s="44"/>
      <c r="I578" s="223"/>
      <c r="J578" s="44"/>
      <c r="K578" s="44"/>
      <c r="L578" s="48"/>
      <c r="M578" s="224"/>
      <c r="N578" s="225"/>
      <c r="O578" s="88"/>
      <c r="P578" s="88"/>
      <c r="Q578" s="88"/>
      <c r="R578" s="88"/>
      <c r="S578" s="88"/>
      <c r="T578" s="89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T578" s="21" t="s">
        <v>164</v>
      </c>
      <c r="AU578" s="21" t="s">
        <v>82</v>
      </c>
    </row>
    <row r="579" spans="1:65" s="2" customFormat="1" ht="24.15" customHeight="1">
      <c r="A579" s="42"/>
      <c r="B579" s="43"/>
      <c r="C579" s="208" t="s">
        <v>542</v>
      </c>
      <c r="D579" s="208" t="s">
        <v>156</v>
      </c>
      <c r="E579" s="209" t="s">
        <v>2134</v>
      </c>
      <c r="F579" s="210" t="s">
        <v>2135</v>
      </c>
      <c r="G579" s="211" t="s">
        <v>346</v>
      </c>
      <c r="H579" s="212">
        <v>13</v>
      </c>
      <c r="I579" s="213"/>
      <c r="J579" s="214">
        <f>ROUND(I579*H579,2)</f>
        <v>0</v>
      </c>
      <c r="K579" s="210" t="s">
        <v>160</v>
      </c>
      <c r="L579" s="48"/>
      <c r="M579" s="215" t="s">
        <v>19</v>
      </c>
      <c r="N579" s="216" t="s">
        <v>43</v>
      </c>
      <c r="O579" s="88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R579" s="219" t="s">
        <v>210</v>
      </c>
      <c r="AT579" s="219" t="s">
        <v>156</v>
      </c>
      <c r="AU579" s="219" t="s">
        <v>82</v>
      </c>
      <c r="AY579" s="21" t="s">
        <v>153</v>
      </c>
      <c r="BE579" s="220">
        <f>IF(N579="základní",J579,0)</f>
        <v>0</v>
      </c>
      <c r="BF579" s="220">
        <f>IF(N579="snížená",J579,0)</f>
        <v>0</v>
      </c>
      <c r="BG579" s="220">
        <f>IF(N579="zákl. přenesená",J579,0)</f>
        <v>0</v>
      </c>
      <c r="BH579" s="220">
        <f>IF(N579="sníž. přenesená",J579,0)</f>
        <v>0</v>
      </c>
      <c r="BI579" s="220">
        <f>IF(N579="nulová",J579,0)</f>
        <v>0</v>
      </c>
      <c r="BJ579" s="21" t="s">
        <v>80</v>
      </c>
      <c r="BK579" s="220">
        <f>ROUND(I579*H579,2)</f>
        <v>0</v>
      </c>
      <c r="BL579" s="21" t="s">
        <v>210</v>
      </c>
      <c r="BM579" s="219" t="s">
        <v>919</v>
      </c>
    </row>
    <row r="580" spans="1:47" s="2" customFormat="1" ht="12">
      <c r="A580" s="42"/>
      <c r="B580" s="43"/>
      <c r="C580" s="44"/>
      <c r="D580" s="221" t="s">
        <v>162</v>
      </c>
      <c r="E580" s="44"/>
      <c r="F580" s="222" t="s">
        <v>2136</v>
      </c>
      <c r="G580" s="44"/>
      <c r="H580" s="44"/>
      <c r="I580" s="223"/>
      <c r="J580" s="44"/>
      <c r="K580" s="44"/>
      <c r="L580" s="48"/>
      <c r="M580" s="224"/>
      <c r="N580" s="225"/>
      <c r="O580" s="88"/>
      <c r="P580" s="88"/>
      <c r="Q580" s="88"/>
      <c r="R580" s="88"/>
      <c r="S580" s="88"/>
      <c r="T580" s="89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T580" s="21" t="s">
        <v>162</v>
      </c>
      <c r="AU580" s="21" t="s">
        <v>82</v>
      </c>
    </row>
    <row r="581" spans="1:47" s="2" customFormat="1" ht="12">
      <c r="A581" s="42"/>
      <c r="B581" s="43"/>
      <c r="C581" s="44"/>
      <c r="D581" s="226" t="s">
        <v>164</v>
      </c>
      <c r="E581" s="44"/>
      <c r="F581" s="227" t="s">
        <v>2137</v>
      </c>
      <c r="G581" s="44"/>
      <c r="H581" s="44"/>
      <c r="I581" s="223"/>
      <c r="J581" s="44"/>
      <c r="K581" s="44"/>
      <c r="L581" s="48"/>
      <c r="M581" s="224"/>
      <c r="N581" s="225"/>
      <c r="O581" s="88"/>
      <c r="P581" s="88"/>
      <c r="Q581" s="88"/>
      <c r="R581" s="88"/>
      <c r="S581" s="88"/>
      <c r="T581" s="89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T581" s="21" t="s">
        <v>164</v>
      </c>
      <c r="AU581" s="21" t="s">
        <v>82</v>
      </c>
    </row>
    <row r="582" spans="1:65" s="2" customFormat="1" ht="24.15" customHeight="1">
      <c r="A582" s="42"/>
      <c r="B582" s="43"/>
      <c r="C582" s="208" t="s">
        <v>930</v>
      </c>
      <c r="D582" s="208" t="s">
        <v>156</v>
      </c>
      <c r="E582" s="209" t="s">
        <v>2138</v>
      </c>
      <c r="F582" s="210" t="s">
        <v>2139</v>
      </c>
      <c r="G582" s="211" t="s">
        <v>346</v>
      </c>
      <c r="H582" s="212">
        <v>27</v>
      </c>
      <c r="I582" s="213"/>
      <c r="J582" s="214">
        <f>ROUND(I582*H582,2)</f>
        <v>0</v>
      </c>
      <c r="K582" s="210" t="s">
        <v>160</v>
      </c>
      <c r="L582" s="48"/>
      <c r="M582" s="215" t="s">
        <v>19</v>
      </c>
      <c r="N582" s="216" t="s">
        <v>43</v>
      </c>
      <c r="O582" s="88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R582" s="219" t="s">
        <v>210</v>
      </c>
      <c r="AT582" s="219" t="s">
        <v>156</v>
      </c>
      <c r="AU582" s="219" t="s">
        <v>82</v>
      </c>
      <c r="AY582" s="21" t="s">
        <v>153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21" t="s">
        <v>80</v>
      </c>
      <c r="BK582" s="220">
        <f>ROUND(I582*H582,2)</f>
        <v>0</v>
      </c>
      <c r="BL582" s="21" t="s">
        <v>210</v>
      </c>
      <c r="BM582" s="219" t="s">
        <v>925</v>
      </c>
    </row>
    <row r="583" spans="1:47" s="2" customFormat="1" ht="12">
      <c r="A583" s="42"/>
      <c r="B583" s="43"/>
      <c r="C583" s="44"/>
      <c r="D583" s="221" t="s">
        <v>162</v>
      </c>
      <c r="E583" s="44"/>
      <c r="F583" s="222" t="s">
        <v>2140</v>
      </c>
      <c r="G583" s="44"/>
      <c r="H583" s="44"/>
      <c r="I583" s="223"/>
      <c r="J583" s="44"/>
      <c r="K583" s="44"/>
      <c r="L583" s="48"/>
      <c r="M583" s="224"/>
      <c r="N583" s="225"/>
      <c r="O583" s="88"/>
      <c r="P583" s="88"/>
      <c r="Q583" s="88"/>
      <c r="R583" s="88"/>
      <c r="S583" s="88"/>
      <c r="T583" s="89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T583" s="21" t="s">
        <v>162</v>
      </c>
      <c r="AU583" s="21" t="s">
        <v>82</v>
      </c>
    </row>
    <row r="584" spans="1:47" s="2" customFormat="1" ht="12">
      <c r="A584" s="42"/>
      <c r="B584" s="43"/>
      <c r="C584" s="44"/>
      <c r="D584" s="226" t="s">
        <v>164</v>
      </c>
      <c r="E584" s="44"/>
      <c r="F584" s="227" t="s">
        <v>2141</v>
      </c>
      <c r="G584" s="44"/>
      <c r="H584" s="44"/>
      <c r="I584" s="223"/>
      <c r="J584" s="44"/>
      <c r="K584" s="44"/>
      <c r="L584" s="48"/>
      <c r="M584" s="224"/>
      <c r="N584" s="225"/>
      <c r="O584" s="88"/>
      <c r="P584" s="88"/>
      <c r="Q584" s="88"/>
      <c r="R584" s="88"/>
      <c r="S584" s="88"/>
      <c r="T584" s="89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T584" s="21" t="s">
        <v>164</v>
      </c>
      <c r="AU584" s="21" t="s">
        <v>82</v>
      </c>
    </row>
    <row r="585" spans="1:65" s="2" customFormat="1" ht="24.15" customHeight="1">
      <c r="A585" s="42"/>
      <c r="B585" s="43"/>
      <c r="C585" s="208" t="s">
        <v>549</v>
      </c>
      <c r="D585" s="208" t="s">
        <v>156</v>
      </c>
      <c r="E585" s="209" t="s">
        <v>2142</v>
      </c>
      <c r="F585" s="210" t="s">
        <v>2143</v>
      </c>
      <c r="G585" s="211" t="s">
        <v>346</v>
      </c>
      <c r="H585" s="212">
        <v>32</v>
      </c>
      <c r="I585" s="213"/>
      <c r="J585" s="214">
        <f>ROUND(I585*H585,2)</f>
        <v>0</v>
      </c>
      <c r="K585" s="210" t="s">
        <v>160</v>
      </c>
      <c r="L585" s="48"/>
      <c r="M585" s="215" t="s">
        <v>19</v>
      </c>
      <c r="N585" s="216" t="s">
        <v>43</v>
      </c>
      <c r="O585" s="88"/>
      <c r="P585" s="217">
        <f>O585*H585</f>
        <v>0</v>
      </c>
      <c r="Q585" s="217">
        <v>0</v>
      </c>
      <c r="R585" s="217">
        <f>Q585*H585</f>
        <v>0</v>
      </c>
      <c r="S585" s="217">
        <v>0</v>
      </c>
      <c r="T585" s="218">
        <f>S585*H585</f>
        <v>0</v>
      </c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R585" s="219" t="s">
        <v>210</v>
      </c>
      <c r="AT585" s="219" t="s">
        <v>156</v>
      </c>
      <c r="AU585" s="219" t="s">
        <v>82</v>
      </c>
      <c r="AY585" s="21" t="s">
        <v>153</v>
      </c>
      <c r="BE585" s="220">
        <f>IF(N585="základní",J585,0)</f>
        <v>0</v>
      </c>
      <c r="BF585" s="220">
        <f>IF(N585="snížená",J585,0)</f>
        <v>0</v>
      </c>
      <c r="BG585" s="220">
        <f>IF(N585="zákl. přenesená",J585,0)</f>
        <v>0</v>
      </c>
      <c r="BH585" s="220">
        <f>IF(N585="sníž. přenesená",J585,0)</f>
        <v>0</v>
      </c>
      <c r="BI585" s="220">
        <f>IF(N585="nulová",J585,0)</f>
        <v>0</v>
      </c>
      <c r="BJ585" s="21" t="s">
        <v>80</v>
      </c>
      <c r="BK585" s="220">
        <f>ROUND(I585*H585,2)</f>
        <v>0</v>
      </c>
      <c r="BL585" s="21" t="s">
        <v>210</v>
      </c>
      <c r="BM585" s="219" t="s">
        <v>933</v>
      </c>
    </row>
    <row r="586" spans="1:47" s="2" customFormat="1" ht="12">
      <c r="A586" s="42"/>
      <c r="B586" s="43"/>
      <c r="C586" s="44"/>
      <c r="D586" s="221" t="s">
        <v>162</v>
      </c>
      <c r="E586" s="44"/>
      <c r="F586" s="222" t="s">
        <v>2144</v>
      </c>
      <c r="G586" s="44"/>
      <c r="H586" s="44"/>
      <c r="I586" s="223"/>
      <c r="J586" s="44"/>
      <c r="K586" s="44"/>
      <c r="L586" s="48"/>
      <c r="M586" s="224"/>
      <c r="N586" s="225"/>
      <c r="O586" s="88"/>
      <c r="P586" s="88"/>
      <c r="Q586" s="88"/>
      <c r="R586" s="88"/>
      <c r="S586" s="88"/>
      <c r="T586" s="89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T586" s="21" t="s">
        <v>162</v>
      </c>
      <c r="AU586" s="21" t="s">
        <v>82</v>
      </c>
    </row>
    <row r="587" spans="1:47" s="2" customFormat="1" ht="12">
      <c r="A587" s="42"/>
      <c r="B587" s="43"/>
      <c r="C587" s="44"/>
      <c r="D587" s="226" t="s">
        <v>164</v>
      </c>
      <c r="E587" s="44"/>
      <c r="F587" s="227" t="s">
        <v>2145</v>
      </c>
      <c r="G587" s="44"/>
      <c r="H587" s="44"/>
      <c r="I587" s="223"/>
      <c r="J587" s="44"/>
      <c r="K587" s="44"/>
      <c r="L587" s="48"/>
      <c r="M587" s="224"/>
      <c r="N587" s="225"/>
      <c r="O587" s="88"/>
      <c r="P587" s="88"/>
      <c r="Q587" s="88"/>
      <c r="R587" s="88"/>
      <c r="S587" s="88"/>
      <c r="T587" s="89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T587" s="21" t="s">
        <v>164</v>
      </c>
      <c r="AU587" s="21" t="s">
        <v>82</v>
      </c>
    </row>
    <row r="588" spans="1:65" s="2" customFormat="1" ht="24.15" customHeight="1">
      <c r="A588" s="42"/>
      <c r="B588" s="43"/>
      <c r="C588" s="208" t="s">
        <v>946</v>
      </c>
      <c r="D588" s="208" t="s">
        <v>156</v>
      </c>
      <c r="E588" s="209" t="s">
        <v>2146</v>
      </c>
      <c r="F588" s="210" t="s">
        <v>2147</v>
      </c>
      <c r="G588" s="211" t="s">
        <v>346</v>
      </c>
      <c r="H588" s="212">
        <v>35</v>
      </c>
      <c r="I588" s="213"/>
      <c r="J588" s="214">
        <f>ROUND(I588*H588,2)</f>
        <v>0</v>
      </c>
      <c r="K588" s="210" t="s">
        <v>160</v>
      </c>
      <c r="L588" s="48"/>
      <c r="M588" s="215" t="s">
        <v>19</v>
      </c>
      <c r="N588" s="216" t="s">
        <v>43</v>
      </c>
      <c r="O588" s="88"/>
      <c r="P588" s="217">
        <f>O588*H588</f>
        <v>0</v>
      </c>
      <c r="Q588" s="217">
        <v>0</v>
      </c>
      <c r="R588" s="217">
        <f>Q588*H588</f>
        <v>0</v>
      </c>
      <c r="S588" s="217">
        <v>0</v>
      </c>
      <c r="T588" s="218">
        <f>S588*H588</f>
        <v>0</v>
      </c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R588" s="219" t="s">
        <v>210</v>
      </c>
      <c r="AT588" s="219" t="s">
        <v>156</v>
      </c>
      <c r="AU588" s="219" t="s">
        <v>82</v>
      </c>
      <c r="AY588" s="21" t="s">
        <v>153</v>
      </c>
      <c r="BE588" s="220">
        <f>IF(N588="základní",J588,0)</f>
        <v>0</v>
      </c>
      <c r="BF588" s="220">
        <f>IF(N588="snížená",J588,0)</f>
        <v>0</v>
      </c>
      <c r="BG588" s="220">
        <f>IF(N588="zákl. přenesená",J588,0)</f>
        <v>0</v>
      </c>
      <c r="BH588" s="220">
        <f>IF(N588="sníž. přenesená",J588,0)</f>
        <v>0</v>
      </c>
      <c r="BI588" s="220">
        <f>IF(N588="nulová",J588,0)</f>
        <v>0</v>
      </c>
      <c r="BJ588" s="21" t="s">
        <v>80</v>
      </c>
      <c r="BK588" s="220">
        <f>ROUND(I588*H588,2)</f>
        <v>0</v>
      </c>
      <c r="BL588" s="21" t="s">
        <v>210</v>
      </c>
      <c r="BM588" s="219" t="s">
        <v>941</v>
      </c>
    </row>
    <row r="589" spans="1:47" s="2" customFormat="1" ht="12">
      <c r="A589" s="42"/>
      <c r="B589" s="43"/>
      <c r="C589" s="44"/>
      <c r="D589" s="221" t="s">
        <v>162</v>
      </c>
      <c r="E589" s="44"/>
      <c r="F589" s="222" t="s">
        <v>2148</v>
      </c>
      <c r="G589" s="44"/>
      <c r="H589" s="44"/>
      <c r="I589" s="223"/>
      <c r="J589" s="44"/>
      <c r="K589" s="44"/>
      <c r="L589" s="48"/>
      <c r="M589" s="224"/>
      <c r="N589" s="225"/>
      <c r="O589" s="88"/>
      <c r="P589" s="88"/>
      <c r="Q589" s="88"/>
      <c r="R589" s="88"/>
      <c r="S589" s="88"/>
      <c r="T589" s="89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T589" s="21" t="s">
        <v>162</v>
      </c>
      <c r="AU589" s="21" t="s">
        <v>82</v>
      </c>
    </row>
    <row r="590" spans="1:47" s="2" customFormat="1" ht="12">
      <c r="A590" s="42"/>
      <c r="B590" s="43"/>
      <c r="C590" s="44"/>
      <c r="D590" s="226" t="s">
        <v>164</v>
      </c>
      <c r="E590" s="44"/>
      <c r="F590" s="227" t="s">
        <v>2149</v>
      </c>
      <c r="G590" s="44"/>
      <c r="H590" s="44"/>
      <c r="I590" s="223"/>
      <c r="J590" s="44"/>
      <c r="K590" s="44"/>
      <c r="L590" s="48"/>
      <c r="M590" s="224"/>
      <c r="N590" s="225"/>
      <c r="O590" s="88"/>
      <c r="P590" s="88"/>
      <c r="Q590" s="88"/>
      <c r="R590" s="88"/>
      <c r="S590" s="88"/>
      <c r="T590" s="89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T590" s="21" t="s">
        <v>164</v>
      </c>
      <c r="AU590" s="21" t="s">
        <v>82</v>
      </c>
    </row>
    <row r="591" spans="1:65" s="2" customFormat="1" ht="24.15" customHeight="1">
      <c r="A591" s="42"/>
      <c r="B591" s="43"/>
      <c r="C591" s="208" t="s">
        <v>555</v>
      </c>
      <c r="D591" s="208" t="s">
        <v>156</v>
      </c>
      <c r="E591" s="209" t="s">
        <v>2150</v>
      </c>
      <c r="F591" s="210" t="s">
        <v>2151</v>
      </c>
      <c r="G591" s="211" t="s">
        <v>346</v>
      </c>
      <c r="H591" s="212">
        <v>44</v>
      </c>
      <c r="I591" s="213"/>
      <c r="J591" s="214">
        <f>ROUND(I591*H591,2)</f>
        <v>0</v>
      </c>
      <c r="K591" s="210" t="s">
        <v>160</v>
      </c>
      <c r="L591" s="48"/>
      <c r="M591" s="215" t="s">
        <v>19</v>
      </c>
      <c r="N591" s="216" t="s">
        <v>43</v>
      </c>
      <c r="O591" s="88"/>
      <c r="P591" s="217">
        <f>O591*H591</f>
        <v>0</v>
      </c>
      <c r="Q591" s="217">
        <v>0</v>
      </c>
      <c r="R591" s="217">
        <f>Q591*H591</f>
        <v>0</v>
      </c>
      <c r="S591" s="217">
        <v>0</v>
      </c>
      <c r="T591" s="218">
        <f>S591*H591</f>
        <v>0</v>
      </c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R591" s="219" t="s">
        <v>210</v>
      </c>
      <c r="AT591" s="219" t="s">
        <v>156</v>
      </c>
      <c r="AU591" s="219" t="s">
        <v>82</v>
      </c>
      <c r="AY591" s="21" t="s">
        <v>153</v>
      </c>
      <c r="BE591" s="220">
        <f>IF(N591="základní",J591,0)</f>
        <v>0</v>
      </c>
      <c r="BF591" s="220">
        <f>IF(N591="snížená",J591,0)</f>
        <v>0</v>
      </c>
      <c r="BG591" s="220">
        <f>IF(N591="zákl. přenesená",J591,0)</f>
        <v>0</v>
      </c>
      <c r="BH591" s="220">
        <f>IF(N591="sníž. přenesená",J591,0)</f>
        <v>0</v>
      </c>
      <c r="BI591" s="220">
        <f>IF(N591="nulová",J591,0)</f>
        <v>0</v>
      </c>
      <c r="BJ591" s="21" t="s">
        <v>80</v>
      </c>
      <c r="BK591" s="220">
        <f>ROUND(I591*H591,2)</f>
        <v>0</v>
      </c>
      <c r="BL591" s="21" t="s">
        <v>210</v>
      </c>
      <c r="BM591" s="219" t="s">
        <v>949</v>
      </c>
    </row>
    <row r="592" spans="1:47" s="2" customFormat="1" ht="12">
      <c r="A592" s="42"/>
      <c r="B592" s="43"/>
      <c r="C592" s="44"/>
      <c r="D592" s="221" t="s">
        <v>162</v>
      </c>
      <c r="E592" s="44"/>
      <c r="F592" s="222" t="s">
        <v>2152</v>
      </c>
      <c r="G592" s="44"/>
      <c r="H592" s="44"/>
      <c r="I592" s="223"/>
      <c r="J592" s="44"/>
      <c r="K592" s="44"/>
      <c r="L592" s="48"/>
      <c r="M592" s="224"/>
      <c r="N592" s="225"/>
      <c r="O592" s="88"/>
      <c r="P592" s="88"/>
      <c r="Q592" s="88"/>
      <c r="R592" s="88"/>
      <c r="S592" s="88"/>
      <c r="T592" s="89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T592" s="21" t="s">
        <v>162</v>
      </c>
      <c r="AU592" s="21" t="s">
        <v>82</v>
      </c>
    </row>
    <row r="593" spans="1:47" s="2" customFormat="1" ht="12">
      <c r="A593" s="42"/>
      <c r="B593" s="43"/>
      <c r="C593" s="44"/>
      <c r="D593" s="226" t="s">
        <v>164</v>
      </c>
      <c r="E593" s="44"/>
      <c r="F593" s="227" t="s">
        <v>2153</v>
      </c>
      <c r="G593" s="44"/>
      <c r="H593" s="44"/>
      <c r="I593" s="223"/>
      <c r="J593" s="44"/>
      <c r="K593" s="44"/>
      <c r="L593" s="48"/>
      <c r="M593" s="224"/>
      <c r="N593" s="225"/>
      <c r="O593" s="88"/>
      <c r="P593" s="88"/>
      <c r="Q593" s="88"/>
      <c r="R593" s="88"/>
      <c r="S593" s="88"/>
      <c r="T593" s="89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T593" s="21" t="s">
        <v>164</v>
      </c>
      <c r="AU593" s="21" t="s">
        <v>82</v>
      </c>
    </row>
    <row r="594" spans="1:65" s="2" customFormat="1" ht="24.15" customHeight="1">
      <c r="A594" s="42"/>
      <c r="B594" s="43"/>
      <c r="C594" s="208" t="s">
        <v>961</v>
      </c>
      <c r="D594" s="208" t="s">
        <v>156</v>
      </c>
      <c r="E594" s="209" t="s">
        <v>2154</v>
      </c>
      <c r="F594" s="210" t="s">
        <v>2155</v>
      </c>
      <c r="G594" s="211" t="s">
        <v>346</v>
      </c>
      <c r="H594" s="212">
        <v>6</v>
      </c>
      <c r="I594" s="213"/>
      <c r="J594" s="214">
        <f>ROUND(I594*H594,2)</f>
        <v>0</v>
      </c>
      <c r="K594" s="210" t="s">
        <v>160</v>
      </c>
      <c r="L594" s="48"/>
      <c r="M594" s="215" t="s">
        <v>19</v>
      </c>
      <c r="N594" s="216" t="s">
        <v>43</v>
      </c>
      <c r="O594" s="88"/>
      <c r="P594" s="217">
        <f>O594*H594</f>
        <v>0</v>
      </c>
      <c r="Q594" s="217">
        <v>0</v>
      </c>
      <c r="R594" s="217">
        <f>Q594*H594</f>
        <v>0</v>
      </c>
      <c r="S594" s="217">
        <v>0</v>
      </c>
      <c r="T594" s="218">
        <f>S594*H594</f>
        <v>0</v>
      </c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R594" s="219" t="s">
        <v>210</v>
      </c>
      <c r="AT594" s="219" t="s">
        <v>156</v>
      </c>
      <c r="AU594" s="219" t="s">
        <v>82</v>
      </c>
      <c r="AY594" s="21" t="s">
        <v>153</v>
      </c>
      <c r="BE594" s="220">
        <f>IF(N594="základní",J594,0)</f>
        <v>0</v>
      </c>
      <c r="BF594" s="220">
        <f>IF(N594="snížená",J594,0)</f>
        <v>0</v>
      </c>
      <c r="BG594" s="220">
        <f>IF(N594="zákl. přenesená",J594,0)</f>
        <v>0</v>
      </c>
      <c r="BH594" s="220">
        <f>IF(N594="sníž. přenesená",J594,0)</f>
        <v>0</v>
      </c>
      <c r="BI594" s="220">
        <f>IF(N594="nulová",J594,0)</f>
        <v>0</v>
      </c>
      <c r="BJ594" s="21" t="s">
        <v>80</v>
      </c>
      <c r="BK594" s="220">
        <f>ROUND(I594*H594,2)</f>
        <v>0</v>
      </c>
      <c r="BL594" s="21" t="s">
        <v>210</v>
      </c>
      <c r="BM594" s="219" t="s">
        <v>955</v>
      </c>
    </row>
    <row r="595" spans="1:47" s="2" customFormat="1" ht="12">
      <c r="A595" s="42"/>
      <c r="B595" s="43"/>
      <c r="C595" s="44"/>
      <c r="D595" s="221" t="s">
        <v>162</v>
      </c>
      <c r="E595" s="44"/>
      <c r="F595" s="222" t="s">
        <v>2156</v>
      </c>
      <c r="G595" s="44"/>
      <c r="H595" s="44"/>
      <c r="I595" s="223"/>
      <c r="J595" s="44"/>
      <c r="K595" s="44"/>
      <c r="L595" s="48"/>
      <c r="M595" s="224"/>
      <c r="N595" s="225"/>
      <c r="O595" s="88"/>
      <c r="P595" s="88"/>
      <c r="Q595" s="88"/>
      <c r="R595" s="88"/>
      <c r="S595" s="88"/>
      <c r="T595" s="89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T595" s="21" t="s">
        <v>162</v>
      </c>
      <c r="AU595" s="21" t="s">
        <v>82</v>
      </c>
    </row>
    <row r="596" spans="1:47" s="2" customFormat="1" ht="12">
      <c r="A596" s="42"/>
      <c r="B596" s="43"/>
      <c r="C596" s="44"/>
      <c r="D596" s="226" t="s">
        <v>164</v>
      </c>
      <c r="E596" s="44"/>
      <c r="F596" s="227" t="s">
        <v>2157</v>
      </c>
      <c r="G596" s="44"/>
      <c r="H596" s="44"/>
      <c r="I596" s="223"/>
      <c r="J596" s="44"/>
      <c r="K596" s="44"/>
      <c r="L596" s="48"/>
      <c r="M596" s="224"/>
      <c r="N596" s="225"/>
      <c r="O596" s="88"/>
      <c r="P596" s="88"/>
      <c r="Q596" s="88"/>
      <c r="R596" s="88"/>
      <c r="S596" s="88"/>
      <c r="T596" s="89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T596" s="21" t="s">
        <v>164</v>
      </c>
      <c r="AU596" s="21" t="s">
        <v>82</v>
      </c>
    </row>
    <row r="597" spans="1:65" s="2" customFormat="1" ht="24.15" customHeight="1">
      <c r="A597" s="42"/>
      <c r="B597" s="43"/>
      <c r="C597" s="208" t="s">
        <v>562</v>
      </c>
      <c r="D597" s="208" t="s">
        <v>156</v>
      </c>
      <c r="E597" s="209" t="s">
        <v>2158</v>
      </c>
      <c r="F597" s="210" t="s">
        <v>2159</v>
      </c>
      <c r="G597" s="211" t="s">
        <v>346</v>
      </c>
      <c r="H597" s="212">
        <v>26</v>
      </c>
      <c r="I597" s="213"/>
      <c r="J597" s="214">
        <f>ROUND(I597*H597,2)</f>
        <v>0</v>
      </c>
      <c r="K597" s="210" t="s">
        <v>160</v>
      </c>
      <c r="L597" s="48"/>
      <c r="M597" s="215" t="s">
        <v>19</v>
      </c>
      <c r="N597" s="216" t="s">
        <v>43</v>
      </c>
      <c r="O597" s="88"/>
      <c r="P597" s="217">
        <f>O597*H597</f>
        <v>0</v>
      </c>
      <c r="Q597" s="217">
        <v>0</v>
      </c>
      <c r="R597" s="217">
        <f>Q597*H597</f>
        <v>0</v>
      </c>
      <c r="S597" s="217">
        <v>0</v>
      </c>
      <c r="T597" s="218">
        <f>S597*H597</f>
        <v>0</v>
      </c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R597" s="219" t="s">
        <v>210</v>
      </c>
      <c r="AT597" s="219" t="s">
        <v>156</v>
      </c>
      <c r="AU597" s="219" t="s">
        <v>82</v>
      </c>
      <c r="AY597" s="21" t="s">
        <v>153</v>
      </c>
      <c r="BE597" s="220">
        <f>IF(N597="základní",J597,0)</f>
        <v>0</v>
      </c>
      <c r="BF597" s="220">
        <f>IF(N597="snížená",J597,0)</f>
        <v>0</v>
      </c>
      <c r="BG597" s="220">
        <f>IF(N597="zákl. přenesená",J597,0)</f>
        <v>0</v>
      </c>
      <c r="BH597" s="220">
        <f>IF(N597="sníž. přenesená",J597,0)</f>
        <v>0</v>
      </c>
      <c r="BI597" s="220">
        <f>IF(N597="nulová",J597,0)</f>
        <v>0</v>
      </c>
      <c r="BJ597" s="21" t="s">
        <v>80</v>
      </c>
      <c r="BK597" s="220">
        <f>ROUND(I597*H597,2)</f>
        <v>0</v>
      </c>
      <c r="BL597" s="21" t="s">
        <v>210</v>
      </c>
      <c r="BM597" s="219" t="s">
        <v>964</v>
      </c>
    </row>
    <row r="598" spans="1:47" s="2" customFormat="1" ht="12">
      <c r="A598" s="42"/>
      <c r="B598" s="43"/>
      <c r="C598" s="44"/>
      <c r="D598" s="221" t="s">
        <v>162</v>
      </c>
      <c r="E598" s="44"/>
      <c r="F598" s="222" t="s">
        <v>2160</v>
      </c>
      <c r="G598" s="44"/>
      <c r="H598" s="44"/>
      <c r="I598" s="223"/>
      <c r="J598" s="44"/>
      <c r="K598" s="44"/>
      <c r="L598" s="48"/>
      <c r="M598" s="224"/>
      <c r="N598" s="225"/>
      <c r="O598" s="88"/>
      <c r="P598" s="88"/>
      <c r="Q598" s="88"/>
      <c r="R598" s="88"/>
      <c r="S598" s="88"/>
      <c r="T598" s="89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T598" s="21" t="s">
        <v>162</v>
      </c>
      <c r="AU598" s="21" t="s">
        <v>82</v>
      </c>
    </row>
    <row r="599" spans="1:47" s="2" customFormat="1" ht="12">
      <c r="A599" s="42"/>
      <c r="B599" s="43"/>
      <c r="C599" s="44"/>
      <c r="D599" s="226" t="s">
        <v>164</v>
      </c>
      <c r="E599" s="44"/>
      <c r="F599" s="227" t="s">
        <v>2161</v>
      </c>
      <c r="G599" s="44"/>
      <c r="H599" s="44"/>
      <c r="I599" s="223"/>
      <c r="J599" s="44"/>
      <c r="K599" s="44"/>
      <c r="L599" s="48"/>
      <c r="M599" s="224"/>
      <c r="N599" s="225"/>
      <c r="O599" s="88"/>
      <c r="P599" s="88"/>
      <c r="Q599" s="88"/>
      <c r="R599" s="88"/>
      <c r="S599" s="88"/>
      <c r="T599" s="89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T599" s="21" t="s">
        <v>164</v>
      </c>
      <c r="AU599" s="21" t="s">
        <v>82</v>
      </c>
    </row>
    <row r="600" spans="1:65" s="2" customFormat="1" ht="37.8" customHeight="1">
      <c r="A600" s="42"/>
      <c r="B600" s="43"/>
      <c r="C600" s="208" t="s">
        <v>972</v>
      </c>
      <c r="D600" s="208" t="s">
        <v>156</v>
      </c>
      <c r="E600" s="209" t="s">
        <v>2162</v>
      </c>
      <c r="F600" s="210" t="s">
        <v>2163</v>
      </c>
      <c r="G600" s="211" t="s">
        <v>346</v>
      </c>
      <c r="H600" s="212">
        <v>56</v>
      </c>
      <c r="I600" s="213"/>
      <c r="J600" s="214">
        <f>ROUND(I600*H600,2)</f>
        <v>0</v>
      </c>
      <c r="K600" s="210" t="s">
        <v>160</v>
      </c>
      <c r="L600" s="48"/>
      <c r="M600" s="215" t="s">
        <v>19</v>
      </c>
      <c r="N600" s="216" t="s">
        <v>43</v>
      </c>
      <c r="O600" s="88"/>
      <c r="P600" s="217">
        <f>O600*H600</f>
        <v>0</v>
      </c>
      <c r="Q600" s="217">
        <v>0</v>
      </c>
      <c r="R600" s="217">
        <f>Q600*H600</f>
        <v>0</v>
      </c>
      <c r="S600" s="217">
        <v>0</v>
      </c>
      <c r="T600" s="218">
        <f>S600*H600</f>
        <v>0</v>
      </c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R600" s="219" t="s">
        <v>210</v>
      </c>
      <c r="AT600" s="219" t="s">
        <v>156</v>
      </c>
      <c r="AU600" s="219" t="s">
        <v>82</v>
      </c>
      <c r="AY600" s="21" t="s">
        <v>153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21" t="s">
        <v>80</v>
      </c>
      <c r="BK600" s="220">
        <f>ROUND(I600*H600,2)</f>
        <v>0</v>
      </c>
      <c r="BL600" s="21" t="s">
        <v>210</v>
      </c>
      <c r="BM600" s="219" t="s">
        <v>969</v>
      </c>
    </row>
    <row r="601" spans="1:47" s="2" customFormat="1" ht="12">
      <c r="A601" s="42"/>
      <c r="B601" s="43"/>
      <c r="C601" s="44"/>
      <c r="D601" s="221" t="s">
        <v>162</v>
      </c>
      <c r="E601" s="44"/>
      <c r="F601" s="222" t="s">
        <v>2164</v>
      </c>
      <c r="G601" s="44"/>
      <c r="H601" s="44"/>
      <c r="I601" s="223"/>
      <c r="J601" s="44"/>
      <c r="K601" s="44"/>
      <c r="L601" s="48"/>
      <c r="M601" s="224"/>
      <c r="N601" s="225"/>
      <c r="O601" s="88"/>
      <c r="P601" s="88"/>
      <c r="Q601" s="88"/>
      <c r="R601" s="88"/>
      <c r="S601" s="88"/>
      <c r="T601" s="89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T601" s="21" t="s">
        <v>162</v>
      </c>
      <c r="AU601" s="21" t="s">
        <v>82</v>
      </c>
    </row>
    <row r="602" spans="1:47" s="2" customFormat="1" ht="12">
      <c r="A602" s="42"/>
      <c r="B602" s="43"/>
      <c r="C602" s="44"/>
      <c r="D602" s="226" t="s">
        <v>164</v>
      </c>
      <c r="E602" s="44"/>
      <c r="F602" s="227" t="s">
        <v>2165</v>
      </c>
      <c r="G602" s="44"/>
      <c r="H602" s="44"/>
      <c r="I602" s="223"/>
      <c r="J602" s="44"/>
      <c r="K602" s="44"/>
      <c r="L602" s="48"/>
      <c r="M602" s="224"/>
      <c r="N602" s="225"/>
      <c r="O602" s="88"/>
      <c r="P602" s="88"/>
      <c r="Q602" s="88"/>
      <c r="R602" s="88"/>
      <c r="S602" s="88"/>
      <c r="T602" s="89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T602" s="21" t="s">
        <v>164</v>
      </c>
      <c r="AU602" s="21" t="s">
        <v>82</v>
      </c>
    </row>
    <row r="603" spans="1:51" s="13" customFormat="1" ht="12">
      <c r="A603" s="13"/>
      <c r="B603" s="228"/>
      <c r="C603" s="229"/>
      <c r="D603" s="221" t="s">
        <v>166</v>
      </c>
      <c r="E603" s="230" t="s">
        <v>19</v>
      </c>
      <c r="F603" s="231" t="s">
        <v>2166</v>
      </c>
      <c r="G603" s="229"/>
      <c r="H603" s="232">
        <v>56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8" t="s">
        <v>166</v>
      </c>
      <c r="AU603" s="238" t="s">
        <v>82</v>
      </c>
      <c r="AV603" s="13" t="s">
        <v>82</v>
      </c>
      <c r="AW603" s="13" t="s">
        <v>33</v>
      </c>
      <c r="AX603" s="13" t="s">
        <v>72</v>
      </c>
      <c r="AY603" s="238" t="s">
        <v>153</v>
      </c>
    </row>
    <row r="604" spans="1:51" s="14" customFormat="1" ht="12">
      <c r="A604" s="14"/>
      <c r="B604" s="239"/>
      <c r="C604" s="240"/>
      <c r="D604" s="221" t="s">
        <v>166</v>
      </c>
      <c r="E604" s="241" t="s">
        <v>19</v>
      </c>
      <c r="F604" s="242" t="s">
        <v>168</v>
      </c>
      <c r="G604" s="240"/>
      <c r="H604" s="243">
        <v>56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9" t="s">
        <v>166</v>
      </c>
      <c r="AU604" s="249" t="s">
        <v>82</v>
      </c>
      <c r="AV604" s="14" t="s">
        <v>161</v>
      </c>
      <c r="AW604" s="14" t="s">
        <v>33</v>
      </c>
      <c r="AX604" s="14" t="s">
        <v>80</v>
      </c>
      <c r="AY604" s="249" t="s">
        <v>153</v>
      </c>
    </row>
    <row r="605" spans="1:65" s="2" customFormat="1" ht="37.8" customHeight="1">
      <c r="A605" s="42"/>
      <c r="B605" s="43"/>
      <c r="C605" s="208" t="s">
        <v>567</v>
      </c>
      <c r="D605" s="208" t="s">
        <v>156</v>
      </c>
      <c r="E605" s="209" t="s">
        <v>2167</v>
      </c>
      <c r="F605" s="210" t="s">
        <v>2168</v>
      </c>
      <c r="G605" s="211" t="s">
        <v>346</v>
      </c>
      <c r="H605" s="212">
        <v>133</v>
      </c>
      <c r="I605" s="213"/>
      <c r="J605" s="214">
        <f>ROUND(I605*H605,2)</f>
        <v>0</v>
      </c>
      <c r="K605" s="210" t="s">
        <v>160</v>
      </c>
      <c r="L605" s="48"/>
      <c r="M605" s="215" t="s">
        <v>19</v>
      </c>
      <c r="N605" s="216" t="s">
        <v>43</v>
      </c>
      <c r="O605" s="88"/>
      <c r="P605" s="217">
        <f>O605*H605</f>
        <v>0</v>
      </c>
      <c r="Q605" s="217">
        <v>0</v>
      </c>
      <c r="R605" s="217">
        <f>Q605*H605</f>
        <v>0</v>
      </c>
      <c r="S605" s="217">
        <v>0</v>
      </c>
      <c r="T605" s="218">
        <f>S605*H605</f>
        <v>0</v>
      </c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R605" s="219" t="s">
        <v>210</v>
      </c>
      <c r="AT605" s="219" t="s">
        <v>156</v>
      </c>
      <c r="AU605" s="219" t="s">
        <v>82</v>
      </c>
      <c r="AY605" s="21" t="s">
        <v>153</v>
      </c>
      <c r="BE605" s="220">
        <f>IF(N605="základní",J605,0)</f>
        <v>0</v>
      </c>
      <c r="BF605" s="220">
        <f>IF(N605="snížená",J605,0)</f>
        <v>0</v>
      </c>
      <c r="BG605" s="220">
        <f>IF(N605="zákl. přenesená",J605,0)</f>
        <v>0</v>
      </c>
      <c r="BH605" s="220">
        <f>IF(N605="sníž. přenesená",J605,0)</f>
        <v>0</v>
      </c>
      <c r="BI605" s="220">
        <f>IF(N605="nulová",J605,0)</f>
        <v>0</v>
      </c>
      <c r="BJ605" s="21" t="s">
        <v>80</v>
      </c>
      <c r="BK605" s="220">
        <f>ROUND(I605*H605,2)</f>
        <v>0</v>
      </c>
      <c r="BL605" s="21" t="s">
        <v>210</v>
      </c>
      <c r="BM605" s="219" t="s">
        <v>155</v>
      </c>
    </row>
    <row r="606" spans="1:47" s="2" customFormat="1" ht="12">
      <c r="A606" s="42"/>
      <c r="B606" s="43"/>
      <c r="C606" s="44"/>
      <c r="D606" s="221" t="s">
        <v>162</v>
      </c>
      <c r="E606" s="44"/>
      <c r="F606" s="222" t="s">
        <v>2169</v>
      </c>
      <c r="G606" s="44"/>
      <c r="H606" s="44"/>
      <c r="I606" s="223"/>
      <c r="J606" s="44"/>
      <c r="K606" s="44"/>
      <c r="L606" s="48"/>
      <c r="M606" s="224"/>
      <c r="N606" s="225"/>
      <c r="O606" s="88"/>
      <c r="P606" s="88"/>
      <c r="Q606" s="88"/>
      <c r="R606" s="88"/>
      <c r="S606" s="88"/>
      <c r="T606" s="89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T606" s="21" t="s">
        <v>162</v>
      </c>
      <c r="AU606" s="21" t="s">
        <v>82</v>
      </c>
    </row>
    <row r="607" spans="1:47" s="2" customFormat="1" ht="12">
      <c r="A607" s="42"/>
      <c r="B607" s="43"/>
      <c r="C607" s="44"/>
      <c r="D607" s="226" t="s">
        <v>164</v>
      </c>
      <c r="E607" s="44"/>
      <c r="F607" s="227" t="s">
        <v>2170</v>
      </c>
      <c r="G607" s="44"/>
      <c r="H607" s="44"/>
      <c r="I607" s="223"/>
      <c r="J607" s="44"/>
      <c r="K607" s="44"/>
      <c r="L607" s="48"/>
      <c r="M607" s="224"/>
      <c r="N607" s="225"/>
      <c r="O607" s="88"/>
      <c r="P607" s="88"/>
      <c r="Q607" s="88"/>
      <c r="R607" s="88"/>
      <c r="S607" s="88"/>
      <c r="T607" s="89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T607" s="21" t="s">
        <v>164</v>
      </c>
      <c r="AU607" s="21" t="s">
        <v>82</v>
      </c>
    </row>
    <row r="608" spans="1:51" s="13" customFormat="1" ht="12">
      <c r="A608" s="13"/>
      <c r="B608" s="228"/>
      <c r="C608" s="229"/>
      <c r="D608" s="221" t="s">
        <v>166</v>
      </c>
      <c r="E608" s="230" t="s">
        <v>19</v>
      </c>
      <c r="F608" s="231" t="s">
        <v>2171</v>
      </c>
      <c r="G608" s="229"/>
      <c r="H608" s="232">
        <v>133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8" t="s">
        <v>166</v>
      </c>
      <c r="AU608" s="238" t="s">
        <v>82</v>
      </c>
      <c r="AV608" s="13" t="s">
        <v>82</v>
      </c>
      <c r="AW608" s="13" t="s">
        <v>33</v>
      </c>
      <c r="AX608" s="13" t="s">
        <v>72</v>
      </c>
      <c r="AY608" s="238" t="s">
        <v>153</v>
      </c>
    </row>
    <row r="609" spans="1:51" s="14" customFormat="1" ht="12">
      <c r="A609" s="14"/>
      <c r="B609" s="239"/>
      <c r="C609" s="240"/>
      <c r="D609" s="221" t="s">
        <v>166</v>
      </c>
      <c r="E609" s="241" t="s">
        <v>19</v>
      </c>
      <c r="F609" s="242" t="s">
        <v>168</v>
      </c>
      <c r="G609" s="240"/>
      <c r="H609" s="243">
        <v>133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9" t="s">
        <v>166</v>
      </c>
      <c r="AU609" s="249" t="s">
        <v>82</v>
      </c>
      <c r="AV609" s="14" t="s">
        <v>161</v>
      </c>
      <c r="AW609" s="14" t="s">
        <v>33</v>
      </c>
      <c r="AX609" s="14" t="s">
        <v>80</v>
      </c>
      <c r="AY609" s="249" t="s">
        <v>153</v>
      </c>
    </row>
    <row r="610" spans="1:65" s="2" customFormat="1" ht="37.8" customHeight="1">
      <c r="A610" s="42"/>
      <c r="B610" s="43"/>
      <c r="C610" s="208" t="s">
        <v>983</v>
      </c>
      <c r="D610" s="208" t="s">
        <v>156</v>
      </c>
      <c r="E610" s="209" t="s">
        <v>2172</v>
      </c>
      <c r="F610" s="210" t="s">
        <v>2173</v>
      </c>
      <c r="G610" s="211" t="s">
        <v>346</v>
      </c>
      <c r="H610" s="212">
        <v>53</v>
      </c>
      <c r="I610" s="213"/>
      <c r="J610" s="214">
        <f>ROUND(I610*H610,2)</f>
        <v>0</v>
      </c>
      <c r="K610" s="210" t="s">
        <v>160</v>
      </c>
      <c r="L610" s="48"/>
      <c r="M610" s="215" t="s">
        <v>19</v>
      </c>
      <c r="N610" s="216" t="s">
        <v>43</v>
      </c>
      <c r="O610" s="88"/>
      <c r="P610" s="217">
        <f>O610*H610</f>
        <v>0</v>
      </c>
      <c r="Q610" s="217">
        <v>0</v>
      </c>
      <c r="R610" s="217">
        <f>Q610*H610</f>
        <v>0</v>
      </c>
      <c r="S610" s="217">
        <v>0</v>
      </c>
      <c r="T610" s="218">
        <f>S610*H610</f>
        <v>0</v>
      </c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R610" s="219" t="s">
        <v>210</v>
      </c>
      <c r="AT610" s="219" t="s">
        <v>156</v>
      </c>
      <c r="AU610" s="219" t="s">
        <v>82</v>
      </c>
      <c r="AY610" s="21" t="s">
        <v>153</v>
      </c>
      <c r="BE610" s="220">
        <f>IF(N610="základní",J610,0)</f>
        <v>0</v>
      </c>
      <c r="BF610" s="220">
        <f>IF(N610="snížená",J610,0)</f>
        <v>0</v>
      </c>
      <c r="BG610" s="220">
        <f>IF(N610="zákl. přenesená",J610,0)</f>
        <v>0</v>
      </c>
      <c r="BH610" s="220">
        <f>IF(N610="sníž. přenesená",J610,0)</f>
        <v>0</v>
      </c>
      <c r="BI610" s="220">
        <f>IF(N610="nulová",J610,0)</f>
        <v>0</v>
      </c>
      <c r="BJ610" s="21" t="s">
        <v>80</v>
      </c>
      <c r="BK610" s="220">
        <f>ROUND(I610*H610,2)</f>
        <v>0</v>
      </c>
      <c r="BL610" s="21" t="s">
        <v>210</v>
      </c>
      <c r="BM610" s="219" t="s">
        <v>570</v>
      </c>
    </row>
    <row r="611" spans="1:47" s="2" customFormat="1" ht="12">
      <c r="A611" s="42"/>
      <c r="B611" s="43"/>
      <c r="C611" s="44"/>
      <c r="D611" s="221" t="s">
        <v>162</v>
      </c>
      <c r="E611" s="44"/>
      <c r="F611" s="222" t="s">
        <v>2174</v>
      </c>
      <c r="G611" s="44"/>
      <c r="H611" s="44"/>
      <c r="I611" s="223"/>
      <c r="J611" s="44"/>
      <c r="K611" s="44"/>
      <c r="L611" s="48"/>
      <c r="M611" s="224"/>
      <c r="N611" s="225"/>
      <c r="O611" s="88"/>
      <c r="P611" s="88"/>
      <c r="Q611" s="88"/>
      <c r="R611" s="88"/>
      <c r="S611" s="88"/>
      <c r="T611" s="89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T611" s="21" t="s">
        <v>162</v>
      </c>
      <c r="AU611" s="21" t="s">
        <v>82</v>
      </c>
    </row>
    <row r="612" spans="1:47" s="2" customFormat="1" ht="12">
      <c r="A612" s="42"/>
      <c r="B612" s="43"/>
      <c r="C612" s="44"/>
      <c r="D612" s="226" t="s">
        <v>164</v>
      </c>
      <c r="E612" s="44"/>
      <c r="F612" s="227" t="s">
        <v>2175</v>
      </c>
      <c r="G612" s="44"/>
      <c r="H612" s="44"/>
      <c r="I612" s="223"/>
      <c r="J612" s="44"/>
      <c r="K612" s="44"/>
      <c r="L612" s="48"/>
      <c r="M612" s="224"/>
      <c r="N612" s="225"/>
      <c r="O612" s="88"/>
      <c r="P612" s="88"/>
      <c r="Q612" s="88"/>
      <c r="R612" s="88"/>
      <c r="S612" s="88"/>
      <c r="T612" s="89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T612" s="21" t="s">
        <v>164</v>
      </c>
      <c r="AU612" s="21" t="s">
        <v>82</v>
      </c>
    </row>
    <row r="613" spans="1:51" s="13" customFormat="1" ht="12">
      <c r="A613" s="13"/>
      <c r="B613" s="228"/>
      <c r="C613" s="229"/>
      <c r="D613" s="221" t="s">
        <v>166</v>
      </c>
      <c r="E613" s="230" t="s">
        <v>19</v>
      </c>
      <c r="F613" s="231" t="s">
        <v>2176</v>
      </c>
      <c r="G613" s="229"/>
      <c r="H613" s="232">
        <v>53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8" t="s">
        <v>166</v>
      </c>
      <c r="AU613" s="238" t="s">
        <v>82</v>
      </c>
      <c r="AV613" s="13" t="s">
        <v>82</v>
      </c>
      <c r="AW613" s="13" t="s">
        <v>33</v>
      </c>
      <c r="AX613" s="13" t="s">
        <v>72</v>
      </c>
      <c r="AY613" s="238" t="s">
        <v>153</v>
      </c>
    </row>
    <row r="614" spans="1:51" s="14" customFormat="1" ht="12">
      <c r="A614" s="14"/>
      <c r="B614" s="239"/>
      <c r="C614" s="240"/>
      <c r="D614" s="221" t="s">
        <v>166</v>
      </c>
      <c r="E614" s="241" t="s">
        <v>19</v>
      </c>
      <c r="F614" s="242" t="s">
        <v>168</v>
      </c>
      <c r="G614" s="240"/>
      <c r="H614" s="243">
        <v>53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9" t="s">
        <v>166</v>
      </c>
      <c r="AU614" s="249" t="s">
        <v>82</v>
      </c>
      <c r="AV614" s="14" t="s">
        <v>161</v>
      </c>
      <c r="AW614" s="14" t="s">
        <v>33</v>
      </c>
      <c r="AX614" s="14" t="s">
        <v>80</v>
      </c>
      <c r="AY614" s="249" t="s">
        <v>153</v>
      </c>
    </row>
    <row r="615" spans="1:65" s="2" customFormat="1" ht="16.5" customHeight="1">
      <c r="A615" s="42"/>
      <c r="B615" s="43"/>
      <c r="C615" s="208" t="s">
        <v>573</v>
      </c>
      <c r="D615" s="208" t="s">
        <v>156</v>
      </c>
      <c r="E615" s="209" t="s">
        <v>2177</v>
      </c>
      <c r="F615" s="210" t="s">
        <v>2178</v>
      </c>
      <c r="G615" s="211" t="s">
        <v>366</v>
      </c>
      <c r="H615" s="212">
        <v>1</v>
      </c>
      <c r="I615" s="213"/>
      <c r="J615" s="214">
        <f>ROUND(I615*H615,2)</f>
        <v>0</v>
      </c>
      <c r="K615" s="210" t="s">
        <v>19</v>
      </c>
      <c r="L615" s="48"/>
      <c r="M615" s="215" t="s">
        <v>19</v>
      </c>
      <c r="N615" s="216" t="s">
        <v>43</v>
      </c>
      <c r="O615" s="88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R615" s="219" t="s">
        <v>210</v>
      </c>
      <c r="AT615" s="219" t="s">
        <v>156</v>
      </c>
      <c r="AU615" s="219" t="s">
        <v>82</v>
      </c>
      <c r="AY615" s="21" t="s">
        <v>153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21" t="s">
        <v>80</v>
      </c>
      <c r="BK615" s="220">
        <f>ROUND(I615*H615,2)</f>
        <v>0</v>
      </c>
      <c r="BL615" s="21" t="s">
        <v>210</v>
      </c>
      <c r="BM615" s="219" t="s">
        <v>986</v>
      </c>
    </row>
    <row r="616" spans="1:47" s="2" customFormat="1" ht="12">
      <c r="A616" s="42"/>
      <c r="B616" s="43"/>
      <c r="C616" s="44"/>
      <c r="D616" s="221" t="s">
        <v>162</v>
      </c>
      <c r="E616" s="44"/>
      <c r="F616" s="222" t="s">
        <v>2178</v>
      </c>
      <c r="G616" s="44"/>
      <c r="H616" s="44"/>
      <c r="I616" s="223"/>
      <c r="J616" s="44"/>
      <c r="K616" s="44"/>
      <c r="L616" s="48"/>
      <c r="M616" s="224"/>
      <c r="N616" s="225"/>
      <c r="O616" s="88"/>
      <c r="P616" s="88"/>
      <c r="Q616" s="88"/>
      <c r="R616" s="88"/>
      <c r="S616" s="88"/>
      <c r="T616" s="89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T616" s="21" t="s">
        <v>162</v>
      </c>
      <c r="AU616" s="21" t="s">
        <v>82</v>
      </c>
    </row>
    <row r="617" spans="1:65" s="2" customFormat="1" ht="16.5" customHeight="1">
      <c r="A617" s="42"/>
      <c r="B617" s="43"/>
      <c r="C617" s="208" t="s">
        <v>1000</v>
      </c>
      <c r="D617" s="208" t="s">
        <v>156</v>
      </c>
      <c r="E617" s="209" t="s">
        <v>2179</v>
      </c>
      <c r="F617" s="210" t="s">
        <v>2180</v>
      </c>
      <c r="G617" s="211" t="s">
        <v>366</v>
      </c>
      <c r="H617" s="212">
        <v>2</v>
      </c>
      <c r="I617" s="213"/>
      <c r="J617" s="214">
        <f>ROUND(I617*H617,2)</f>
        <v>0</v>
      </c>
      <c r="K617" s="210" t="s">
        <v>19</v>
      </c>
      <c r="L617" s="48"/>
      <c r="M617" s="215" t="s">
        <v>19</v>
      </c>
      <c r="N617" s="216" t="s">
        <v>43</v>
      </c>
      <c r="O617" s="88"/>
      <c r="P617" s="217">
        <f>O617*H617</f>
        <v>0</v>
      </c>
      <c r="Q617" s="217">
        <v>0</v>
      </c>
      <c r="R617" s="217">
        <f>Q617*H617</f>
        <v>0</v>
      </c>
      <c r="S617" s="217">
        <v>0</v>
      </c>
      <c r="T617" s="218">
        <f>S617*H617</f>
        <v>0</v>
      </c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R617" s="219" t="s">
        <v>210</v>
      </c>
      <c r="AT617" s="219" t="s">
        <v>156</v>
      </c>
      <c r="AU617" s="219" t="s">
        <v>82</v>
      </c>
      <c r="AY617" s="21" t="s">
        <v>153</v>
      </c>
      <c r="BE617" s="220">
        <f>IF(N617="základní",J617,0)</f>
        <v>0</v>
      </c>
      <c r="BF617" s="220">
        <f>IF(N617="snížená",J617,0)</f>
        <v>0</v>
      </c>
      <c r="BG617" s="220">
        <f>IF(N617="zákl. přenesená",J617,0)</f>
        <v>0</v>
      </c>
      <c r="BH617" s="220">
        <f>IF(N617="sníž. přenesená",J617,0)</f>
        <v>0</v>
      </c>
      <c r="BI617" s="220">
        <f>IF(N617="nulová",J617,0)</f>
        <v>0</v>
      </c>
      <c r="BJ617" s="21" t="s">
        <v>80</v>
      </c>
      <c r="BK617" s="220">
        <f>ROUND(I617*H617,2)</f>
        <v>0</v>
      </c>
      <c r="BL617" s="21" t="s">
        <v>210</v>
      </c>
      <c r="BM617" s="219" t="s">
        <v>993</v>
      </c>
    </row>
    <row r="618" spans="1:47" s="2" customFormat="1" ht="12">
      <c r="A618" s="42"/>
      <c r="B618" s="43"/>
      <c r="C618" s="44"/>
      <c r="D618" s="221" t="s">
        <v>162</v>
      </c>
      <c r="E618" s="44"/>
      <c r="F618" s="222" t="s">
        <v>2180</v>
      </c>
      <c r="G618" s="44"/>
      <c r="H618" s="44"/>
      <c r="I618" s="223"/>
      <c r="J618" s="44"/>
      <c r="K618" s="44"/>
      <c r="L618" s="48"/>
      <c r="M618" s="224"/>
      <c r="N618" s="225"/>
      <c r="O618" s="88"/>
      <c r="P618" s="88"/>
      <c r="Q618" s="88"/>
      <c r="R618" s="88"/>
      <c r="S618" s="88"/>
      <c r="T618" s="89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T618" s="21" t="s">
        <v>162</v>
      </c>
      <c r="AU618" s="21" t="s">
        <v>82</v>
      </c>
    </row>
    <row r="619" spans="1:65" s="2" customFormat="1" ht="21.75" customHeight="1">
      <c r="A619" s="42"/>
      <c r="B619" s="43"/>
      <c r="C619" s="208" t="s">
        <v>579</v>
      </c>
      <c r="D619" s="208" t="s">
        <v>156</v>
      </c>
      <c r="E619" s="209" t="s">
        <v>2181</v>
      </c>
      <c r="F619" s="210" t="s">
        <v>2182</v>
      </c>
      <c r="G619" s="211" t="s">
        <v>366</v>
      </c>
      <c r="H619" s="212">
        <v>11</v>
      </c>
      <c r="I619" s="213"/>
      <c r="J619" s="214">
        <f>ROUND(I619*H619,2)</f>
        <v>0</v>
      </c>
      <c r="K619" s="210" t="s">
        <v>160</v>
      </c>
      <c r="L619" s="48"/>
      <c r="M619" s="215" t="s">
        <v>19</v>
      </c>
      <c r="N619" s="216" t="s">
        <v>43</v>
      </c>
      <c r="O619" s="88"/>
      <c r="P619" s="217">
        <f>O619*H619</f>
        <v>0</v>
      </c>
      <c r="Q619" s="217">
        <v>0</v>
      </c>
      <c r="R619" s="217">
        <f>Q619*H619</f>
        <v>0</v>
      </c>
      <c r="S619" s="217">
        <v>0</v>
      </c>
      <c r="T619" s="218">
        <f>S619*H619</f>
        <v>0</v>
      </c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R619" s="219" t="s">
        <v>210</v>
      </c>
      <c r="AT619" s="219" t="s">
        <v>156</v>
      </c>
      <c r="AU619" s="219" t="s">
        <v>82</v>
      </c>
      <c r="AY619" s="21" t="s">
        <v>153</v>
      </c>
      <c r="BE619" s="220">
        <f>IF(N619="základní",J619,0)</f>
        <v>0</v>
      </c>
      <c r="BF619" s="220">
        <f>IF(N619="snížená",J619,0)</f>
        <v>0</v>
      </c>
      <c r="BG619" s="220">
        <f>IF(N619="zákl. přenesená",J619,0)</f>
        <v>0</v>
      </c>
      <c r="BH619" s="220">
        <f>IF(N619="sníž. přenesená",J619,0)</f>
        <v>0</v>
      </c>
      <c r="BI619" s="220">
        <f>IF(N619="nulová",J619,0)</f>
        <v>0</v>
      </c>
      <c r="BJ619" s="21" t="s">
        <v>80</v>
      </c>
      <c r="BK619" s="220">
        <f>ROUND(I619*H619,2)</f>
        <v>0</v>
      </c>
      <c r="BL619" s="21" t="s">
        <v>210</v>
      </c>
      <c r="BM619" s="219" t="s">
        <v>1003</v>
      </c>
    </row>
    <row r="620" spans="1:47" s="2" customFormat="1" ht="12">
      <c r="A620" s="42"/>
      <c r="B620" s="43"/>
      <c r="C620" s="44"/>
      <c r="D620" s="221" t="s">
        <v>162</v>
      </c>
      <c r="E620" s="44"/>
      <c r="F620" s="222" t="s">
        <v>2183</v>
      </c>
      <c r="G620" s="44"/>
      <c r="H620" s="44"/>
      <c r="I620" s="223"/>
      <c r="J620" s="44"/>
      <c r="K620" s="44"/>
      <c r="L620" s="48"/>
      <c r="M620" s="224"/>
      <c r="N620" s="225"/>
      <c r="O620" s="88"/>
      <c r="P620" s="88"/>
      <c r="Q620" s="88"/>
      <c r="R620" s="88"/>
      <c r="S620" s="88"/>
      <c r="T620" s="89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T620" s="21" t="s">
        <v>162</v>
      </c>
      <c r="AU620" s="21" t="s">
        <v>82</v>
      </c>
    </row>
    <row r="621" spans="1:47" s="2" customFormat="1" ht="12">
      <c r="A621" s="42"/>
      <c r="B621" s="43"/>
      <c r="C621" s="44"/>
      <c r="D621" s="226" t="s">
        <v>164</v>
      </c>
      <c r="E621" s="44"/>
      <c r="F621" s="227" t="s">
        <v>2184</v>
      </c>
      <c r="G621" s="44"/>
      <c r="H621" s="44"/>
      <c r="I621" s="223"/>
      <c r="J621" s="44"/>
      <c r="K621" s="44"/>
      <c r="L621" s="48"/>
      <c r="M621" s="224"/>
      <c r="N621" s="225"/>
      <c r="O621" s="88"/>
      <c r="P621" s="88"/>
      <c r="Q621" s="88"/>
      <c r="R621" s="88"/>
      <c r="S621" s="88"/>
      <c r="T621" s="89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T621" s="21" t="s">
        <v>164</v>
      </c>
      <c r="AU621" s="21" t="s">
        <v>82</v>
      </c>
    </row>
    <row r="622" spans="1:65" s="2" customFormat="1" ht="21.75" customHeight="1">
      <c r="A622" s="42"/>
      <c r="B622" s="43"/>
      <c r="C622" s="208" t="s">
        <v>1011</v>
      </c>
      <c r="D622" s="208" t="s">
        <v>156</v>
      </c>
      <c r="E622" s="209" t="s">
        <v>2185</v>
      </c>
      <c r="F622" s="210" t="s">
        <v>2186</v>
      </c>
      <c r="G622" s="211" t="s">
        <v>1699</v>
      </c>
      <c r="H622" s="212">
        <v>22</v>
      </c>
      <c r="I622" s="213"/>
      <c r="J622" s="214">
        <f>ROUND(I622*H622,2)</f>
        <v>0</v>
      </c>
      <c r="K622" s="210" t="s">
        <v>160</v>
      </c>
      <c r="L622" s="48"/>
      <c r="M622" s="215" t="s">
        <v>19</v>
      </c>
      <c r="N622" s="216" t="s">
        <v>43</v>
      </c>
      <c r="O622" s="88"/>
      <c r="P622" s="217">
        <f>O622*H622</f>
        <v>0</v>
      </c>
      <c r="Q622" s="217">
        <v>0</v>
      </c>
      <c r="R622" s="217">
        <f>Q622*H622</f>
        <v>0</v>
      </c>
      <c r="S622" s="217">
        <v>0</v>
      </c>
      <c r="T622" s="218">
        <f>S622*H622</f>
        <v>0</v>
      </c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R622" s="219" t="s">
        <v>210</v>
      </c>
      <c r="AT622" s="219" t="s">
        <v>156</v>
      </c>
      <c r="AU622" s="219" t="s">
        <v>82</v>
      </c>
      <c r="AY622" s="21" t="s">
        <v>153</v>
      </c>
      <c r="BE622" s="220">
        <f>IF(N622="základní",J622,0)</f>
        <v>0</v>
      </c>
      <c r="BF622" s="220">
        <f>IF(N622="snížená",J622,0)</f>
        <v>0</v>
      </c>
      <c r="BG622" s="220">
        <f>IF(N622="zákl. přenesená",J622,0)</f>
        <v>0</v>
      </c>
      <c r="BH622" s="220">
        <f>IF(N622="sníž. přenesená",J622,0)</f>
        <v>0</v>
      </c>
      <c r="BI622" s="220">
        <f>IF(N622="nulová",J622,0)</f>
        <v>0</v>
      </c>
      <c r="BJ622" s="21" t="s">
        <v>80</v>
      </c>
      <c r="BK622" s="220">
        <f>ROUND(I622*H622,2)</f>
        <v>0</v>
      </c>
      <c r="BL622" s="21" t="s">
        <v>210</v>
      </c>
      <c r="BM622" s="219" t="s">
        <v>1009</v>
      </c>
    </row>
    <row r="623" spans="1:47" s="2" customFormat="1" ht="12">
      <c r="A623" s="42"/>
      <c r="B623" s="43"/>
      <c r="C623" s="44"/>
      <c r="D623" s="221" t="s">
        <v>162</v>
      </c>
      <c r="E623" s="44"/>
      <c r="F623" s="222" t="s">
        <v>2187</v>
      </c>
      <c r="G623" s="44"/>
      <c r="H623" s="44"/>
      <c r="I623" s="223"/>
      <c r="J623" s="44"/>
      <c r="K623" s="44"/>
      <c r="L623" s="48"/>
      <c r="M623" s="224"/>
      <c r="N623" s="225"/>
      <c r="O623" s="88"/>
      <c r="P623" s="88"/>
      <c r="Q623" s="88"/>
      <c r="R623" s="88"/>
      <c r="S623" s="88"/>
      <c r="T623" s="89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T623" s="21" t="s">
        <v>162</v>
      </c>
      <c r="AU623" s="21" t="s">
        <v>82</v>
      </c>
    </row>
    <row r="624" spans="1:47" s="2" customFormat="1" ht="12">
      <c r="A624" s="42"/>
      <c r="B624" s="43"/>
      <c r="C624" s="44"/>
      <c r="D624" s="226" t="s">
        <v>164</v>
      </c>
      <c r="E624" s="44"/>
      <c r="F624" s="227" t="s">
        <v>2188</v>
      </c>
      <c r="G624" s="44"/>
      <c r="H624" s="44"/>
      <c r="I624" s="223"/>
      <c r="J624" s="44"/>
      <c r="K624" s="44"/>
      <c r="L624" s="48"/>
      <c r="M624" s="224"/>
      <c r="N624" s="225"/>
      <c r="O624" s="88"/>
      <c r="P624" s="88"/>
      <c r="Q624" s="88"/>
      <c r="R624" s="88"/>
      <c r="S624" s="88"/>
      <c r="T624" s="89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T624" s="21" t="s">
        <v>164</v>
      </c>
      <c r="AU624" s="21" t="s">
        <v>82</v>
      </c>
    </row>
    <row r="625" spans="1:65" s="2" customFormat="1" ht="16.5" customHeight="1">
      <c r="A625" s="42"/>
      <c r="B625" s="43"/>
      <c r="C625" s="208" t="s">
        <v>587</v>
      </c>
      <c r="D625" s="208" t="s">
        <v>156</v>
      </c>
      <c r="E625" s="209" t="s">
        <v>2189</v>
      </c>
      <c r="F625" s="210" t="s">
        <v>2190</v>
      </c>
      <c r="G625" s="211" t="s">
        <v>1699</v>
      </c>
      <c r="H625" s="212">
        <v>1</v>
      </c>
      <c r="I625" s="213"/>
      <c r="J625" s="214">
        <f>ROUND(I625*H625,2)</f>
        <v>0</v>
      </c>
      <c r="K625" s="210" t="s">
        <v>160</v>
      </c>
      <c r="L625" s="48"/>
      <c r="M625" s="215" t="s">
        <v>19</v>
      </c>
      <c r="N625" s="216" t="s">
        <v>43</v>
      </c>
      <c r="O625" s="88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R625" s="219" t="s">
        <v>210</v>
      </c>
      <c r="AT625" s="219" t="s">
        <v>156</v>
      </c>
      <c r="AU625" s="219" t="s">
        <v>82</v>
      </c>
      <c r="AY625" s="21" t="s">
        <v>153</v>
      </c>
      <c r="BE625" s="220">
        <f>IF(N625="základní",J625,0)</f>
        <v>0</v>
      </c>
      <c r="BF625" s="220">
        <f>IF(N625="snížená",J625,0)</f>
        <v>0</v>
      </c>
      <c r="BG625" s="220">
        <f>IF(N625="zákl. přenesená",J625,0)</f>
        <v>0</v>
      </c>
      <c r="BH625" s="220">
        <f>IF(N625="sníž. přenesená",J625,0)</f>
        <v>0</v>
      </c>
      <c r="BI625" s="220">
        <f>IF(N625="nulová",J625,0)</f>
        <v>0</v>
      </c>
      <c r="BJ625" s="21" t="s">
        <v>80</v>
      </c>
      <c r="BK625" s="220">
        <f>ROUND(I625*H625,2)</f>
        <v>0</v>
      </c>
      <c r="BL625" s="21" t="s">
        <v>210</v>
      </c>
      <c r="BM625" s="219" t="s">
        <v>1014</v>
      </c>
    </row>
    <row r="626" spans="1:47" s="2" customFormat="1" ht="12">
      <c r="A626" s="42"/>
      <c r="B626" s="43"/>
      <c r="C626" s="44"/>
      <c r="D626" s="221" t="s">
        <v>162</v>
      </c>
      <c r="E626" s="44"/>
      <c r="F626" s="222" t="s">
        <v>2191</v>
      </c>
      <c r="G626" s="44"/>
      <c r="H626" s="44"/>
      <c r="I626" s="223"/>
      <c r="J626" s="44"/>
      <c r="K626" s="44"/>
      <c r="L626" s="48"/>
      <c r="M626" s="224"/>
      <c r="N626" s="225"/>
      <c r="O626" s="88"/>
      <c r="P626" s="88"/>
      <c r="Q626" s="88"/>
      <c r="R626" s="88"/>
      <c r="S626" s="88"/>
      <c r="T626" s="89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T626" s="21" t="s">
        <v>162</v>
      </c>
      <c r="AU626" s="21" t="s">
        <v>82</v>
      </c>
    </row>
    <row r="627" spans="1:47" s="2" customFormat="1" ht="12">
      <c r="A627" s="42"/>
      <c r="B627" s="43"/>
      <c r="C627" s="44"/>
      <c r="D627" s="226" t="s">
        <v>164</v>
      </c>
      <c r="E627" s="44"/>
      <c r="F627" s="227" t="s">
        <v>2192</v>
      </c>
      <c r="G627" s="44"/>
      <c r="H627" s="44"/>
      <c r="I627" s="223"/>
      <c r="J627" s="44"/>
      <c r="K627" s="44"/>
      <c r="L627" s="48"/>
      <c r="M627" s="224"/>
      <c r="N627" s="225"/>
      <c r="O627" s="88"/>
      <c r="P627" s="88"/>
      <c r="Q627" s="88"/>
      <c r="R627" s="88"/>
      <c r="S627" s="88"/>
      <c r="T627" s="89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T627" s="21" t="s">
        <v>164</v>
      </c>
      <c r="AU627" s="21" t="s">
        <v>82</v>
      </c>
    </row>
    <row r="628" spans="1:65" s="2" customFormat="1" ht="16.5" customHeight="1">
      <c r="A628" s="42"/>
      <c r="B628" s="43"/>
      <c r="C628" s="208" t="s">
        <v>1021</v>
      </c>
      <c r="D628" s="208" t="s">
        <v>156</v>
      </c>
      <c r="E628" s="209" t="s">
        <v>2193</v>
      </c>
      <c r="F628" s="210" t="s">
        <v>2194</v>
      </c>
      <c r="G628" s="211" t="s">
        <v>366</v>
      </c>
      <c r="H628" s="212">
        <v>1</v>
      </c>
      <c r="I628" s="213"/>
      <c r="J628" s="214">
        <f>ROUND(I628*H628,2)</f>
        <v>0</v>
      </c>
      <c r="K628" s="210" t="s">
        <v>160</v>
      </c>
      <c r="L628" s="48"/>
      <c r="M628" s="215" t="s">
        <v>19</v>
      </c>
      <c r="N628" s="216" t="s">
        <v>43</v>
      </c>
      <c r="O628" s="88"/>
      <c r="P628" s="217">
        <f>O628*H628</f>
        <v>0</v>
      </c>
      <c r="Q628" s="217">
        <v>0</v>
      </c>
      <c r="R628" s="217">
        <f>Q628*H628</f>
        <v>0</v>
      </c>
      <c r="S628" s="217">
        <v>0</v>
      </c>
      <c r="T628" s="218">
        <f>S628*H628</f>
        <v>0</v>
      </c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R628" s="219" t="s">
        <v>210</v>
      </c>
      <c r="AT628" s="219" t="s">
        <v>156</v>
      </c>
      <c r="AU628" s="219" t="s">
        <v>82</v>
      </c>
      <c r="AY628" s="21" t="s">
        <v>153</v>
      </c>
      <c r="BE628" s="220">
        <f>IF(N628="základní",J628,0)</f>
        <v>0</v>
      </c>
      <c r="BF628" s="220">
        <f>IF(N628="snížená",J628,0)</f>
        <v>0</v>
      </c>
      <c r="BG628" s="220">
        <f>IF(N628="zákl. přenesená",J628,0)</f>
        <v>0</v>
      </c>
      <c r="BH628" s="220">
        <f>IF(N628="sníž. přenesená",J628,0)</f>
        <v>0</v>
      </c>
      <c r="BI628" s="220">
        <f>IF(N628="nulová",J628,0)</f>
        <v>0</v>
      </c>
      <c r="BJ628" s="21" t="s">
        <v>80</v>
      </c>
      <c r="BK628" s="220">
        <f>ROUND(I628*H628,2)</f>
        <v>0</v>
      </c>
      <c r="BL628" s="21" t="s">
        <v>210</v>
      </c>
      <c r="BM628" s="219" t="s">
        <v>1019</v>
      </c>
    </row>
    <row r="629" spans="1:47" s="2" customFormat="1" ht="12">
      <c r="A629" s="42"/>
      <c r="B629" s="43"/>
      <c r="C629" s="44"/>
      <c r="D629" s="221" t="s">
        <v>162</v>
      </c>
      <c r="E629" s="44"/>
      <c r="F629" s="222" t="s">
        <v>2195</v>
      </c>
      <c r="G629" s="44"/>
      <c r="H629" s="44"/>
      <c r="I629" s="223"/>
      <c r="J629" s="44"/>
      <c r="K629" s="44"/>
      <c r="L629" s="48"/>
      <c r="M629" s="224"/>
      <c r="N629" s="225"/>
      <c r="O629" s="88"/>
      <c r="P629" s="88"/>
      <c r="Q629" s="88"/>
      <c r="R629" s="88"/>
      <c r="S629" s="88"/>
      <c r="T629" s="89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T629" s="21" t="s">
        <v>162</v>
      </c>
      <c r="AU629" s="21" t="s">
        <v>82</v>
      </c>
    </row>
    <row r="630" spans="1:47" s="2" customFormat="1" ht="12">
      <c r="A630" s="42"/>
      <c r="B630" s="43"/>
      <c r="C630" s="44"/>
      <c r="D630" s="226" t="s">
        <v>164</v>
      </c>
      <c r="E630" s="44"/>
      <c r="F630" s="227" t="s">
        <v>2196</v>
      </c>
      <c r="G630" s="44"/>
      <c r="H630" s="44"/>
      <c r="I630" s="223"/>
      <c r="J630" s="44"/>
      <c r="K630" s="44"/>
      <c r="L630" s="48"/>
      <c r="M630" s="224"/>
      <c r="N630" s="225"/>
      <c r="O630" s="88"/>
      <c r="P630" s="88"/>
      <c r="Q630" s="88"/>
      <c r="R630" s="88"/>
      <c r="S630" s="88"/>
      <c r="T630" s="89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T630" s="21" t="s">
        <v>164</v>
      </c>
      <c r="AU630" s="21" t="s">
        <v>82</v>
      </c>
    </row>
    <row r="631" spans="1:65" s="2" customFormat="1" ht="16.5" customHeight="1">
      <c r="A631" s="42"/>
      <c r="B631" s="43"/>
      <c r="C631" s="208" t="s">
        <v>595</v>
      </c>
      <c r="D631" s="208" t="s">
        <v>156</v>
      </c>
      <c r="E631" s="209" t="s">
        <v>2197</v>
      </c>
      <c r="F631" s="210" t="s">
        <v>2198</v>
      </c>
      <c r="G631" s="211" t="s">
        <v>366</v>
      </c>
      <c r="H631" s="212">
        <v>2</v>
      </c>
      <c r="I631" s="213"/>
      <c r="J631" s="214">
        <f>ROUND(I631*H631,2)</f>
        <v>0</v>
      </c>
      <c r="K631" s="210" t="s">
        <v>160</v>
      </c>
      <c r="L631" s="48"/>
      <c r="M631" s="215" t="s">
        <v>19</v>
      </c>
      <c r="N631" s="216" t="s">
        <v>43</v>
      </c>
      <c r="O631" s="88"/>
      <c r="P631" s="217">
        <f>O631*H631</f>
        <v>0</v>
      </c>
      <c r="Q631" s="217">
        <v>0</v>
      </c>
      <c r="R631" s="217">
        <f>Q631*H631</f>
        <v>0</v>
      </c>
      <c r="S631" s="217">
        <v>0</v>
      </c>
      <c r="T631" s="218">
        <f>S631*H631</f>
        <v>0</v>
      </c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R631" s="219" t="s">
        <v>210</v>
      </c>
      <c r="AT631" s="219" t="s">
        <v>156</v>
      </c>
      <c r="AU631" s="219" t="s">
        <v>82</v>
      </c>
      <c r="AY631" s="21" t="s">
        <v>153</v>
      </c>
      <c r="BE631" s="220">
        <f>IF(N631="základní",J631,0)</f>
        <v>0</v>
      </c>
      <c r="BF631" s="220">
        <f>IF(N631="snížená",J631,0)</f>
        <v>0</v>
      </c>
      <c r="BG631" s="220">
        <f>IF(N631="zákl. přenesená",J631,0)</f>
        <v>0</v>
      </c>
      <c r="BH631" s="220">
        <f>IF(N631="sníž. přenesená",J631,0)</f>
        <v>0</v>
      </c>
      <c r="BI631" s="220">
        <f>IF(N631="nulová",J631,0)</f>
        <v>0</v>
      </c>
      <c r="BJ631" s="21" t="s">
        <v>80</v>
      </c>
      <c r="BK631" s="220">
        <f>ROUND(I631*H631,2)</f>
        <v>0</v>
      </c>
      <c r="BL631" s="21" t="s">
        <v>210</v>
      </c>
      <c r="BM631" s="219" t="s">
        <v>1024</v>
      </c>
    </row>
    <row r="632" spans="1:47" s="2" customFormat="1" ht="12">
      <c r="A632" s="42"/>
      <c r="B632" s="43"/>
      <c r="C632" s="44"/>
      <c r="D632" s="221" t="s">
        <v>162</v>
      </c>
      <c r="E632" s="44"/>
      <c r="F632" s="222" t="s">
        <v>2199</v>
      </c>
      <c r="G632" s="44"/>
      <c r="H632" s="44"/>
      <c r="I632" s="223"/>
      <c r="J632" s="44"/>
      <c r="K632" s="44"/>
      <c r="L632" s="48"/>
      <c r="M632" s="224"/>
      <c r="N632" s="225"/>
      <c r="O632" s="88"/>
      <c r="P632" s="88"/>
      <c r="Q632" s="88"/>
      <c r="R632" s="88"/>
      <c r="S632" s="88"/>
      <c r="T632" s="89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T632" s="21" t="s">
        <v>162</v>
      </c>
      <c r="AU632" s="21" t="s">
        <v>82</v>
      </c>
    </row>
    <row r="633" spans="1:47" s="2" customFormat="1" ht="12">
      <c r="A633" s="42"/>
      <c r="B633" s="43"/>
      <c r="C633" s="44"/>
      <c r="D633" s="226" t="s">
        <v>164</v>
      </c>
      <c r="E633" s="44"/>
      <c r="F633" s="227" t="s">
        <v>2200</v>
      </c>
      <c r="G633" s="44"/>
      <c r="H633" s="44"/>
      <c r="I633" s="223"/>
      <c r="J633" s="44"/>
      <c r="K633" s="44"/>
      <c r="L633" s="48"/>
      <c r="M633" s="224"/>
      <c r="N633" s="225"/>
      <c r="O633" s="88"/>
      <c r="P633" s="88"/>
      <c r="Q633" s="88"/>
      <c r="R633" s="88"/>
      <c r="S633" s="88"/>
      <c r="T633" s="89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T633" s="21" t="s">
        <v>164</v>
      </c>
      <c r="AU633" s="21" t="s">
        <v>82</v>
      </c>
    </row>
    <row r="634" spans="1:65" s="2" customFormat="1" ht="24.15" customHeight="1">
      <c r="A634" s="42"/>
      <c r="B634" s="43"/>
      <c r="C634" s="208" t="s">
        <v>1036</v>
      </c>
      <c r="D634" s="208" t="s">
        <v>156</v>
      </c>
      <c r="E634" s="209" t="s">
        <v>2201</v>
      </c>
      <c r="F634" s="210" t="s">
        <v>2202</v>
      </c>
      <c r="G634" s="211" t="s">
        <v>1699</v>
      </c>
      <c r="H634" s="212">
        <v>1</v>
      </c>
      <c r="I634" s="213"/>
      <c r="J634" s="214">
        <f>ROUND(I634*H634,2)</f>
        <v>0</v>
      </c>
      <c r="K634" s="210" t="s">
        <v>160</v>
      </c>
      <c r="L634" s="48"/>
      <c r="M634" s="215" t="s">
        <v>19</v>
      </c>
      <c r="N634" s="216" t="s">
        <v>43</v>
      </c>
      <c r="O634" s="88"/>
      <c r="P634" s="217">
        <f>O634*H634</f>
        <v>0</v>
      </c>
      <c r="Q634" s="217">
        <v>0</v>
      </c>
      <c r="R634" s="217">
        <f>Q634*H634</f>
        <v>0</v>
      </c>
      <c r="S634" s="217">
        <v>0</v>
      </c>
      <c r="T634" s="218">
        <f>S634*H634</f>
        <v>0</v>
      </c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R634" s="219" t="s">
        <v>210</v>
      </c>
      <c r="AT634" s="219" t="s">
        <v>156</v>
      </c>
      <c r="AU634" s="219" t="s">
        <v>82</v>
      </c>
      <c r="AY634" s="21" t="s">
        <v>153</v>
      </c>
      <c r="BE634" s="220">
        <f>IF(N634="základní",J634,0)</f>
        <v>0</v>
      </c>
      <c r="BF634" s="220">
        <f>IF(N634="snížená",J634,0)</f>
        <v>0</v>
      </c>
      <c r="BG634" s="220">
        <f>IF(N634="zákl. přenesená",J634,0)</f>
        <v>0</v>
      </c>
      <c r="BH634" s="220">
        <f>IF(N634="sníž. přenesená",J634,0)</f>
        <v>0</v>
      </c>
      <c r="BI634" s="220">
        <f>IF(N634="nulová",J634,0)</f>
        <v>0</v>
      </c>
      <c r="BJ634" s="21" t="s">
        <v>80</v>
      </c>
      <c r="BK634" s="220">
        <f>ROUND(I634*H634,2)</f>
        <v>0</v>
      </c>
      <c r="BL634" s="21" t="s">
        <v>210</v>
      </c>
      <c r="BM634" s="219" t="s">
        <v>1031</v>
      </c>
    </row>
    <row r="635" spans="1:47" s="2" customFormat="1" ht="12">
      <c r="A635" s="42"/>
      <c r="B635" s="43"/>
      <c r="C635" s="44"/>
      <c r="D635" s="221" t="s">
        <v>162</v>
      </c>
      <c r="E635" s="44"/>
      <c r="F635" s="222" t="s">
        <v>2203</v>
      </c>
      <c r="G635" s="44"/>
      <c r="H635" s="44"/>
      <c r="I635" s="223"/>
      <c r="J635" s="44"/>
      <c r="K635" s="44"/>
      <c r="L635" s="48"/>
      <c r="M635" s="224"/>
      <c r="N635" s="225"/>
      <c r="O635" s="88"/>
      <c r="P635" s="88"/>
      <c r="Q635" s="88"/>
      <c r="R635" s="88"/>
      <c r="S635" s="88"/>
      <c r="T635" s="89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T635" s="21" t="s">
        <v>162</v>
      </c>
      <c r="AU635" s="21" t="s">
        <v>82</v>
      </c>
    </row>
    <row r="636" spans="1:47" s="2" customFormat="1" ht="12">
      <c r="A636" s="42"/>
      <c r="B636" s="43"/>
      <c r="C636" s="44"/>
      <c r="D636" s="226" t="s">
        <v>164</v>
      </c>
      <c r="E636" s="44"/>
      <c r="F636" s="227" t="s">
        <v>2204</v>
      </c>
      <c r="G636" s="44"/>
      <c r="H636" s="44"/>
      <c r="I636" s="223"/>
      <c r="J636" s="44"/>
      <c r="K636" s="44"/>
      <c r="L636" s="48"/>
      <c r="M636" s="224"/>
      <c r="N636" s="225"/>
      <c r="O636" s="88"/>
      <c r="P636" s="88"/>
      <c r="Q636" s="88"/>
      <c r="R636" s="88"/>
      <c r="S636" s="88"/>
      <c r="T636" s="89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T636" s="21" t="s">
        <v>164</v>
      </c>
      <c r="AU636" s="21" t="s">
        <v>82</v>
      </c>
    </row>
    <row r="637" spans="1:65" s="2" customFormat="1" ht="24.15" customHeight="1">
      <c r="A637" s="42"/>
      <c r="B637" s="43"/>
      <c r="C637" s="208" t="s">
        <v>605</v>
      </c>
      <c r="D637" s="208" t="s">
        <v>156</v>
      </c>
      <c r="E637" s="209" t="s">
        <v>2205</v>
      </c>
      <c r="F637" s="210" t="s">
        <v>2206</v>
      </c>
      <c r="G637" s="211" t="s">
        <v>346</v>
      </c>
      <c r="H637" s="212">
        <v>242</v>
      </c>
      <c r="I637" s="213"/>
      <c r="J637" s="214">
        <f>ROUND(I637*H637,2)</f>
        <v>0</v>
      </c>
      <c r="K637" s="210" t="s">
        <v>160</v>
      </c>
      <c r="L637" s="48"/>
      <c r="M637" s="215" t="s">
        <v>19</v>
      </c>
      <c r="N637" s="216" t="s">
        <v>43</v>
      </c>
      <c r="O637" s="88"/>
      <c r="P637" s="217">
        <f>O637*H637</f>
        <v>0</v>
      </c>
      <c r="Q637" s="217">
        <v>0</v>
      </c>
      <c r="R637" s="217">
        <f>Q637*H637</f>
        <v>0</v>
      </c>
      <c r="S637" s="217">
        <v>0</v>
      </c>
      <c r="T637" s="218">
        <f>S637*H637</f>
        <v>0</v>
      </c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R637" s="219" t="s">
        <v>210</v>
      </c>
      <c r="AT637" s="219" t="s">
        <v>156</v>
      </c>
      <c r="AU637" s="219" t="s">
        <v>82</v>
      </c>
      <c r="AY637" s="21" t="s">
        <v>153</v>
      </c>
      <c r="BE637" s="220">
        <f>IF(N637="základní",J637,0)</f>
        <v>0</v>
      </c>
      <c r="BF637" s="220">
        <f>IF(N637="snížená",J637,0)</f>
        <v>0</v>
      </c>
      <c r="BG637" s="220">
        <f>IF(N637="zákl. přenesená",J637,0)</f>
        <v>0</v>
      </c>
      <c r="BH637" s="220">
        <f>IF(N637="sníž. přenesená",J637,0)</f>
        <v>0</v>
      </c>
      <c r="BI637" s="220">
        <f>IF(N637="nulová",J637,0)</f>
        <v>0</v>
      </c>
      <c r="BJ637" s="21" t="s">
        <v>80</v>
      </c>
      <c r="BK637" s="220">
        <f>ROUND(I637*H637,2)</f>
        <v>0</v>
      </c>
      <c r="BL637" s="21" t="s">
        <v>210</v>
      </c>
      <c r="BM637" s="219" t="s">
        <v>1039</v>
      </c>
    </row>
    <row r="638" spans="1:47" s="2" customFormat="1" ht="12">
      <c r="A638" s="42"/>
      <c r="B638" s="43"/>
      <c r="C638" s="44"/>
      <c r="D638" s="221" t="s">
        <v>162</v>
      </c>
      <c r="E638" s="44"/>
      <c r="F638" s="222" t="s">
        <v>2207</v>
      </c>
      <c r="G638" s="44"/>
      <c r="H638" s="44"/>
      <c r="I638" s="223"/>
      <c r="J638" s="44"/>
      <c r="K638" s="44"/>
      <c r="L638" s="48"/>
      <c r="M638" s="224"/>
      <c r="N638" s="225"/>
      <c r="O638" s="88"/>
      <c r="P638" s="88"/>
      <c r="Q638" s="88"/>
      <c r="R638" s="88"/>
      <c r="S638" s="88"/>
      <c r="T638" s="89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T638" s="21" t="s">
        <v>162</v>
      </c>
      <c r="AU638" s="21" t="s">
        <v>82</v>
      </c>
    </row>
    <row r="639" spans="1:47" s="2" customFormat="1" ht="12">
      <c r="A639" s="42"/>
      <c r="B639" s="43"/>
      <c r="C639" s="44"/>
      <c r="D639" s="226" t="s">
        <v>164</v>
      </c>
      <c r="E639" s="44"/>
      <c r="F639" s="227" t="s">
        <v>2208</v>
      </c>
      <c r="G639" s="44"/>
      <c r="H639" s="44"/>
      <c r="I639" s="223"/>
      <c r="J639" s="44"/>
      <c r="K639" s="44"/>
      <c r="L639" s="48"/>
      <c r="M639" s="224"/>
      <c r="N639" s="225"/>
      <c r="O639" s="88"/>
      <c r="P639" s="88"/>
      <c r="Q639" s="88"/>
      <c r="R639" s="88"/>
      <c r="S639" s="88"/>
      <c r="T639" s="89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T639" s="21" t="s">
        <v>164</v>
      </c>
      <c r="AU639" s="21" t="s">
        <v>82</v>
      </c>
    </row>
    <row r="640" spans="1:51" s="13" customFormat="1" ht="12">
      <c r="A640" s="13"/>
      <c r="B640" s="228"/>
      <c r="C640" s="229"/>
      <c r="D640" s="221" t="s">
        <v>166</v>
      </c>
      <c r="E640" s="230" t="s">
        <v>19</v>
      </c>
      <c r="F640" s="231" t="s">
        <v>2209</v>
      </c>
      <c r="G640" s="229"/>
      <c r="H640" s="232">
        <v>242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8" t="s">
        <v>166</v>
      </c>
      <c r="AU640" s="238" t="s">
        <v>82</v>
      </c>
      <c r="AV640" s="13" t="s">
        <v>82</v>
      </c>
      <c r="AW640" s="13" t="s">
        <v>33</v>
      </c>
      <c r="AX640" s="13" t="s">
        <v>72</v>
      </c>
      <c r="AY640" s="238" t="s">
        <v>153</v>
      </c>
    </row>
    <row r="641" spans="1:51" s="14" customFormat="1" ht="12">
      <c r="A641" s="14"/>
      <c r="B641" s="239"/>
      <c r="C641" s="240"/>
      <c r="D641" s="221" t="s">
        <v>166</v>
      </c>
      <c r="E641" s="241" t="s">
        <v>19</v>
      </c>
      <c r="F641" s="242" t="s">
        <v>168</v>
      </c>
      <c r="G641" s="240"/>
      <c r="H641" s="243">
        <v>242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9" t="s">
        <v>166</v>
      </c>
      <c r="AU641" s="249" t="s">
        <v>82</v>
      </c>
      <c r="AV641" s="14" t="s">
        <v>161</v>
      </c>
      <c r="AW641" s="14" t="s">
        <v>33</v>
      </c>
      <c r="AX641" s="14" t="s">
        <v>80</v>
      </c>
      <c r="AY641" s="249" t="s">
        <v>153</v>
      </c>
    </row>
    <row r="642" spans="1:65" s="2" customFormat="1" ht="21.75" customHeight="1">
      <c r="A642" s="42"/>
      <c r="B642" s="43"/>
      <c r="C642" s="208" t="s">
        <v>1052</v>
      </c>
      <c r="D642" s="208" t="s">
        <v>156</v>
      </c>
      <c r="E642" s="209" t="s">
        <v>2210</v>
      </c>
      <c r="F642" s="210" t="s">
        <v>2211</v>
      </c>
      <c r="G642" s="211" t="s">
        <v>346</v>
      </c>
      <c r="H642" s="212">
        <v>242</v>
      </c>
      <c r="I642" s="213"/>
      <c r="J642" s="214">
        <f>ROUND(I642*H642,2)</f>
        <v>0</v>
      </c>
      <c r="K642" s="210" t="s">
        <v>160</v>
      </c>
      <c r="L642" s="48"/>
      <c r="M642" s="215" t="s">
        <v>19</v>
      </c>
      <c r="N642" s="216" t="s">
        <v>43</v>
      </c>
      <c r="O642" s="88"/>
      <c r="P642" s="217">
        <f>O642*H642</f>
        <v>0</v>
      </c>
      <c r="Q642" s="217">
        <v>0</v>
      </c>
      <c r="R642" s="217">
        <f>Q642*H642</f>
        <v>0</v>
      </c>
      <c r="S642" s="217">
        <v>0</v>
      </c>
      <c r="T642" s="218">
        <f>S642*H642</f>
        <v>0</v>
      </c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R642" s="219" t="s">
        <v>210</v>
      </c>
      <c r="AT642" s="219" t="s">
        <v>156</v>
      </c>
      <c r="AU642" s="219" t="s">
        <v>82</v>
      </c>
      <c r="AY642" s="21" t="s">
        <v>153</v>
      </c>
      <c r="BE642" s="220">
        <f>IF(N642="základní",J642,0)</f>
        <v>0</v>
      </c>
      <c r="BF642" s="220">
        <f>IF(N642="snížená",J642,0)</f>
        <v>0</v>
      </c>
      <c r="BG642" s="220">
        <f>IF(N642="zákl. přenesená",J642,0)</f>
        <v>0</v>
      </c>
      <c r="BH642" s="220">
        <f>IF(N642="sníž. přenesená",J642,0)</f>
        <v>0</v>
      </c>
      <c r="BI642" s="220">
        <f>IF(N642="nulová",J642,0)</f>
        <v>0</v>
      </c>
      <c r="BJ642" s="21" t="s">
        <v>80</v>
      </c>
      <c r="BK642" s="220">
        <f>ROUND(I642*H642,2)</f>
        <v>0</v>
      </c>
      <c r="BL642" s="21" t="s">
        <v>210</v>
      </c>
      <c r="BM642" s="219" t="s">
        <v>1046</v>
      </c>
    </row>
    <row r="643" spans="1:47" s="2" customFormat="1" ht="12">
      <c r="A643" s="42"/>
      <c r="B643" s="43"/>
      <c r="C643" s="44"/>
      <c r="D643" s="221" t="s">
        <v>162</v>
      </c>
      <c r="E643" s="44"/>
      <c r="F643" s="222" t="s">
        <v>2212</v>
      </c>
      <c r="G643" s="44"/>
      <c r="H643" s="44"/>
      <c r="I643" s="223"/>
      <c r="J643" s="44"/>
      <c r="K643" s="44"/>
      <c r="L643" s="48"/>
      <c r="M643" s="224"/>
      <c r="N643" s="225"/>
      <c r="O643" s="88"/>
      <c r="P643" s="88"/>
      <c r="Q643" s="88"/>
      <c r="R643" s="88"/>
      <c r="S643" s="88"/>
      <c r="T643" s="89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T643" s="21" t="s">
        <v>162</v>
      </c>
      <c r="AU643" s="21" t="s">
        <v>82</v>
      </c>
    </row>
    <row r="644" spans="1:47" s="2" customFormat="1" ht="12">
      <c r="A644" s="42"/>
      <c r="B644" s="43"/>
      <c r="C644" s="44"/>
      <c r="D644" s="226" t="s">
        <v>164</v>
      </c>
      <c r="E644" s="44"/>
      <c r="F644" s="227" t="s">
        <v>2213</v>
      </c>
      <c r="G644" s="44"/>
      <c r="H644" s="44"/>
      <c r="I644" s="223"/>
      <c r="J644" s="44"/>
      <c r="K644" s="44"/>
      <c r="L644" s="48"/>
      <c r="M644" s="224"/>
      <c r="N644" s="225"/>
      <c r="O644" s="88"/>
      <c r="P644" s="88"/>
      <c r="Q644" s="88"/>
      <c r="R644" s="88"/>
      <c r="S644" s="88"/>
      <c r="T644" s="89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T644" s="21" t="s">
        <v>164</v>
      </c>
      <c r="AU644" s="21" t="s">
        <v>82</v>
      </c>
    </row>
    <row r="645" spans="1:65" s="2" customFormat="1" ht="24.15" customHeight="1">
      <c r="A645" s="42"/>
      <c r="B645" s="43"/>
      <c r="C645" s="208" t="s">
        <v>611</v>
      </c>
      <c r="D645" s="208" t="s">
        <v>156</v>
      </c>
      <c r="E645" s="209" t="s">
        <v>2214</v>
      </c>
      <c r="F645" s="210" t="s">
        <v>2089</v>
      </c>
      <c r="G645" s="211" t="s">
        <v>1699</v>
      </c>
      <c r="H645" s="212">
        <v>1</v>
      </c>
      <c r="I645" s="213"/>
      <c r="J645" s="214">
        <f>ROUND(I645*H645,2)</f>
        <v>0</v>
      </c>
      <c r="K645" s="210" t="s">
        <v>19</v>
      </c>
      <c r="L645" s="48"/>
      <c r="M645" s="215" t="s">
        <v>19</v>
      </c>
      <c r="N645" s="216" t="s">
        <v>43</v>
      </c>
      <c r="O645" s="88"/>
      <c r="P645" s="217">
        <f>O645*H645</f>
        <v>0</v>
      </c>
      <c r="Q645" s="217">
        <v>0</v>
      </c>
      <c r="R645" s="217">
        <f>Q645*H645</f>
        <v>0</v>
      </c>
      <c r="S645" s="217">
        <v>0</v>
      </c>
      <c r="T645" s="218">
        <f>S645*H645</f>
        <v>0</v>
      </c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R645" s="219" t="s">
        <v>210</v>
      </c>
      <c r="AT645" s="219" t="s">
        <v>156</v>
      </c>
      <c r="AU645" s="219" t="s">
        <v>82</v>
      </c>
      <c r="AY645" s="21" t="s">
        <v>153</v>
      </c>
      <c r="BE645" s="220">
        <f>IF(N645="základní",J645,0)</f>
        <v>0</v>
      </c>
      <c r="BF645" s="220">
        <f>IF(N645="snížená",J645,0)</f>
        <v>0</v>
      </c>
      <c r="BG645" s="220">
        <f>IF(N645="zákl. přenesená",J645,0)</f>
        <v>0</v>
      </c>
      <c r="BH645" s="220">
        <f>IF(N645="sníž. přenesená",J645,0)</f>
        <v>0</v>
      </c>
      <c r="BI645" s="220">
        <f>IF(N645="nulová",J645,0)</f>
        <v>0</v>
      </c>
      <c r="BJ645" s="21" t="s">
        <v>80</v>
      </c>
      <c r="BK645" s="220">
        <f>ROUND(I645*H645,2)</f>
        <v>0</v>
      </c>
      <c r="BL645" s="21" t="s">
        <v>210</v>
      </c>
      <c r="BM645" s="219" t="s">
        <v>1055</v>
      </c>
    </row>
    <row r="646" spans="1:47" s="2" customFormat="1" ht="12">
      <c r="A646" s="42"/>
      <c r="B646" s="43"/>
      <c r="C646" s="44"/>
      <c r="D646" s="221" t="s">
        <v>162</v>
      </c>
      <c r="E646" s="44"/>
      <c r="F646" s="222" t="s">
        <v>2089</v>
      </c>
      <c r="G646" s="44"/>
      <c r="H646" s="44"/>
      <c r="I646" s="223"/>
      <c r="J646" s="44"/>
      <c r="K646" s="44"/>
      <c r="L646" s="48"/>
      <c r="M646" s="224"/>
      <c r="N646" s="225"/>
      <c r="O646" s="88"/>
      <c r="P646" s="88"/>
      <c r="Q646" s="88"/>
      <c r="R646" s="88"/>
      <c r="S646" s="88"/>
      <c r="T646" s="89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T646" s="21" t="s">
        <v>162</v>
      </c>
      <c r="AU646" s="21" t="s">
        <v>82</v>
      </c>
    </row>
    <row r="647" spans="1:65" s="2" customFormat="1" ht="24.15" customHeight="1">
      <c r="A647" s="42"/>
      <c r="B647" s="43"/>
      <c r="C647" s="208" t="s">
        <v>1079</v>
      </c>
      <c r="D647" s="208" t="s">
        <v>156</v>
      </c>
      <c r="E647" s="209" t="s">
        <v>2215</v>
      </c>
      <c r="F647" s="210" t="s">
        <v>2091</v>
      </c>
      <c r="G647" s="211" t="s">
        <v>1699</v>
      </c>
      <c r="H647" s="212">
        <v>1</v>
      </c>
      <c r="I647" s="213"/>
      <c r="J647" s="214">
        <f>ROUND(I647*H647,2)</f>
        <v>0</v>
      </c>
      <c r="K647" s="210" t="s">
        <v>19</v>
      </c>
      <c r="L647" s="48"/>
      <c r="M647" s="215" t="s">
        <v>19</v>
      </c>
      <c r="N647" s="216" t="s">
        <v>43</v>
      </c>
      <c r="O647" s="88"/>
      <c r="P647" s="217">
        <f>O647*H647</f>
        <v>0</v>
      </c>
      <c r="Q647" s="217">
        <v>0</v>
      </c>
      <c r="R647" s="217">
        <f>Q647*H647</f>
        <v>0</v>
      </c>
      <c r="S647" s="217">
        <v>0</v>
      </c>
      <c r="T647" s="218">
        <f>S647*H647</f>
        <v>0</v>
      </c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R647" s="219" t="s">
        <v>210</v>
      </c>
      <c r="AT647" s="219" t="s">
        <v>156</v>
      </c>
      <c r="AU647" s="219" t="s">
        <v>82</v>
      </c>
      <c r="AY647" s="21" t="s">
        <v>153</v>
      </c>
      <c r="BE647" s="220">
        <f>IF(N647="základní",J647,0)</f>
        <v>0</v>
      </c>
      <c r="BF647" s="220">
        <f>IF(N647="snížená",J647,0)</f>
        <v>0</v>
      </c>
      <c r="BG647" s="220">
        <f>IF(N647="zákl. přenesená",J647,0)</f>
        <v>0</v>
      </c>
      <c r="BH647" s="220">
        <f>IF(N647="sníž. přenesená",J647,0)</f>
        <v>0</v>
      </c>
      <c r="BI647" s="220">
        <f>IF(N647="nulová",J647,0)</f>
        <v>0</v>
      </c>
      <c r="BJ647" s="21" t="s">
        <v>80</v>
      </c>
      <c r="BK647" s="220">
        <f>ROUND(I647*H647,2)</f>
        <v>0</v>
      </c>
      <c r="BL647" s="21" t="s">
        <v>210</v>
      </c>
      <c r="BM647" s="219" t="s">
        <v>1063</v>
      </c>
    </row>
    <row r="648" spans="1:47" s="2" customFormat="1" ht="12">
      <c r="A648" s="42"/>
      <c r="B648" s="43"/>
      <c r="C648" s="44"/>
      <c r="D648" s="221" t="s">
        <v>162</v>
      </c>
      <c r="E648" s="44"/>
      <c r="F648" s="222" t="s">
        <v>2091</v>
      </c>
      <c r="G648" s="44"/>
      <c r="H648" s="44"/>
      <c r="I648" s="223"/>
      <c r="J648" s="44"/>
      <c r="K648" s="44"/>
      <c r="L648" s="48"/>
      <c r="M648" s="224"/>
      <c r="N648" s="225"/>
      <c r="O648" s="88"/>
      <c r="P648" s="88"/>
      <c r="Q648" s="88"/>
      <c r="R648" s="88"/>
      <c r="S648" s="88"/>
      <c r="T648" s="89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T648" s="21" t="s">
        <v>162</v>
      </c>
      <c r="AU648" s="21" t="s">
        <v>82</v>
      </c>
    </row>
    <row r="649" spans="1:65" s="2" customFormat="1" ht="24.15" customHeight="1">
      <c r="A649" s="42"/>
      <c r="B649" s="43"/>
      <c r="C649" s="208" t="s">
        <v>617</v>
      </c>
      <c r="D649" s="208" t="s">
        <v>156</v>
      </c>
      <c r="E649" s="209" t="s">
        <v>2216</v>
      </c>
      <c r="F649" s="210" t="s">
        <v>2217</v>
      </c>
      <c r="G649" s="211" t="s">
        <v>1994</v>
      </c>
      <c r="H649" s="286"/>
      <c r="I649" s="213"/>
      <c r="J649" s="214">
        <f>ROUND(I649*H649,2)</f>
        <v>0</v>
      </c>
      <c r="K649" s="210" t="s">
        <v>160</v>
      </c>
      <c r="L649" s="48"/>
      <c r="M649" s="215" t="s">
        <v>19</v>
      </c>
      <c r="N649" s="216" t="s">
        <v>43</v>
      </c>
      <c r="O649" s="88"/>
      <c r="P649" s="217">
        <f>O649*H649</f>
        <v>0</v>
      </c>
      <c r="Q649" s="217">
        <v>0</v>
      </c>
      <c r="R649" s="217">
        <f>Q649*H649</f>
        <v>0</v>
      </c>
      <c r="S649" s="217">
        <v>0</v>
      </c>
      <c r="T649" s="218">
        <f>S649*H649</f>
        <v>0</v>
      </c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R649" s="219" t="s">
        <v>210</v>
      </c>
      <c r="AT649" s="219" t="s">
        <v>156</v>
      </c>
      <c r="AU649" s="219" t="s">
        <v>82</v>
      </c>
      <c r="AY649" s="21" t="s">
        <v>153</v>
      </c>
      <c r="BE649" s="220">
        <f>IF(N649="základní",J649,0)</f>
        <v>0</v>
      </c>
      <c r="BF649" s="220">
        <f>IF(N649="snížená",J649,0)</f>
        <v>0</v>
      </c>
      <c r="BG649" s="220">
        <f>IF(N649="zákl. přenesená",J649,0)</f>
        <v>0</v>
      </c>
      <c r="BH649" s="220">
        <f>IF(N649="sníž. přenesená",J649,0)</f>
        <v>0</v>
      </c>
      <c r="BI649" s="220">
        <f>IF(N649="nulová",J649,0)</f>
        <v>0</v>
      </c>
      <c r="BJ649" s="21" t="s">
        <v>80</v>
      </c>
      <c r="BK649" s="220">
        <f>ROUND(I649*H649,2)</f>
        <v>0</v>
      </c>
      <c r="BL649" s="21" t="s">
        <v>210</v>
      </c>
      <c r="BM649" s="219" t="s">
        <v>1082</v>
      </c>
    </row>
    <row r="650" spans="1:47" s="2" customFormat="1" ht="12">
      <c r="A650" s="42"/>
      <c r="B650" s="43"/>
      <c r="C650" s="44"/>
      <c r="D650" s="221" t="s">
        <v>162</v>
      </c>
      <c r="E650" s="44"/>
      <c r="F650" s="222" t="s">
        <v>2218</v>
      </c>
      <c r="G650" s="44"/>
      <c r="H650" s="44"/>
      <c r="I650" s="223"/>
      <c r="J650" s="44"/>
      <c r="K650" s="44"/>
      <c r="L650" s="48"/>
      <c r="M650" s="224"/>
      <c r="N650" s="225"/>
      <c r="O650" s="88"/>
      <c r="P650" s="88"/>
      <c r="Q650" s="88"/>
      <c r="R650" s="88"/>
      <c r="S650" s="88"/>
      <c r="T650" s="89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T650" s="21" t="s">
        <v>162</v>
      </c>
      <c r="AU650" s="21" t="s">
        <v>82</v>
      </c>
    </row>
    <row r="651" spans="1:47" s="2" customFormat="1" ht="12">
      <c r="A651" s="42"/>
      <c r="B651" s="43"/>
      <c r="C651" s="44"/>
      <c r="D651" s="226" t="s">
        <v>164</v>
      </c>
      <c r="E651" s="44"/>
      <c r="F651" s="227" t="s">
        <v>2219</v>
      </c>
      <c r="G651" s="44"/>
      <c r="H651" s="44"/>
      <c r="I651" s="223"/>
      <c r="J651" s="44"/>
      <c r="K651" s="44"/>
      <c r="L651" s="48"/>
      <c r="M651" s="224"/>
      <c r="N651" s="225"/>
      <c r="O651" s="88"/>
      <c r="P651" s="88"/>
      <c r="Q651" s="88"/>
      <c r="R651" s="88"/>
      <c r="S651" s="88"/>
      <c r="T651" s="89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T651" s="21" t="s">
        <v>164</v>
      </c>
      <c r="AU651" s="21" t="s">
        <v>82</v>
      </c>
    </row>
    <row r="652" spans="1:63" s="12" customFormat="1" ht="22.8" customHeight="1">
      <c r="A652" s="12"/>
      <c r="B652" s="192"/>
      <c r="C652" s="193"/>
      <c r="D652" s="194" t="s">
        <v>71</v>
      </c>
      <c r="E652" s="206" t="s">
        <v>2220</v>
      </c>
      <c r="F652" s="206" t="s">
        <v>2221</v>
      </c>
      <c r="G652" s="193"/>
      <c r="H652" s="193"/>
      <c r="I652" s="196"/>
      <c r="J652" s="207">
        <f>BK652</f>
        <v>0</v>
      </c>
      <c r="K652" s="193"/>
      <c r="L652" s="198"/>
      <c r="M652" s="199"/>
      <c r="N652" s="200"/>
      <c r="O652" s="200"/>
      <c r="P652" s="201">
        <f>SUM(P653:P710)</f>
        <v>0</v>
      </c>
      <c r="Q652" s="200"/>
      <c r="R652" s="201">
        <f>SUM(R653:R710)</f>
        <v>0</v>
      </c>
      <c r="S652" s="200"/>
      <c r="T652" s="202">
        <f>SUM(T653:T710)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03" t="s">
        <v>82</v>
      </c>
      <c r="AT652" s="204" t="s">
        <v>71</v>
      </c>
      <c r="AU652" s="204" t="s">
        <v>80</v>
      </c>
      <c r="AY652" s="203" t="s">
        <v>153</v>
      </c>
      <c r="BK652" s="205">
        <f>SUM(BK653:BK710)</f>
        <v>0</v>
      </c>
    </row>
    <row r="653" spans="1:65" s="2" customFormat="1" ht="16.5" customHeight="1">
      <c r="A653" s="42"/>
      <c r="B653" s="43"/>
      <c r="C653" s="208" t="s">
        <v>1093</v>
      </c>
      <c r="D653" s="208" t="s">
        <v>156</v>
      </c>
      <c r="E653" s="209" t="s">
        <v>2222</v>
      </c>
      <c r="F653" s="210" t="s">
        <v>2223</v>
      </c>
      <c r="G653" s="211" t="s">
        <v>1699</v>
      </c>
      <c r="H653" s="212">
        <v>6</v>
      </c>
      <c r="I653" s="213"/>
      <c r="J653" s="214">
        <f>ROUND(I653*H653,2)</f>
        <v>0</v>
      </c>
      <c r="K653" s="210" t="s">
        <v>160</v>
      </c>
      <c r="L653" s="48"/>
      <c r="M653" s="215" t="s">
        <v>19</v>
      </c>
      <c r="N653" s="216" t="s">
        <v>43</v>
      </c>
      <c r="O653" s="88"/>
      <c r="P653" s="217">
        <f>O653*H653</f>
        <v>0</v>
      </c>
      <c r="Q653" s="217">
        <v>0</v>
      </c>
      <c r="R653" s="217">
        <f>Q653*H653</f>
        <v>0</v>
      </c>
      <c r="S653" s="217">
        <v>0</v>
      </c>
      <c r="T653" s="218">
        <f>S653*H653</f>
        <v>0</v>
      </c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R653" s="219" t="s">
        <v>210</v>
      </c>
      <c r="AT653" s="219" t="s">
        <v>156</v>
      </c>
      <c r="AU653" s="219" t="s">
        <v>82</v>
      </c>
      <c r="AY653" s="21" t="s">
        <v>153</v>
      </c>
      <c r="BE653" s="220">
        <f>IF(N653="základní",J653,0)</f>
        <v>0</v>
      </c>
      <c r="BF653" s="220">
        <f>IF(N653="snížená",J653,0)</f>
        <v>0</v>
      </c>
      <c r="BG653" s="220">
        <f>IF(N653="zákl. přenesená",J653,0)</f>
        <v>0</v>
      </c>
      <c r="BH653" s="220">
        <f>IF(N653="sníž. přenesená",J653,0)</f>
        <v>0</v>
      </c>
      <c r="BI653" s="220">
        <f>IF(N653="nulová",J653,0)</f>
        <v>0</v>
      </c>
      <c r="BJ653" s="21" t="s">
        <v>80</v>
      </c>
      <c r="BK653" s="220">
        <f>ROUND(I653*H653,2)</f>
        <v>0</v>
      </c>
      <c r="BL653" s="21" t="s">
        <v>210</v>
      </c>
      <c r="BM653" s="219" t="s">
        <v>1088</v>
      </c>
    </row>
    <row r="654" spans="1:47" s="2" customFormat="1" ht="12">
      <c r="A654" s="42"/>
      <c r="B654" s="43"/>
      <c r="C654" s="44"/>
      <c r="D654" s="221" t="s">
        <v>162</v>
      </c>
      <c r="E654" s="44"/>
      <c r="F654" s="222" t="s">
        <v>2224</v>
      </c>
      <c r="G654" s="44"/>
      <c r="H654" s="44"/>
      <c r="I654" s="223"/>
      <c r="J654" s="44"/>
      <c r="K654" s="44"/>
      <c r="L654" s="48"/>
      <c r="M654" s="224"/>
      <c r="N654" s="225"/>
      <c r="O654" s="88"/>
      <c r="P654" s="88"/>
      <c r="Q654" s="88"/>
      <c r="R654" s="88"/>
      <c r="S654" s="88"/>
      <c r="T654" s="89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T654" s="21" t="s">
        <v>162</v>
      </c>
      <c r="AU654" s="21" t="s">
        <v>82</v>
      </c>
    </row>
    <row r="655" spans="1:47" s="2" customFormat="1" ht="12">
      <c r="A655" s="42"/>
      <c r="B655" s="43"/>
      <c r="C655" s="44"/>
      <c r="D655" s="226" t="s">
        <v>164</v>
      </c>
      <c r="E655" s="44"/>
      <c r="F655" s="227" t="s">
        <v>2225</v>
      </c>
      <c r="G655" s="44"/>
      <c r="H655" s="44"/>
      <c r="I655" s="223"/>
      <c r="J655" s="44"/>
      <c r="K655" s="44"/>
      <c r="L655" s="48"/>
      <c r="M655" s="224"/>
      <c r="N655" s="225"/>
      <c r="O655" s="88"/>
      <c r="P655" s="88"/>
      <c r="Q655" s="88"/>
      <c r="R655" s="88"/>
      <c r="S655" s="88"/>
      <c r="T655" s="89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T655" s="21" t="s">
        <v>164</v>
      </c>
      <c r="AU655" s="21" t="s">
        <v>82</v>
      </c>
    </row>
    <row r="656" spans="1:65" s="2" customFormat="1" ht="16.5" customHeight="1">
      <c r="A656" s="42"/>
      <c r="B656" s="43"/>
      <c r="C656" s="208" t="s">
        <v>622</v>
      </c>
      <c r="D656" s="208" t="s">
        <v>156</v>
      </c>
      <c r="E656" s="209" t="s">
        <v>2226</v>
      </c>
      <c r="F656" s="210" t="s">
        <v>2227</v>
      </c>
      <c r="G656" s="211" t="s">
        <v>1699</v>
      </c>
      <c r="H656" s="212">
        <v>6</v>
      </c>
      <c r="I656" s="213"/>
      <c r="J656" s="214">
        <f>ROUND(I656*H656,2)</f>
        <v>0</v>
      </c>
      <c r="K656" s="210" t="s">
        <v>160</v>
      </c>
      <c r="L656" s="48"/>
      <c r="M656" s="215" t="s">
        <v>19</v>
      </c>
      <c r="N656" s="216" t="s">
        <v>43</v>
      </c>
      <c r="O656" s="88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R656" s="219" t="s">
        <v>210</v>
      </c>
      <c r="AT656" s="219" t="s">
        <v>156</v>
      </c>
      <c r="AU656" s="219" t="s">
        <v>82</v>
      </c>
      <c r="AY656" s="21" t="s">
        <v>153</v>
      </c>
      <c r="BE656" s="220">
        <f>IF(N656="základní",J656,0)</f>
        <v>0</v>
      </c>
      <c r="BF656" s="220">
        <f>IF(N656="snížená",J656,0)</f>
        <v>0</v>
      </c>
      <c r="BG656" s="220">
        <f>IF(N656="zákl. přenesená",J656,0)</f>
        <v>0</v>
      </c>
      <c r="BH656" s="220">
        <f>IF(N656="sníž. přenesená",J656,0)</f>
        <v>0</v>
      </c>
      <c r="BI656" s="220">
        <f>IF(N656="nulová",J656,0)</f>
        <v>0</v>
      </c>
      <c r="BJ656" s="21" t="s">
        <v>80</v>
      </c>
      <c r="BK656" s="220">
        <f>ROUND(I656*H656,2)</f>
        <v>0</v>
      </c>
      <c r="BL656" s="21" t="s">
        <v>210</v>
      </c>
      <c r="BM656" s="219" t="s">
        <v>1096</v>
      </c>
    </row>
    <row r="657" spans="1:47" s="2" customFormat="1" ht="12">
      <c r="A657" s="42"/>
      <c r="B657" s="43"/>
      <c r="C657" s="44"/>
      <c r="D657" s="221" t="s">
        <v>162</v>
      </c>
      <c r="E657" s="44"/>
      <c r="F657" s="222" t="s">
        <v>2228</v>
      </c>
      <c r="G657" s="44"/>
      <c r="H657" s="44"/>
      <c r="I657" s="223"/>
      <c r="J657" s="44"/>
      <c r="K657" s="44"/>
      <c r="L657" s="48"/>
      <c r="M657" s="224"/>
      <c r="N657" s="225"/>
      <c r="O657" s="88"/>
      <c r="P657" s="88"/>
      <c r="Q657" s="88"/>
      <c r="R657" s="88"/>
      <c r="S657" s="88"/>
      <c r="T657" s="89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T657" s="21" t="s">
        <v>162</v>
      </c>
      <c r="AU657" s="21" t="s">
        <v>82</v>
      </c>
    </row>
    <row r="658" spans="1:47" s="2" customFormat="1" ht="12">
      <c r="A658" s="42"/>
      <c r="B658" s="43"/>
      <c r="C658" s="44"/>
      <c r="D658" s="226" t="s">
        <v>164</v>
      </c>
      <c r="E658" s="44"/>
      <c r="F658" s="227" t="s">
        <v>2229</v>
      </c>
      <c r="G658" s="44"/>
      <c r="H658" s="44"/>
      <c r="I658" s="223"/>
      <c r="J658" s="44"/>
      <c r="K658" s="44"/>
      <c r="L658" s="48"/>
      <c r="M658" s="224"/>
      <c r="N658" s="225"/>
      <c r="O658" s="88"/>
      <c r="P658" s="88"/>
      <c r="Q658" s="88"/>
      <c r="R658" s="88"/>
      <c r="S658" s="88"/>
      <c r="T658" s="89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T658" s="21" t="s">
        <v>164</v>
      </c>
      <c r="AU658" s="21" t="s">
        <v>82</v>
      </c>
    </row>
    <row r="659" spans="1:65" s="2" customFormat="1" ht="16.5" customHeight="1">
      <c r="A659" s="42"/>
      <c r="B659" s="43"/>
      <c r="C659" s="208" t="s">
        <v>1106</v>
      </c>
      <c r="D659" s="208" t="s">
        <v>156</v>
      </c>
      <c r="E659" s="209" t="s">
        <v>2230</v>
      </c>
      <c r="F659" s="210" t="s">
        <v>2231</v>
      </c>
      <c r="G659" s="211" t="s">
        <v>1699</v>
      </c>
      <c r="H659" s="212">
        <v>3</v>
      </c>
      <c r="I659" s="213"/>
      <c r="J659" s="214">
        <f>ROUND(I659*H659,2)</f>
        <v>0</v>
      </c>
      <c r="K659" s="210" t="s">
        <v>160</v>
      </c>
      <c r="L659" s="48"/>
      <c r="M659" s="215" t="s">
        <v>19</v>
      </c>
      <c r="N659" s="216" t="s">
        <v>43</v>
      </c>
      <c r="O659" s="88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R659" s="219" t="s">
        <v>210</v>
      </c>
      <c r="AT659" s="219" t="s">
        <v>156</v>
      </c>
      <c r="AU659" s="219" t="s">
        <v>82</v>
      </c>
      <c r="AY659" s="21" t="s">
        <v>153</v>
      </c>
      <c r="BE659" s="220">
        <f>IF(N659="základní",J659,0)</f>
        <v>0</v>
      </c>
      <c r="BF659" s="220">
        <f>IF(N659="snížená",J659,0)</f>
        <v>0</v>
      </c>
      <c r="BG659" s="220">
        <f>IF(N659="zákl. přenesená",J659,0)</f>
        <v>0</v>
      </c>
      <c r="BH659" s="220">
        <f>IF(N659="sníž. přenesená",J659,0)</f>
        <v>0</v>
      </c>
      <c r="BI659" s="220">
        <f>IF(N659="nulová",J659,0)</f>
        <v>0</v>
      </c>
      <c r="BJ659" s="21" t="s">
        <v>80</v>
      </c>
      <c r="BK659" s="220">
        <f>ROUND(I659*H659,2)</f>
        <v>0</v>
      </c>
      <c r="BL659" s="21" t="s">
        <v>210</v>
      </c>
      <c r="BM659" s="219" t="s">
        <v>1101</v>
      </c>
    </row>
    <row r="660" spans="1:47" s="2" customFormat="1" ht="12">
      <c r="A660" s="42"/>
      <c r="B660" s="43"/>
      <c r="C660" s="44"/>
      <c r="D660" s="221" t="s">
        <v>162</v>
      </c>
      <c r="E660" s="44"/>
      <c r="F660" s="222" t="s">
        <v>2232</v>
      </c>
      <c r="G660" s="44"/>
      <c r="H660" s="44"/>
      <c r="I660" s="223"/>
      <c r="J660" s="44"/>
      <c r="K660" s="44"/>
      <c r="L660" s="48"/>
      <c r="M660" s="224"/>
      <c r="N660" s="225"/>
      <c r="O660" s="88"/>
      <c r="P660" s="88"/>
      <c r="Q660" s="88"/>
      <c r="R660" s="88"/>
      <c r="S660" s="88"/>
      <c r="T660" s="89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T660" s="21" t="s">
        <v>162</v>
      </c>
      <c r="AU660" s="21" t="s">
        <v>82</v>
      </c>
    </row>
    <row r="661" spans="1:47" s="2" customFormat="1" ht="12">
      <c r="A661" s="42"/>
      <c r="B661" s="43"/>
      <c r="C661" s="44"/>
      <c r="D661" s="226" t="s">
        <v>164</v>
      </c>
      <c r="E661" s="44"/>
      <c r="F661" s="227" t="s">
        <v>2233</v>
      </c>
      <c r="G661" s="44"/>
      <c r="H661" s="44"/>
      <c r="I661" s="223"/>
      <c r="J661" s="44"/>
      <c r="K661" s="44"/>
      <c r="L661" s="48"/>
      <c r="M661" s="224"/>
      <c r="N661" s="225"/>
      <c r="O661" s="88"/>
      <c r="P661" s="88"/>
      <c r="Q661" s="88"/>
      <c r="R661" s="88"/>
      <c r="S661" s="88"/>
      <c r="T661" s="89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T661" s="21" t="s">
        <v>164</v>
      </c>
      <c r="AU661" s="21" t="s">
        <v>82</v>
      </c>
    </row>
    <row r="662" spans="1:65" s="2" customFormat="1" ht="16.5" customHeight="1">
      <c r="A662" s="42"/>
      <c r="B662" s="43"/>
      <c r="C662" s="208" t="s">
        <v>627</v>
      </c>
      <c r="D662" s="208" t="s">
        <v>156</v>
      </c>
      <c r="E662" s="209" t="s">
        <v>2234</v>
      </c>
      <c r="F662" s="210" t="s">
        <v>2235</v>
      </c>
      <c r="G662" s="211" t="s">
        <v>1699</v>
      </c>
      <c r="H662" s="212">
        <v>9</v>
      </c>
      <c r="I662" s="213"/>
      <c r="J662" s="214">
        <f>ROUND(I662*H662,2)</f>
        <v>0</v>
      </c>
      <c r="K662" s="210" t="s">
        <v>160</v>
      </c>
      <c r="L662" s="48"/>
      <c r="M662" s="215" t="s">
        <v>19</v>
      </c>
      <c r="N662" s="216" t="s">
        <v>43</v>
      </c>
      <c r="O662" s="88"/>
      <c r="P662" s="217">
        <f>O662*H662</f>
        <v>0</v>
      </c>
      <c r="Q662" s="217">
        <v>0</v>
      </c>
      <c r="R662" s="217">
        <f>Q662*H662</f>
        <v>0</v>
      </c>
      <c r="S662" s="217">
        <v>0</v>
      </c>
      <c r="T662" s="218">
        <f>S662*H662</f>
        <v>0</v>
      </c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R662" s="219" t="s">
        <v>210</v>
      </c>
      <c r="AT662" s="219" t="s">
        <v>156</v>
      </c>
      <c r="AU662" s="219" t="s">
        <v>82</v>
      </c>
      <c r="AY662" s="21" t="s">
        <v>153</v>
      </c>
      <c r="BE662" s="220">
        <f>IF(N662="základní",J662,0)</f>
        <v>0</v>
      </c>
      <c r="BF662" s="220">
        <f>IF(N662="snížená",J662,0)</f>
        <v>0</v>
      </c>
      <c r="BG662" s="220">
        <f>IF(N662="zákl. přenesená",J662,0)</f>
        <v>0</v>
      </c>
      <c r="BH662" s="220">
        <f>IF(N662="sníž. přenesená",J662,0)</f>
        <v>0</v>
      </c>
      <c r="BI662" s="220">
        <f>IF(N662="nulová",J662,0)</f>
        <v>0</v>
      </c>
      <c r="BJ662" s="21" t="s">
        <v>80</v>
      </c>
      <c r="BK662" s="220">
        <f>ROUND(I662*H662,2)</f>
        <v>0</v>
      </c>
      <c r="BL662" s="21" t="s">
        <v>210</v>
      </c>
      <c r="BM662" s="219" t="s">
        <v>1109</v>
      </c>
    </row>
    <row r="663" spans="1:47" s="2" customFormat="1" ht="12">
      <c r="A663" s="42"/>
      <c r="B663" s="43"/>
      <c r="C663" s="44"/>
      <c r="D663" s="221" t="s">
        <v>162</v>
      </c>
      <c r="E663" s="44"/>
      <c r="F663" s="222" t="s">
        <v>2236</v>
      </c>
      <c r="G663" s="44"/>
      <c r="H663" s="44"/>
      <c r="I663" s="223"/>
      <c r="J663" s="44"/>
      <c r="K663" s="44"/>
      <c r="L663" s="48"/>
      <c r="M663" s="224"/>
      <c r="N663" s="225"/>
      <c r="O663" s="88"/>
      <c r="P663" s="88"/>
      <c r="Q663" s="88"/>
      <c r="R663" s="88"/>
      <c r="S663" s="88"/>
      <c r="T663" s="89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T663" s="21" t="s">
        <v>162</v>
      </c>
      <c r="AU663" s="21" t="s">
        <v>82</v>
      </c>
    </row>
    <row r="664" spans="1:47" s="2" customFormat="1" ht="12">
      <c r="A664" s="42"/>
      <c r="B664" s="43"/>
      <c r="C664" s="44"/>
      <c r="D664" s="226" t="s">
        <v>164</v>
      </c>
      <c r="E664" s="44"/>
      <c r="F664" s="227" t="s">
        <v>2237</v>
      </c>
      <c r="G664" s="44"/>
      <c r="H664" s="44"/>
      <c r="I664" s="223"/>
      <c r="J664" s="44"/>
      <c r="K664" s="44"/>
      <c r="L664" s="48"/>
      <c r="M664" s="224"/>
      <c r="N664" s="225"/>
      <c r="O664" s="88"/>
      <c r="P664" s="88"/>
      <c r="Q664" s="88"/>
      <c r="R664" s="88"/>
      <c r="S664" s="88"/>
      <c r="T664" s="89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T664" s="21" t="s">
        <v>164</v>
      </c>
      <c r="AU664" s="21" t="s">
        <v>82</v>
      </c>
    </row>
    <row r="665" spans="1:65" s="2" customFormat="1" ht="16.5" customHeight="1">
      <c r="A665" s="42"/>
      <c r="B665" s="43"/>
      <c r="C665" s="208" t="s">
        <v>1123</v>
      </c>
      <c r="D665" s="208" t="s">
        <v>156</v>
      </c>
      <c r="E665" s="209" t="s">
        <v>2238</v>
      </c>
      <c r="F665" s="210" t="s">
        <v>2239</v>
      </c>
      <c r="G665" s="211" t="s">
        <v>366</v>
      </c>
      <c r="H665" s="212">
        <v>6</v>
      </c>
      <c r="I665" s="213"/>
      <c r="J665" s="214">
        <f>ROUND(I665*H665,2)</f>
        <v>0</v>
      </c>
      <c r="K665" s="210" t="s">
        <v>160</v>
      </c>
      <c r="L665" s="48"/>
      <c r="M665" s="215" t="s">
        <v>19</v>
      </c>
      <c r="N665" s="216" t="s">
        <v>43</v>
      </c>
      <c r="O665" s="88"/>
      <c r="P665" s="217">
        <f>O665*H665</f>
        <v>0</v>
      </c>
      <c r="Q665" s="217">
        <v>0</v>
      </c>
      <c r="R665" s="217">
        <f>Q665*H665</f>
        <v>0</v>
      </c>
      <c r="S665" s="217">
        <v>0</v>
      </c>
      <c r="T665" s="218">
        <f>S665*H665</f>
        <v>0</v>
      </c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R665" s="219" t="s">
        <v>210</v>
      </c>
      <c r="AT665" s="219" t="s">
        <v>156</v>
      </c>
      <c r="AU665" s="219" t="s">
        <v>82</v>
      </c>
      <c r="AY665" s="21" t="s">
        <v>153</v>
      </c>
      <c r="BE665" s="220">
        <f>IF(N665="základní",J665,0)</f>
        <v>0</v>
      </c>
      <c r="BF665" s="220">
        <f>IF(N665="snížená",J665,0)</f>
        <v>0</v>
      </c>
      <c r="BG665" s="220">
        <f>IF(N665="zákl. přenesená",J665,0)</f>
        <v>0</v>
      </c>
      <c r="BH665" s="220">
        <f>IF(N665="sníž. přenesená",J665,0)</f>
        <v>0</v>
      </c>
      <c r="BI665" s="220">
        <f>IF(N665="nulová",J665,0)</f>
        <v>0</v>
      </c>
      <c r="BJ665" s="21" t="s">
        <v>80</v>
      </c>
      <c r="BK665" s="220">
        <f>ROUND(I665*H665,2)</f>
        <v>0</v>
      </c>
      <c r="BL665" s="21" t="s">
        <v>210</v>
      </c>
      <c r="BM665" s="219" t="s">
        <v>1115</v>
      </c>
    </row>
    <row r="666" spans="1:47" s="2" customFormat="1" ht="12">
      <c r="A666" s="42"/>
      <c r="B666" s="43"/>
      <c r="C666" s="44"/>
      <c r="D666" s="221" t="s">
        <v>162</v>
      </c>
      <c r="E666" s="44"/>
      <c r="F666" s="222" t="s">
        <v>2240</v>
      </c>
      <c r="G666" s="44"/>
      <c r="H666" s="44"/>
      <c r="I666" s="223"/>
      <c r="J666" s="44"/>
      <c r="K666" s="44"/>
      <c r="L666" s="48"/>
      <c r="M666" s="224"/>
      <c r="N666" s="225"/>
      <c r="O666" s="88"/>
      <c r="P666" s="88"/>
      <c r="Q666" s="88"/>
      <c r="R666" s="88"/>
      <c r="S666" s="88"/>
      <c r="T666" s="89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T666" s="21" t="s">
        <v>162</v>
      </c>
      <c r="AU666" s="21" t="s">
        <v>82</v>
      </c>
    </row>
    <row r="667" spans="1:47" s="2" customFormat="1" ht="12">
      <c r="A667" s="42"/>
      <c r="B667" s="43"/>
      <c r="C667" s="44"/>
      <c r="D667" s="226" t="s">
        <v>164</v>
      </c>
      <c r="E667" s="44"/>
      <c r="F667" s="227" t="s">
        <v>2241</v>
      </c>
      <c r="G667" s="44"/>
      <c r="H667" s="44"/>
      <c r="I667" s="223"/>
      <c r="J667" s="44"/>
      <c r="K667" s="44"/>
      <c r="L667" s="48"/>
      <c r="M667" s="224"/>
      <c r="N667" s="225"/>
      <c r="O667" s="88"/>
      <c r="P667" s="88"/>
      <c r="Q667" s="88"/>
      <c r="R667" s="88"/>
      <c r="S667" s="88"/>
      <c r="T667" s="89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T667" s="21" t="s">
        <v>164</v>
      </c>
      <c r="AU667" s="21" t="s">
        <v>82</v>
      </c>
    </row>
    <row r="668" spans="1:65" s="2" customFormat="1" ht="24.15" customHeight="1">
      <c r="A668" s="42"/>
      <c r="B668" s="43"/>
      <c r="C668" s="208" t="s">
        <v>633</v>
      </c>
      <c r="D668" s="208" t="s">
        <v>156</v>
      </c>
      <c r="E668" s="209" t="s">
        <v>2242</v>
      </c>
      <c r="F668" s="210" t="s">
        <v>2243</v>
      </c>
      <c r="G668" s="211" t="s">
        <v>1699</v>
      </c>
      <c r="H668" s="212">
        <v>2</v>
      </c>
      <c r="I668" s="213"/>
      <c r="J668" s="214">
        <f>ROUND(I668*H668,2)</f>
        <v>0</v>
      </c>
      <c r="K668" s="210" t="s">
        <v>160</v>
      </c>
      <c r="L668" s="48"/>
      <c r="M668" s="215" t="s">
        <v>19</v>
      </c>
      <c r="N668" s="216" t="s">
        <v>43</v>
      </c>
      <c r="O668" s="88"/>
      <c r="P668" s="217">
        <f>O668*H668</f>
        <v>0</v>
      </c>
      <c r="Q668" s="217">
        <v>0</v>
      </c>
      <c r="R668" s="217">
        <f>Q668*H668</f>
        <v>0</v>
      </c>
      <c r="S668" s="217">
        <v>0</v>
      </c>
      <c r="T668" s="218">
        <f>S668*H668</f>
        <v>0</v>
      </c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R668" s="219" t="s">
        <v>210</v>
      </c>
      <c r="AT668" s="219" t="s">
        <v>156</v>
      </c>
      <c r="AU668" s="219" t="s">
        <v>82</v>
      </c>
      <c r="AY668" s="21" t="s">
        <v>153</v>
      </c>
      <c r="BE668" s="220">
        <f>IF(N668="základní",J668,0)</f>
        <v>0</v>
      </c>
      <c r="BF668" s="220">
        <f>IF(N668="snížená",J668,0)</f>
        <v>0</v>
      </c>
      <c r="BG668" s="220">
        <f>IF(N668="zákl. přenesená",J668,0)</f>
        <v>0</v>
      </c>
      <c r="BH668" s="220">
        <f>IF(N668="sníž. přenesená",J668,0)</f>
        <v>0</v>
      </c>
      <c r="BI668" s="220">
        <f>IF(N668="nulová",J668,0)</f>
        <v>0</v>
      </c>
      <c r="BJ668" s="21" t="s">
        <v>80</v>
      </c>
      <c r="BK668" s="220">
        <f>ROUND(I668*H668,2)</f>
        <v>0</v>
      </c>
      <c r="BL668" s="21" t="s">
        <v>210</v>
      </c>
      <c r="BM668" s="219" t="s">
        <v>1126</v>
      </c>
    </row>
    <row r="669" spans="1:47" s="2" customFormat="1" ht="12">
      <c r="A669" s="42"/>
      <c r="B669" s="43"/>
      <c r="C669" s="44"/>
      <c r="D669" s="221" t="s">
        <v>162</v>
      </c>
      <c r="E669" s="44"/>
      <c r="F669" s="222" t="s">
        <v>2244</v>
      </c>
      <c r="G669" s="44"/>
      <c r="H669" s="44"/>
      <c r="I669" s="223"/>
      <c r="J669" s="44"/>
      <c r="K669" s="44"/>
      <c r="L669" s="48"/>
      <c r="M669" s="224"/>
      <c r="N669" s="225"/>
      <c r="O669" s="88"/>
      <c r="P669" s="88"/>
      <c r="Q669" s="88"/>
      <c r="R669" s="88"/>
      <c r="S669" s="88"/>
      <c r="T669" s="89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T669" s="21" t="s">
        <v>162</v>
      </c>
      <c r="AU669" s="21" t="s">
        <v>82</v>
      </c>
    </row>
    <row r="670" spans="1:47" s="2" customFormat="1" ht="12">
      <c r="A670" s="42"/>
      <c r="B670" s="43"/>
      <c r="C670" s="44"/>
      <c r="D670" s="226" t="s">
        <v>164</v>
      </c>
      <c r="E670" s="44"/>
      <c r="F670" s="227" t="s">
        <v>2245</v>
      </c>
      <c r="G670" s="44"/>
      <c r="H670" s="44"/>
      <c r="I670" s="223"/>
      <c r="J670" s="44"/>
      <c r="K670" s="44"/>
      <c r="L670" s="48"/>
      <c r="M670" s="224"/>
      <c r="N670" s="225"/>
      <c r="O670" s="88"/>
      <c r="P670" s="88"/>
      <c r="Q670" s="88"/>
      <c r="R670" s="88"/>
      <c r="S670" s="88"/>
      <c r="T670" s="89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T670" s="21" t="s">
        <v>164</v>
      </c>
      <c r="AU670" s="21" t="s">
        <v>82</v>
      </c>
    </row>
    <row r="671" spans="1:65" s="2" customFormat="1" ht="37.8" customHeight="1">
      <c r="A671" s="42"/>
      <c r="B671" s="43"/>
      <c r="C671" s="208" t="s">
        <v>1138</v>
      </c>
      <c r="D671" s="208" t="s">
        <v>156</v>
      </c>
      <c r="E671" s="209" t="s">
        <v>2246</v>
      </c>
      <c r="F671" s="210" t="s">
        <v>2247</v>
      </c>
      <c r="G671" s="211" t="s">
        <v>1699</v>
      </c>
      <c r="H671" s="212">
        <v>8</v>
      </c>
      <c r="I671" s="213"/>
      <c r="J671" s="214">
        <f>ROUND(I671*H671,2)</f>
        <v>0</v>
      </c>
      <c r="K671" s="210" t="s">
        <v>2066</v>
      </c>
      <c r="L671" s="48"/>
      <c r="M671" s="215" t="s">
        <v>19</v>
      </c>
      <c r="N671" s="216" t="s">
        <v>43</v>
      </c>
      <c r="O671" s="88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R671" s="219" t="s">
        <v>210</v>
      </c>
      <c r="AT671" s="219" t="s">
        <v>156</v>
      </c>
      <c r="AU671" s="219" t="s">
        <v>82</v>
      </c>
      <c r="AY671" s="21" t="s">
        <v>153</v>
      </c>
      <c r="BE671" s="220">
        <f>IF(N671="základní",J671,0)</f>
        <v>0</v>
      </c>
      <c r="BF671" s="220">
        <f>IF(N671="snížená",J671,0)</f>
        <v>0</v>
      </c>
      <c r="BG671" s="220">
        <f>IF(N671="zákl. přenesená",J671,0)</f>
        <v>0</v>
      </c>
      <c r="BH671" s="220">
        <f>IF(N671="sníž. přenesená",J671,0)</f>
        <v>0</v>
      </c>
      <c r="BI671" s="220">
        <f>IF(N671="nulová",J671,0)</f>
        <v>0</v>
      </c>
      <c r="BJ671" s="21" t="s">
        <v>80</v>
      </c>
      <c r="BK671" s="220">
        <f>ROUND(I671*H671,2)</f>
        <v>0</v>
      </c>
      <c r="BL671" s="21" t="s">
        <v>210</v>
      </c>
      <c r="BM671" s="219" t="s">
        <v>1129</v>
      </c>
    </row>
    <row r="672" spans="1:47" s="2" customFormat="1" ht="12">
      <c r="A672" s="42"/>
      <c r="B672" s="43"/>
      <c r="C672" s="44"/>
      <c r="D672" s="221" t="s">
        <v>162</v>
      </c>
      <c r="E672" s="44"/>
      <c r="F672" s="222" t="s">
        <v>2247</v>
      </c>
      <c r="G672" s="44"/>
      <c r="H672" s="44"/>
      <c r="I672" s="223"/>
      <c r="J672" s="44"/>
      <c r="K672" s="44"/>
      <c r="L672" s="48"/>
      <c r="M672" s="224"/>
      <c r="N672" s="225"/>
      <c r="O672" s="88"/>
      <c r="P672" s="88"/>
      <c r="Q672" s="88"/>
      <c r="R672" s="88"/>
      <c r="S672" s="88"/>
      <c r="T672" s="89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T672" s="21" t="s">
        <v>162</v>
      </c>
      <c r="AU672" s="21" t="s">
        <v>82</v>
      </c>
    </row>
    <row r="673" spans="1:47" s="2" customFormat="1" ht="12">
      <c r="A673" s="42"/>
      <c r="B673" s="43"/>
      <c r="C673" s="44"/>
      <c r="D673" s="226" t="s">
        <v>164</v>
      </c>
      <c r="E673" s="44"/>
      <c r="F673" s="227" t="s">
        <v>2248</v>
      </c>
      <c r="G673" s="44"/>
      <c r="H673" s="44"/>
      <c r="I673" s="223"/>
      <c r="J673" s="44"/>
      <c r="K673" s="44"/>
      <c r="L673" s="48"/>
      <c r="M673" s="224"/>
      <c r="N673" s="225"/>
      <c r="O673" s="88"/>
      <c r="P673" s="88"/>
      <c r="Q673" s="88"/>
      <c r="R673" s="88"/>
      <c r="S673" s="88"/>
      <c r="T673" s="89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T673" s="21" t="s">
        <v>164</v>
      </c>
      <c r="AU673" s="21" t="s">
        <v>82</v>
      </c>
    </row>
    <row r="674" spans="1:65" s="2" customFormat="1" ht="37.8" customHeight="1">
      <c r="A674" s="42"/>
      <c r="B674" s="43"/>
      <c r="C674" s="208" t="s">
        <v>639</v>
      </c>
      <c r="D674" s="208" t="s">
        <v>156</v>
      </c>
      <c r="E674" s="209" t="s">
        <v>2249</v>
      </c>
      <c r="F674" s="210" t="s">
        <v>2250</v>
      </c>
      <c r="G674" s="211" t="s">
        <v>1699</v>
      </c>
      <c r="H674" s="212">
        <v>8</v>
      </c>
      <c r="I674" s="213"/>
      <c r="J674" s="214">
        <f>ROUND(I674*H674,2)</f>
        <v>0</v>
      </c>
      <c r="K674" s="210" t="s">
        <v>19</v>
      </c>
      <c r="L674" s="48"/>
      <c r="M674" s="215" t="s">
        <v>19</v>
      </c>
      <c r="N674" s="216" t="s">
        <v>43</v>
      </c>
      <c r="O674" s="88"/>
      <c r="P674" s="217">
        <f>O674*H674</f>
        <v>0</v>
      </c>
      <c r="Q674" s="217">
        <v>0</v>
      </c>
      <c r="R674" s="217">
        <f>Q674*H674</f>
        <v>0</v>
      </c>
      <c r="S674" s="217">
        <v>0</v>
      </c>
      <c r="T674" s="218">
        <f>S674*H674</f>
        <v>0</v>
      </c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R674" s="219" t="s">
        <v>210</v>
      </c>
      <c r="AT674" s="219" t="s">
        <v>156</v>
      </c>
      <c r="AU674" s="219" t="s">
        <v>82</v>
      </c>
      <c r="AY674" s="21" t="s">
        <v>153</v>
      </c>
      <c r="BE674" s="220">
        <f>IF(N674="základní",J674,0)</f>
        <v>0</v>
      </c>
      <c r="BF674" s="220">
        <f>IF(N674="snížená",J674,0)</f>
        <v>0</v>
      </c>
      <c r="BG674" s="220">
        <f>IF(N674="zákl. přenesená",J674,0)</f>
        <v>0</v>
      </c>
      <c r="BH674" s="220">
        <f>IF(N674="sníž. přenesená",J674,0)</f>
        <v>0</v>
      </c>
      <c r="BI674" s="220">
        <f>IF(N674="nulová",J674,0)</f>
        <v>0</v>
      </c>
      <c r="BJ674" s="21" t="s">
        <v>80</v>
      </c>
      <c r="BK674" s="220">
        <f>ROUND(I674*H674,2)</f>
        <v>0</v>
      </c>
      <c r="BL674" s="21" t="s">
        <v>210</v>
      </c>
      <c r="BM674" s="219" t="s">
        <v>1141</v>
      </c>
    </row>
    <row r="675" spans="1:47" s="2" customFormat="1" ht="12">
      <c r="A675" s="42"/>
      <c r="B675" s="43"/>
      <c r="C675" s="44"/>
      <c r="D675" s="221" t="s">
        <v>162</v>
      </c>
      <c r="E675" s="44"/>
      <c r="F675" s="222" t="s">
        <v>2250</v>
      </c>
      <c r="G675" s="44"/>
      <c r="H675" s="44"/>
      <c r="I675" s="223"/>
      <c r="J675" s="44"/>
      <c r="K675" s="44"/>
      <c r="L675" s="48"/>
      <c r="M675" s="224"/>
      <c r="N675" s="225"/>
      <c r="O675" s="88"/>
      <c r="P675" s="88"/>
      <c r="Q675" s="88"/>
      <c r="R675" s="88"/>
      <c r="S675" s="88"/>
      <c r="T675" s="89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T675" s="21" t="s">
        <v>162</v>
      </c>
      <c r="AU675" s="21" t="s">
        <v>82</v>
      </c>
    </row>
    <row r="676" spans="1:65" s="2" customFormat="1" ht="24.15" customHeight="1">
      <c r="A676" s="42"/>
      <c r="B676" s="43"/>
      <c r="C676" s="208" t="s">
        <v>1147</v>
      </c>
      <c r="D676" s="208" t="s">
        <v>156</v>
      </c>
      <c r="E676" s="209" t="s">
        <v>2251</v>
      </c>
      <c r="F676" s="210" t="s">
        <v>2252</v>
      </c>
      <c r="G676" s="211" t="s">
        <v>1699</v>
      </c>
      <c r="H676" s="212">
        <v>6</v>
      </c>
      <c r="I676" s="213"/>
      <c r="J676" s="214">
        <f>ROUND(I676*H676,2)</f>
        <v>0</v>
      </c>
      <c r="K676" s="210" t="s">
        <v>160</v>
      </c>
      <c r="L676" s="48"/>
      <c r="M676" s="215" t="s">
        <v>19</v>
      </c>
      <c r="N676" s="216" t="s">
        <v>43</v>
      </c>
      <c r="O676" s="88"/>
      <c r="P676" s="217">
        <f>O676*H676</f>
        <v>0</v>
      </c>
      <c r="Q676" s="217">
        <v>0</v>
      </c>
      <c r="R676" s="217">
        <f>Q676*H676</f>
        <v>0</v>
      </c>
      <c r="S676" s="217">
        <v>0</v>
      </c>
      <c r="T676" s="218">
        <f>S676*H676</f>
        <v>0</v>
      </c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R676" s="219" t="s">
        <v>210</v>
      </c>
      <c r="AT676" s="219" t="s">
        <v>156</v>
      </c>
      <c r="AU676" s="219" t="s">
        <v>82</v>
      </c>
      <c r="AY676" s="21" t="s">
        <v>153</v>
      </c>
      <c r="BE676" s="220">
        <f>IF(N676="základní",J676,0)</f>
        <v>0</v>
      </c>
      <c r="BF676" s="220">
        <f>IF(N676="snížená",J676,0)</f>
        <v>0</v>
      </c>
      <c r="BG676" s="220">
        <f>IF(N676="zákl. přenesená",J676,0)</f>
        <v>0</v>
      </c>
      <c r="BH676" s="220">
        <f>IF(N676="sníž. přenesená",J676,0)</f>
        <v>0</v>
      </c>
      <c r="BI676" s="220">
        <f>IF(N676="nulová",J676,0)</f>
        <v>0</v>
      </c>
      <c r="BJ676" s="21" t="s">
        <v>80</v>
      </c>
      <c r="BK676" s="220">
        <f>ROUND(I676*H676,2)</f>
        <v>0</v>
      </c>
      <c r="BL676" s="21" t="s">
        <v>210</v>
      </c>
      <c r="BM676" s="219" t="s">
        <v>1144</v>
      </c>
    </row>
    <row r="677" spans="1:47" s="2" customFormat="1" ht="12">
      <c r="A677" s="42"/>
      <c r="B677" s="43"/>
      <c r="C677" s="44"/>
      <c r="D677" s="221" t="s">
        <v>162</v>
      </c>
      <c r="E677" s="44"/>
      <c r="F677" s="222" t="s">
        <v>2253</v>
      </c>
      <c r="G677" s="44"/>
      <c r="H677" s="44"/>
      <c r="I677" s="223"/>
      <c r="J677" s="44"/>
      <c r="K677" s="44"/>
      <c r="L677" s="48"/>
      <c r="M677" s="224"/>
      <c r="N677" s="225"/>
      <c r="O677" s="88"/>
      <c r="P677" s="88"/>
      <c r="Q677" s="88"/>
      <c r="R677" s="88"/>
      <c r="S677" s="88"/>
      <c r="T677" s="89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T677" s="21" t="s">
        <v>162</v>
      </c>
      <c r="AU677" s="21" t="s">
        <v>82</v>
      </c>
    </row>
    <row r="678" spans="1:47" s="2" customFormat="1" ht="12">
      <c r="A678" s="42"/>
      <c r="B678" s="43"/>
      <c r="C678" s="44"/>
      <c r="D678" s="226" t="s">
        <v>164</v>
      </c>
      <c r="E678" s="44"/>
      <c r="F678" s="227" t="s">
        <v>2254</v>
      </c>
      <c r="G678" s="44"/>
      <c r="H678" s="44"/>
      <c r="I678" s="223"/>
      <c r="J678" s="44"/>
      <c r="K678" s="44"/>
      <c r="L678" s="48"/>
      <c r="M678" s="224"/>
      <c r="N678" s="225"/>
      <c r="O678" s="88"/>
      <c r="P678" s="88"/>
      <c r="Q678" s="88"/>
      <c r="R678" s="88"/>
      <c r="S678" s="88"/>
      <c r="T678" s="89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T678" s="21" t="s">
        <v>164</v>
      </c>
      <c r="AU678" s="21" t="s">
        <v>82</v>
      </c>
    </row>
    <row r="679" spans="1:65" s="2" customFormat="1" ht="21.75" customHeight="1">
      <c r="A679" s="42"/>
      <c r="B679" s="43"/>
      <c r="C679" s="208" t="s">
        <v>645</v>
      </c>
      <c r="D679" s="208" t="s">
        <v>156</v>
      </c>
      <c r="E679" s="209" t="s">
        <v>2255</v>
      </c>
      <c r="F679" s="210" t="s">
        <v>2256</v>
      </c>
      <c r="G679" s="211" t="s">
        <v>1699</v>
      </c>
      <c r="H679" s="212">
        <v>8</v>
      </c>
      <c r="I679" s="213"/>
      <c r="J679" s="214">
        <f>ROUND(I679*H679,2)</f>
        <v>0</v>
      </c>
      <c r="K679" s="210" t="s">
        <v>19</v>
      </c>
      <c r="L679" s="48"/>
      <c r="M679" s="215" t="s">
        <v>19</v>
      </c>
      <c r="N679" s="216" t="s">
        <v>43</v>
      </c>
      <c r="O679" s="88"/>
      <c r="P679" s="217">
        <f>O679*H679</f>
        <v>0</v>
      </c>
      <c r="Q679" s="217">
        <v>0</v>
      </c>
      <c r="R679" s="217">
        <f>Q679*H679</f>
        <v>0</v>
      </c>
      <c r="S679" s="217">
        <v>0</v>
      </c>
      <c r="T679" s="218">
        <f>S679*H679</f>
        <v>0</v>
      </c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R679" s="219" t="s">
        <v>210</v>
      </c>
      <c r="AT679" s="219" t="s">
        <v>156</v>
      </c>
      <c r="AU679" s="219" t="s">
        <v>82</v>
      </c>
      <c r="AY679" s="21" t="s">
        <v>153</v>
      </c>
      <c r="BE679" s="220">
        <f>IF(N679="základní",J679,0)</f>
        <v>0</v>
      </c>
      <c r="BF679" s="220">
        <f>IF(N679="snížená",J679,0)</f>
        <v>0</v>
      </c>
      <c r="BG679" s="220">
        <f>IF(N679="zákl. přenesená",J679,0)</f>
        <v>0</v>
      </c>
      <c r="BH679" s="220">
        <f>IF(N679="sníž. přenesená",J679,0)</f>
        <v>0</v>
      </c>
      <c r="BI679" s="220">
        <f>IF(N679="nulová",J679,0)</f>
        <v>0</v>
      </c>
      <c r="BJ679" s="21" t="s">
        <v>80</v>
      </c>
      <c r="BK679" s="220">
        <f>ROUND(I679*H679,2)</f>
        <v>0</v>
      </c>
      <c r="BL679" s="21" t="s">
        <v>210</v>
      </c>
      <c r="BM679" s="219" t="s">
        <v>1150</v>
      </c>
    </row>
    <row r="680" spans="1:47" s="2" customFormat="1" ht="12">
      <c r="A680" s="42"/>
      <c r="B680" s="43"/>
      <c r="C680" s="44"/>
      <c r="D680" s="221" t="s">
        <v>162</v>
      </c>
      <c r="E680" s="44"/>
      <c r="F680" s="222" t="s">
        <v>2256</v>
      </c>
      <c r="G680" s="44"/>
      <c r="H680" s="44"/>
      <c r="I680" s="223"/>
      <c r="J680" s="44"/>
      <c r="K680" s="44"/>
      <c r="L680" s="48"/>
      <c r="M680" s="224"/>
      <c r="N680" s="225"/>
      <c r="O680" s="88"/>
      <c r="P680" s="88"/>
      <c r="Q680" s="88"/>
      <c r="R680" s="88"/>
      <c r="S680" s="88"/>
      <c r="T680" s="89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T680" s="21" t="s">
        <v>162</v>
      </c>
      <c r="AU680" s="21" t="s">
        <v>82</v>
      </c>
    </row>
    <row r="681" spans="1:65" s="2" customFormat="1" ht="21.75" customHeight="1">
      <c r="A681" s="42"/>
      <c r="B681" s="43"/>
      <c r="C681" s="208" t="s">
        <v>1154</v>
      </c>
      <c r="D681" s="208" t="s">
        <v>156</v>
      </c>
      <c r="E681" s="209" t="s">
        <v>2257</v>
      </c>
      <c r="F681" s="210" t="s">
        <v>2258</v>
      </c>
      <c r="G681" s="211" t="s">
        <v>1699</v>
      </c>
      <c r="H681" s="212">
        <v>6</v>
      </c>
      <c r="I681" s="213"/>
      <c r="J681" s="214">
        <f>ROUND(I681*H681,2)</f>
        <v>0</v>
      </c>
      <c r="K681" s="210" t="s">
        <v>160</v>
      </c>
      <c r="L681" s="48"/>
      <c r="M681" s="215" t="s">
        <v>19</v>
      </c>
      <c r="N681" s="216" t="s">
        <v>43</v>
      </c>
      <c r="O681" s="88"/>
      <c r="P681" s="217">
        <f>O681*H681</f>
        <v>0</v>
      </c>
      <c r="Q681" s="217">
        <v>0</v>
      </c>
      <c r="R681" s="217">
        <f>Q681*H681</f>
        <v>0</v>
      </c>
      <c r="S681" s="217">
        <v>0</v>
      </c>
      <c r="T681" s="218">
        <f>S681*H681</f>
        <v>0</v>
      </c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R681" s="219" t="s">
        <v>210</v>
      </c>
      <c r="AT681" s="219" t="s">
        <v>156</v>
      </c>
      <c r="AU681" s="219" t="s">
        <v>82</v>
      </c>
      <c r="AY681" s="21" t="s">
        <v>153</v>
      </c>
      <c r="BE681" s="220">
        <f>IF(N681="základní",J681,0)</f>
        <v>0</v>
      </c>
      <c r="BF681" s="220">
        <f>IF(N681="snížená",J681,0)</f>
        <v>0</v>
      </c>
      <c r="BG681" s="220">
        <f>IF(N681="zákl. přenesená",J681,0)</f>
        <v>0</v>
      </c>
      <c r="BH681" s="220">
        <f>IF(N681="sníž. přenesená",J681,0)</f>
        <v>0</v>
      </c>
      <c r="BI681" s="220">
        <f>IF(N681="nulová",J681,0)</f>
        <v>0</v>
      </c>
      <c r="BJ681" s="21" t="s">
        <v>80</v>
      </c>
      <c r="BK681" s="220">
        <f>ROUND(I681*H681,2)</f>
        <v>0</v>
      </c>
      <c r="BL681" s="21" t="s">
        <v>210</v>
      </c>
      <c r="BM681" s="219" t="s">
        <v>1153</v>
      </c>
    </row>
    <row r="682" spans="1:47" s="2" customFormat="1" ht="12">
      <c r="A682" s="42"/>
      <c r="B682" s="43"/>
      <c r="C682" s="44"/>
      <c r="D682" s="221" t="s">
        <v>162</v>
      </c>
      <c r="E682" s="44"/>
      <c r="F682" s="222" t="s">
        <v>2259</v>
      </c>
      <c r="G682" s="44"/>
      <c r="H682" s="44"/>
      <c r="I682" s="223"/>
      <c r="J682" s="44"/>
      <c r="K682" s="44"/>
      <c r="L682" s="48"/>
      <c r="M682" s="224"/>
      <c r="N682" s="225"/>
      <c r="O682" s="88"/>
      <c r="P682" s="88"/>
      <c r="Q682" s="88"/>
      <c r="R682" s="88"/>
      <c r="S682" s="88"/>
      <c r="T682" s="89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T682" s="21" t="s">
        <v>162</v>
      </c>
      <c r="AU682" s="21" t="s">
        <v>82</v>
      </c>
    </row>
    <row r="683" spans="1:47" s="2" customFormat="1" ht="12">
      <c r="A683" s="42"/>
      <c r="B683" s="43"/>
      <c r="C683" s="44"/>
      <c r="D683" s="226" t="s">
        <v>164</v>
      </c>
      <c r="E683" s="44"/>
      <c r="F683" s="227" t="s">
        <v>2260</v>
      </c>
      <c r="G683" s="44"/>
      <c r="H683" s="44"/>
      <c r="I683" s="223"/>
      <c r="J683" s="44"/>
      <c r="K683" s="44"/>
      <c r="L683" s="48"/>
      <c r="M683" s="224"/>
      <c r="N683" s="225"/>
      <c r="O683" s="88"/>
      <c r="P683" s="88"/>
      <c r="Q683" s="88"/>
      <c r="R683" s="88"/>
      <c r="S683" s="88"/>
      <c r="T683" s="89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T683" s="21" t="s">
        <v>164</v>
      </c>
      <c r="AU683" s="21" t="s">
        <v>82</v>
      </c>
    </row>
    <row r="684" spans="1:65" s="2" customFormat="1" ht="16.5" customHeight="1">
      <c r="A684" s="42"/>
      <c r="B684" s="43"/>
      <c r="C684" s="208" t="s">
        <v>650</v>
      </c>
      <c r="D684" s="208" t="s">
        <v>156</v>
      </c>
      <c r="E684" s="209" t="s">
        <v>2261</v>
      </c>
      <c r="F684" s="210" t="s">
        <v>2262</v>
      </c>
      <c r="G684" s="211" t="s">
        <v>366</v>
      </c>
      <c r="H684" s="212">
        <v>14</v>
      </c>
      <c r="I684" s="213"/>
      <c r="J684" s="214">
        <f>ROUND(I684*H684,2)</f>
        <v>0</v>
      </c>
      <c r="K684" s="210" t="s">
        <v>160</v>
      </c>
      <c r="L684" s="48"/>
      <c r="M684" s="215" t="s">
        <v>19</v>
      </c>
      <c r="N684" s="216" t="s">
        <v>43</v>
      </c>
      <c r="O684" s="88"/>
      <c r="P684" s="217">
        <f>O684*H684</f>
        <v>0</v>
      </c>
      <c r="Q684" s="217">
        <v>0</v>
      </c>
      <c r="R684" s="217">
        <f>Q684*H684</f>
        <v>0</v>
      </c>
      <c r="S684" s="217">
        <v>0</v>
      </c>
      <c r="T684" s="218">
        <f>S684*H684</f>
        <v>0</v>
      </c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R684" s="219" t="s">
        <v>210</v>
      </c>
      <c r="AT684" s="219" t="s">
        <v>156</v>
      </c>
      <c r="AU684" s="219" t="s">
        <v>82</v>
      </c>
      <c r="AY684" s="21" t="s">
        <v>153</v>
      </c>
      <c r="BE684" s="220">
        <f>IF(N684="základní",J684,0)</f>
        <v>0</v>
      </c>
      <c r="BF684" s="220">
        <f>IF(N684="snížená",J684,0)</f>
        <v>0</v>
      </c>
      <c r="BG684" s="220">
        <f>IF(N684="zákl. přenesená",J684,0)</f>
        <v>0</v>
      </c>
      <c r="BH684" s="220">
        <f>IF(N684="sníž. přenesená",J684,0)</f>
        <v>0</v>
      </c>
      <c r="BI684" s="220">
        <f>IF(N684="nulová",J684,0)</f>
        <v>0</v>
      </c>
      <c r="BJ684" s="21" t="s">
        <v>80</v>
      </c>
      <c r="BK684" s="220">
        <f>ROUND(I684*H684,2)</f>
        <v>0</v>
      </c>
      <c r="BL684" s="21" t="s">
        <v>210</v>
      </c>
      <c r="BM684" s="219" t="s">
        <v>1157</v>
      </c>
    </row>
    <row r="685" spans="1:47" s="2" customFormat="1" ht="12">
      <c r="A685" s="42"/>
      <c r="B685" s="43"/>
      <c r="C685" s="44"/>
      <c r="D685" s="221" t="s">
        <v>162</v>
      </c>
      <c r="E685" s="44"/>
      <c r="F685" s="222" t="s">
        <v>2263</v>
      </c>
      <c r="G685" s="44"/>
      <c r="H685" s="44"/>
      <c r="I685" s="223"/>
      <c r="J685" s="44"/>
      <c r="K685" s="44"/>
      <c r="L685" s="48"/>
      <c r="M685" s="224"/>
      <c r="N685" s="225"/>
      <c r="O685" s="88"/>
      <c r="P685" s="88"/>
      <c r="Q685" s="88"/>
      <c r="R685" s="88"/>
      <c r="S685" s="88"/>
      <c r="T685" s="89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T685" s="21" t="s">
        <v>162</v>
      </c>
      <c r="AU685" s="21" t="s">
        <v>82</v>
      </c>
    </row>
    <row r="686" spans="1:47" s="2" customFormat="1" ht="12">
      <c r="A686" s="42"/>
      <c r="B686" s="43"/>
      <c r="C686" s="44"/>
      <c r="D686" s="226" t="s">
        <v>164</v>
      </c>
      <c r="E686" s="44"/>
      <c r="F686" s="227" t="s">
        <v>2264</v>
      </c>
      <c r="G686" s="44"/>
      <c r="H686" s="44"/>
      <c r="I686" s="223"/>
      <c r="J686" s="44"/>
      <c r="K686" s="44"/>
      <c r="L686" s="48"/>
      <c r="M686" s="224"/>
      <c r="N686" s="225"/>
      <c r="O686" s="88"/>
      <c r="P686" s="88"/>
      <c r="Q686" s="88"/>
      <c r="R686" s="88"/>
      <c r="S686" s="88"/>
      <c r="T686" s="89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T686" s="21" t="s">
        <v>164</v>
      </c>
      <c r="AU686" s="21" t="s">
        <v>82</v>
      </c>
    </row>
    <row r="687" spans="1:65" s="2" customFormat="1" ht="21.75" customHeight="1">
      <c r="A687" s="42"/>
      <c r="B687" s="43"/>
      <c r="C687" s="208" t="s">
        <v>1163</v>
      </c>
      <c r="D687" s="208" t="s">
        <v>156</v>
      </c>
      <c r="E687" s="209" t="s">
        <v>2265</v>
      </c>
      <c r="F687" s="210" t="s">
        <v>2266</v>
      </c>
      <c r="G687" s="211" t="s">
        <v>1699</v>
      </c>
      <c r="H687" s="212">
        <v>2</v>
      </c>
      <c r="I687" s="213"/>
      <c r="J687" s="214">
        <f>ROUND(I687*H687,2)</f>
        <v>0</v>
      </c>
      <c r="K687" s="210" t="s">
        <v>160</v>
      </c>
      <c r="L687" s="48"/>
      <c r="M687" s="215" t="s">
        <v>19</v>
      </c>
      <c r="N687" s="216" t="s">
        <v>43</v>
      </c>
      <c r="O687" s="88"/>
      <c r="P687" s="217">
        <f>O687*H687</f>
        <v>0</v>
      </c>
      <c r="Q687" s="217">
        <v>0</v>
      </c>
      <c r="R687" s="217">
        <f>Q687*H687</f>
        <v>0</v>
      </c>
      <c r="S687" s="217">
        <v>0</v>
      </c>
      <c r="T687" s="218">
        <f>S687*H687</f>
        <v>0</v>
      </c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R687" s="219" t="s">
        <v>210</v>
      </c>
      <c r="AT687" s="219" t="s">
        <v>156</v>
      </c>
      <c r="AU687" s="219" t="s">
        <v>82</v>
      </c>
      <c r="AY687" s="21" t="s">
        <v>153</v>
      </c>
      <c r="BE687" s="220">
        <f>IF(N687="základní",J687,0)</f>
        <v>0</v>
      </c>
      <c r="BF687" s="220">
        <f>IF(N687="snížená",J687,0)</f>
        <v>0</v>
      </c>
      <c r="BG687" s="220">
        <f>IF(N687="zákl. přenesená",J687,0)</f>
        <v>0</v>
      </c>
      <c r="BH687" s="220">
        <f>IF(N687="sníž. přenesená",J687,0)</f>
        <v>0</v>
      </c>
      <c r="BI687" s="220">
        <f>IF(N687="nulová",J687,0)</f>
        <v>0</v>
      </c>
      <c r="BJ687" s="21" t="s">
        <v>80</v>
      </c>
      <c r="BK687" s="220">
        <f>ROUND(I687*H687,2)</f>
        <v>0</v>
      </c>
      <c r="BL687" s="21" t="s">
        <v>210</v>
      </c>
      <c r="BM687" s="219" t="s">
        <v>1160</v>
      </c>
    </row>
    <row r="688" spans="1:47" s="2" customFormat="1" ht="12">
      <c r="A688" s="42"/>
      <c r="B688" s="43"/>
      <c r="C688" s="44"/>
      <c r="D688" s="221" t="s">
        <v>162</v>
      </c>
      <c r="E688" s="44"/>
      <c r="F688" s="222" t="s">
        <v>2267</v>
      </c>
      <c r="G688" s="44"/>
      <c r="H688" s="44"/>
      <c r="I688" s="223"/>
      <c r="J688" s="44"/>
      <c r="K688" s="44"/>
      <c r="L688" s="48"/>
      <c r="M688" s="224"/>
      <c r="N688" s="225"/>
      <c r="O688" s="88"/>
      <c r="P688" s="88"/>
      <c r="Q688" s="88"/>
      <c r="R688" s="88"/>
      <c r="S688" s="88"/>
      <c r="T688" s="89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T688" s="21" t="s">
        <v>162</v>
      </c>
      <c r="AU688" s="21" t="s">
        <v>82</v>
      </c>
    </row>
    <row r="689" spans="1:47" s="2" customFormat="1" ht="12">
      <c r="A689" s="42"/>
      <c r="B689" s="43"/>
      <c r="C689" s="44"/>
      <c r="D689" s="226" t="s">
        <v>164</v>
      </c>
      <c r="E689" s="44"/>
      <c r="F689" s="227" t="s">
        <v>2268</v>
      </c>
      <c r="G689" s="44"/>
      <c r="H689" s="44"/>
      <c r="I689" s="223"/>
      <c r="J689" s="44"/>
      <c r="K689" s="44"/>
      <c r="L689" s="48"/>
      <c r="M689" s="224"/>
      <c r="N689" s="225"/>
      <c r="O689" s="88"/>
      <c r="P689" s="88"/>
      <c r="Q689" s="88"/>
      <c r="R689" s="88"/>
      <c r="S689" s="88"/>
      <c r="T689" s="89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T689" s="21" t="s">
        <v>164</v>
      </c>
      <c r="AU689" s="21" t="s">
        <v>82</v>
      </c>
    </row>
    <row r="690" spans="1:65" s="2" customFormat="1" ht="33" customHeight="1">
      <c r="A690" s="42"/>
      <c r="B690" s="43"/>
      <c r="C690" s="208" t="s">
        <v>657</v>
      </c>
      <c r="D690" s="208" t="s">
        <v>156</v>
      </c>
      <c r="E690" s="209" t="s">
        <v>2269</v>
      </c>
      <c r="F690" s="210" t="s">
        <v>2270</v>
      </c>
      <c r="G690" s="211" t="s">
        <v>1699</v>
      </c>
      <c r="H690" s="212">
        <v>2</v>
      </c>
      <c r="I690" s="213"/>
      <c r="J690" s="214">
        <f>ROUND(I690*H690,2)</f>
        <v>0</v>
      </c>
      <c r="K690" s="210" t="s">
        <v>160</v>
      </c>
      <c r="L690" s="48"/>
      <c r="M690" s="215" t="s">
        <v>19</v>
      </c>
      <c r="N690" s="216" t="s">
        <v>43</v>
      </c>
      <c r="O690" s="88"/>
      <c r="P690" s="217">
        <f>O690*H690</f>
        <v>0</v>
      </c>
      <c r="Q690" s="217">
        <v>0</v>
      </c>
      <c r="R690" s="217">
        <f>Q690*H690</f>
        <v>0</v>
      </c>
      <c r="S690" s="217">
        <v>0</v>
      </c>
      <c r="T690" s="218">
        <f>S690*H690</f>
        <v>0</v>
      </c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R690" s="219" t="s">
        <v>210</v>
      </c>
      <c r="AT690" s="219" t="s">
        <v>156</v>
      </c>
      <c r="AU690" s="219" t="s">
        <v>82</v>
      </c>
      <c r="AY690" s="21" t="s">
        <v>153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21" t="s">
        <v>80</v>
      </c>
      <c r="BK690" s="220">
        <f>ROUND(I690*H690,2)</f>
        <v>0</v>
      </c>
      <c r="BL690" s="21" t="s">
        <v>210</v>
      </c>
      <c r="BM690" s="219" t="s">
        <v>1166</v>
      </c>
    </row>
    <row r="691" spans="1:47" s="2" customFormat="1" ht="12">
      <c r="A691" s="42"/>
      <c r="B691" s="43"/>
      <c r="C691" s="44"/>
      <c r="D691" s="221" t="s">
        <v>162</v>
      </c>
      <c r="E691" s="44"/>
      <c r="F691" s="222" t="s">
        <v>2271</v>
      </c>
      <c r="G691" s="44"/>
      <c r="H691" s="44"/>
      <c r="I691" s="223"/>
      <c r="J691" s="44"/>
      <c r="K691" s="44"/>
      <c r="L691" s="48"/>
      <c r="M691" s="224"/>
      <c r="N691" s="225"/>
      <c r="O691" s="88"/>
      <c r="P691" s="88"/>
      <c r="Q691" s="88"/>
      <c r="R691" s="88"/>
      <c r="S691" s="88"/>
      <c r="T691" s="89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T691" s="21" t="s">
        <v>162</v>
      </c>
      <c r="AU691" s="21" t="s">
        <v>82</v>
      </c>
    </row>
    <row r="692" spans="1:47" s="2" customFormat="1" ht="12">
      <c r="A692" s="42"/>
      <c r="B692" s="43"/>
      <c r="C692" s="44"/>
      <c r="D692" s="226" t="s">
        <v>164</v>
      </c>
      <c r="E692" s="44"/>
      <c r="F692" s="227" t="s">
        <v>2272</v>
      </c>
      <c r="G692" s="44"/>
      <c r="H692" s="44"/>
      <c r="I692" s="223"/>
      <c r="J692" s="44"/>
      <c r="K692" s="44"/>
      <c r="L692" s="48"/>
      <c r="M692" s="224"/>
      <c r="N692" s="225"/>
      <c r="O692" s="88"/>
      <c r="P692" s="88"/>
      <c r="Q692" s="88"/>
      <c r="R692" s="88"/>
      <c r="S692" s="88"/>
      <c r="T692" s="89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T692" s="21" t="s">
        <v>164</v>
      </c>
      <c r="AU692" s="21" t="s">
        <v>82</v>
      </c>
    </row>
    <row r="693" spans="1:65" s="2" customFormat="1" ht="24.15" customHeight="1">
      <c r="A693" s="42"/>
      <c r="B693" s="43"/>
      <c r="C693" s="208" t="s">
        <v>1170</v>
      </c>
      <c r="D693" s="208" t="s">
        <v>156</v>
      </c>
      <c r="E693" s="209" t="s">
        <v>2273</v>
      </c>
      <c r="F693" s="210" t="s">
        <v>2274</v>
      </c>
      <c r="G693" s="211" t="s">
        <v>1699</v>
      </c>
      <c r="H693" s="212">
        <v>2</v>
      </c>
      <c r="I693" s="213"/>
      <c r="J693" s="214">
        <f>ROUND(I693*H693,2)</f>
        <v>0</v>
      </c>
      <c r="K693" s="210" t="s">
        <v>160</v>
      </c>
      <c r="L693" s="48"/>
      <c r="M693" s="215" t="s">
        <v>19</v>
      </c>
      <c r="N693" s="216" t="s">
        <v>43</v>
      </c>
      <c r="O693" s="88"/>
      <c r="P693" s="217">
        <f>O693*H693</f>
        <v>0</v>
      </c>
      <c r="Q693" s="217">
        <v>0</v>
      </c>
      <c r="R693" s="217">
        <f>Q693*H693</f>
        <v>0</v>
      </c>
      <c r="S693" s="217">
        <v>0</v>
      </c>
      <c r="T693" s="218">
        <f>S693*H693</f>
        <v>0</v>
      </c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R693" s="219" t="s">
        <v>210</v>
      </c>
      <c r="AT693" s="219" t="s">
        <v>156</v>
      </c>
      <c r="AU693" s="219" t="s">
        <v>82</v>
      </c>
      <c r="AY693" s="21" t="s">
        <v>153</v>
      </c>
      <c r="BE693" s="220">
        <f>IF(N693="základní",J693,0)</f>
        <v>0</v>
      </c>
      <c r="BF693" s="220">
        <f>IF(N693="snížená",J693,0)</f>
        <v>0</v>
      </c>
      <c r="BG693" s="220">
        <f>IF(N693="zákl. přenesená",J693,0)</f>
        <v>0</v>
      </c>
      <c r="BH693" s="220">
        <f>IF(N693="sníž. přenesená",J693,0)</f>
        <v>0</v>
      </c>
      <c r="BI693" s="220">
        <f>IF(N693="nulová",J693,0)</f>
        <v>0</v>
      </c>
      <c r="BJ693" s="21" t="s">
        <v>80</v>
      </c>
      <c r="BK693" s="220">
        <f>ROUND(I693*H693,2)</f>
        <v>0</v>
      </c>
      <c r="BL693" s="21" t="s">
        <v>210</v>
      </c>
      <c r="BM693" s="219" t="s">
        <v>1169</v>
      </c>
    </row>
    <row r="694" spans="1:47" s="2" customFormat="1" ht="12">
      <c r="A694" s="42"/>
      <c r="B694" s="43"/>
      <c r="C694" s="44"/>
      <c r="D694" s="221" t="s">
        <v>162</v>
      </c>
      <c r="E694" s="44"/>
      <c r="F694" s="222" t="s">
        <v>2275</v>
      </c>
      <c r="G694" s="44"/>
      <c r="H694" s="44"/>
      <c r="I694" s="223"/>
      <c r="J694" s="44"/>
      <c r="K694" s="44"/>
      <c r="L694" s="48"/>
      <c r="M694" s="224"/>
      <c r="N694" s="225"/>
      <c r="O694" s="88"/>
      <c r="P694" s="88"/>
      <c r="Q694" s="88"/>
      <c r="R694" s="88"/>
      <c r="S694" s="88"/>
      <c r="T694" s="89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T694" s="21" t="s">
        <v>162</v>
      </c>
      <c r="AU694" s="21" t="s">
        <v>82</v>
      </c>
    </row>
    <row r="695" spans="1:47" s="2" customFormat="1" ht="12">
      <c r="A695" s="42"/>
      <c r="B695" s="43"/>
      <c r="C695" s="44"/>
      <c r="D695" s="226" t="s">
        <v>164</v>
      </c>
      <c r="E695" s="44"/>
      <c r="F695" s="227" t="s">
        <v>2276</v>
      </c>
      <c r="G695" s="44"/>
      <c r="H695" s="44"/>
      <c r="I695" s="223"/>
      <c r="J695" s="44"/>
      <c r="K695" s="44"/>
      <c r="L695" s="48"/>
      <c r="M695" s="224"/>
      <c r="N695" s="225"/>
      <c r="O695" s="88"/>
      <c r="P695" s="88"/>
      <c r="Q695" s="88"/>
      <c r="R695" s="88"/>
      <c r="S695" s="88"/>
      <c r="T695" s="89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T695" s="21" t="s">
        <v>164</v>
      </c>
      <c r="AU695" s="21" t="s">
        <v>82</v>
      </c>
    </row>
    <row r="696" spans="1:65" s="2" customFormat="1" ht="24.15" customHeight="1">
      <c r="A696" s="42"/>
      <c r="B696" s="43"/>
      <c r="C696" s="208" t="s">
        <v>663</v>
      </c>
      <c r="D696" s="208" t="s">
        <v>156</v>
      </c>
      <c r="E696" s="209" t="s">
        <v>2277</v>
      </c>
      <c r="F696" s="210" t="s">
        <v>2278</v>
      </c>
      <c r="G696" s="211" t="s">
        <v>366</v>
      </c>
      <c r="H696" s="212">
        <v>2</v>
      </c>
      <c r="I696" s="213"/>
      <c r="J696" s="214">
        <f>ROUND(I696*H696,2)</f>
        <v>0</v>
      </c>
      <c r="K696" s="210" t="s">
        <v>160</v>
      </c>
      <c r="L696" s="48"/>
      <c r="M696" s="215" t="s">
        <v>19</v>
      </c>
      <c r="N696" s="216" t="s">
        <v>43</v>
      </c>
      <c r="O696" s="88"/>
      <c r="P696" s="217">
        <f>O696*H696</f>
        <v>0</v>
      </c>
      <c r="Q696" s="217">
        <v>0</v>
      </c>
      <c r="R696" s="217">
        <f>Q696*H696</f>
        <v>0</v>
      </c>
      <c r="S696" s="217">
        <v>0</v>
      </c>
      <c r="T696" s="218">
        <f>S696*H696</f>
        <v>0</v>
      </c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R696" s="219" t="s">
        <v>210</v>
      </c>
      <c r="AT696" s="219" t="s">
        <v>156</v>
      </c>
      <c r="AU696" s="219" t="s">
        <v>82</v>
      </c>
      <c r="AY696" s="21" t="s">
        <v>153</v>
      </c>
      <c r="BE696" s="220">
        <f>IF(N696="základní",J696,0)</f>
        <v>0</v>
      </c>
      <c r="BF696" s="220">
        <f>IF(N696="snížená",J696,0)</f>
        <v>0</v>
      </c>
      <c r="BG696" s="220">
        <f>IF(N696="zákl. přenesená",J696,0)</f>
        <v>0</v>
      </c>
      <c r="BH696" s="220">
        <f>IF(N696="sníž. přenesená",J696,0)</f>
        <v>0</v>
      </c>
      <c r="BI696" s="220">
        <f>IF(N696="nulová",J696,0)</f>
        <v>0</v>
      </c>
      <c r="BJ696" s="21" t="s">
        <v>80</v>
      </c>
      <c r="BK696" s="220">
        <f>ROUND(I696*H696,2)</f>
        <v>0</v>
      </c>
      <c r="BL696" s="21" t="s">
        <v>210</v>
      </c>
      <c r="BM696" s="219" t="s">
        <v>1173</v>
      </c>
    </row>
    <row r="697" spans="1:47" s="2" customFormat="1" ht="12">
      <c r="A697" s="42"/>
      <c r="B697" s="43"/>
      <c r="C697" s="44"/>
      <c r="D697" s="221" t="s">
        <v>162</v>
      </c>
      <c r="E697" s="44"/>
      <c r="F697" s="222" t="s">
        <v>2279</v>
      </c>
      <c r="G697" s="44"/>
      <c r="H697" s="44"/>
      <c r="I697" s="223"/>
      <c r="J697" s="44"/>
      <c r="K697" s="44"/>
      <c r="L697" s="48"/>
      <c r="M697" s="224"/>
      <c r="N697" s="225"/>
      <c r="O697" s="88"/>
      <c r="P697" s="88"/>
      <c r="Q697" s="88"/>
      <c r="R697" s="88"/>
      <c r="S697" s="88"/>
      <c r="T697" s="89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T697" s="21" t="s">
        <v>162</v>
      </c>
      <c r="AU697" s="21" t="s">
        <v>82</v>
      </c>
    </row>
    <row r="698" spans="1:47" s="2" customFormat="1" ht="12">
      <c r="A698" s="42"/>
      <c r="B698" s="43"/>
      <c r="C698" s="44"/>
      <c r="D698" s="226" t="s">
        <v>164</v>
      </c>
      <c r="E698" s="44"/>
      <c r="F698" s="227" t="s">
        <v>2280</v>
      </c>
      <c r="G698" s="44"/>
      <c r="H698" s="44"/>
      <c r="I698" s="223"/>
      <c r="J698" s="44"/>
      <c r="K698" s="44"/>
      <c r="L698" s="48"/>
      <c r="M698" s="224"/>
      <c r="N698" s="225"/>
      <c r="O698" s="88"/>
      <c r="P698" s="88"/>
      <c r="Q698" s="88"/>
      <c r="R698" s="88"/>
      <c r="S698" s="88"/>
      <c r="T698" s="89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T698" s="21" t="s">
        <v>164</v>
      </c>
      <c r="AU698" s="21" t="s">
        <v>82</v>
      </c>
    </row>
    <row r="699" spans="1:65" s="2" customFormat="1" ht="24.15" customHeight="1">
      <c r="A699" s="42"/>
      <c r="B699" s="43"/>
      <c r="C699" s="208" t="s">
        <v>1180</v>
      </c>
      <c r="D699" s="208" t="s">
        <v>156</v>
      </c>
      <c r="E699" s="209" t="s">
        <v>2281</v>
      </c>
      <c r="F699" s="210" t="s">
        <v>2282</v>
      </c>
      <c r="G699" s="211" t="s">
        <v>1699</v>
      </c>
      <c r="H699" s="212">
        <v>2</v>
      </c>
      <c r="I699" s="213"/>
      <c r="J699" s="214">
        <f>ROUND(I699*H699,2)</f>
        <v>0</v>
      </c>
      <c r="K699" s="210" t="s">
        <v>160</v>
      </c>
      <c r="L699" s="48"/>
      <c r="M699" s="215" t="s">
        <v>19</v>
      </c>
      <c r="N699" s="216" t="s">
        <v>43</v>
      </c>
      <c r="O699" s="88"/>
      <c r="P699" s="217">
        <f>O699*H699</f>
        <v>0</v>
      </c>
      <c r="Q699" s="217">
        <v>0</v>
      </c>
      <c r="R699" s="217">
        <f>Q699*H699</f>
        <v>0</v>
      </c>
      <c r="S699" s="217">
        <v>0</v>
      </c>
      <c r="T699" s="218">
        <f>S699*H699</f>
        <v>0</v>
      </c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R699" s="219" t="s">
        <v>210</v>
      </c>
      <c r="AT699" s="219" t="s">
        <v>156</v>
      </c>
      <c r="AU699" s="219" t="s">
        <v>82</v>
      </c>
      <c r="AY699" s="21" t="s">
        <v>153</v>
      </c>
      <c r="BE699" s="220">
        <f>IF(N699="základní",J699,0)</f>
        <v>0</v>
      </c>
      <c r="BF699" s="220">
        <f>IF(N699="snížená",J699,0)</f>
        <v>0</v>
      </c>
      <c r="BG699" s="220">
        <f>IF(N699="zákl. přenesená",J699,0)</f>
        <v>0</v>
      </c>
      <c r="BH699" s="220">
        <f>IF(N699="sníž. přenesená",J699,0)</f>
        <v>0</v>
      </c>
      <c r="BI699" s="220">
        <f>IF(N699="nulová",J699,0)</f>
        <v>0</v>
      </c>
      <c r="BJ699" s="21" t="s">
        <v>80</v>
      </c>
      <c r="BK699" s="220">
        <f>ROUND(I699*H699,2)</f>
        <v>0</v>
      </c>
      <c r="BL699" s="21" t="s">
        <v>210</v>
      </c>
      <c r="BM699" s="219" t="s">
        <v>1179</v>
      </c>
    </row>
    <row r="700" spans="1:47" s="2" customFormat="1" ht="12">
      <c r="A700" s="42"/>
      <c r="B700" s="43"/>
      <c r="C700" s="44"/>
      <c r="D700" s="221" t="s">
        <v>162</v>
      </c>
      <c r="E700" s="44"/>
      <c r="F700" s="222" t="s">
        <v>2283</v>
      </c>
      <c r="G700" s="44"/>
      <c r="H700" s="44"/>
      <c r="I700" s="223"/>
      <c r="J700" s="44"/>
      <c r="K700" s="44"/>
      <c r="L700" s="48"/>
      <c r="M700" s="224"/>
      <c r="N700" s="225"/>
      <c r="O700" s="88"/>
      <c r="P700" s="88"/>
      <c r="Q700" s="88"/>
      <c r="R700" s="88"/>
      <c r="S700" s="88"/>
      <c r="T700" s="89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T700" s="21" t="s">
        <v>162</v>
      </c>
      <c r="AU700" s="21" t="s">
        <v>82</v>
      </c>
    </row>
    <row r="701" spans="1:47" s="2" customFormat="1" ht="12">
      <c r="A701" s="42"/>
      <c r="B701" s="43"/>
      <c r="C701" s="44"/>
      <c r="D701" s="226" t="s">
        <v>164</v>
      </c>
      <c r="E701" s="44"/>
      <c r="F701" s="227" t="s">
        <v>2284</v>
      </c>
      <c r="G701" s="44"/>
      <c r="H701" s="44"/>
      <c r="I701" s="223"/>
      <c r="J701" s="44"/>
      <c r="K701" s="44"/>
      <c r="L701" s="48"/>
      <c r="M701" s="224"/>
      <c r="N701" s="225"/>
      <c r="O701" s="88"/>
      <c r="P701" s="88"/>
      <c r="Q701" s="88"/>
      <c r="R701" s="88"/>
      <c r="S701" s="88"/>
      <c r="T701" s="89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T701" s="21" t="s">
        <v>164</v>
      </c>
      <c r="AU701" s="21" t="s">
        <v>82</v>
      </c>
    </row>
    <row r="702" spans="1:65" s="2" customFormat="1" ht="24.15" customHeight="1">
      <c r="A702" s="42"/>
      <c r="B702" s="43"/>
      <c r="C702" s="208" t="s">
        <v>672</v>
      </c>
      <c r="D702" s="208" t="s">
        <v>156</v>
      </c>
      <c r="E702" s="209" t="s">
        <v>2285</v>
      </c>
      <c r="F702" s="210" t="s">
        <v>2286</v>
      </c>
      <c r="G702" s="211" t="s">
        <v>1699</v>
      </c>
      <c r="H702" s="212">
        <v>2</v>
      </c>
      <c r="I702" s="213"/>
      <c r="J702" s="214">
        <f>ROUND(I702*H702,2)</f>
        <v>0</v>
      </c>
      <c r="K702" s="210" t="s">
        <v>160</v>
      </c>
      <c r="L702" s="48"/>
      <c r="M702" s="215" t="s">
        <v>19</v>
      </c>
      <c r="N702" s="216" t="s">
        <v>43</v>
      </c>
      <c r="O702" s="88"/>
      <c r="P702" s="217">
        <f>O702*H702</f>
        <v>0</v>
      </c>
      <c r="Q702" s="217">
        <v>0</v>
      </c>
      <c r="R702" s="217">
        <f>Q702*H702</f>
        <v>0</v>
      </c>
      <c r="S702" s="217">
        <v>0</v>
      </c>
      <c r="T702" s="218">
        <f>S702*H702</f>
        <v>0</v>
      </c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R702" s="219" t="s">
        <v>210</v>
      </c>
      <c r="AT702" s="219" t="s">
        <v>156</v>
      </c>
      <c r="AU702" s="219" t="s">
        <v>82</v>
      </c>
      <c r="AY702" s="21" t="s">
        <v>153</v>
      </c>
      <c r="BE702" s="220">
        <f>IF(N702="základní",J702,0)</f>
        <v>0</v>
      </c>
      <c r="BF702" s="220">
        <f>IF(N702="snížená",J702,0)</f>
        <v>0</v>
      </c>
      <c r="BG702" s="220">
        <f>IF(N702="zákl. přenesená",J702,0)</f>
        <v>0</v>
      </c>
      <c r="BH702" s="220">
        <f>IF(N702="sníž. přenesená",J702,0)</f>
        <v>0</v>
      </c>
      <c r="BI702" s="220">
        <f>IF(N702="nulová",J702,0)</f>
        <v>0</v>
      </c>
      <c r="BJ702" s="21" t="s">
        <v>80</v>
      </c>
      <c r="BK702" s="220">
        <f>ROUND(I702*H702,2)</f>
        <v>0</v>
      </c>
      <c r="BL702" s="21" t="s">
        <v>210</v>
      </c>
      <c r="BM702" s="219" t="s">
        <v>1183</v>
      </c>
    </row>
    <row r="703" spans="1:47" s="2" customFormat="1" ht="12">
      <c r="A703" s="42"/>
      <c r="B703" s="43"/>
      <c r="C703" s="44"/>
      <c r="D703" s="221" t="s">
        <v>162</v>
      </c>
      <c r="E703" s="44"/>
      <c r="F703" s="222" t="s">
        <v>2287</v>
      </c>
      <c r="G703" s="44"/>
      <c r="H703" s="44"/>
      <c r="I703" s="223"/>
      <c r="J703" s="44"/>
      <c r="K703" s="44"/>
      <c r="L703" s="48"/>
      <c r="M703" s="224"/>
      <c r="N703" s="225"/>
      <c r="O703" s="88"/>
      <c r="P703" s="88"/>
      <c r="Q703" s="88"/>
      <c r="R703" s="88"/>
      <c r="S703" s="88"/>
      <c r="T703" s="89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T703" s="21" t="s">
        <v>162</v>
      </c>
      <c r="AU703" s="21" t="s">
        <v>82</v>
      </c>
    </row>
    <row r="704" spans="1:47" s="2" customFormat="1" ht="12">
      <c r="A704" s="42"/>
      <c r="B704" s="43"/>
      <c r="C704" s="44"/>
      <c r="D704" s="226" t="s">
        <v>164</v>
      </c>
      <c r="E704" s="44"/>
      <c r="F704" s="227" t="s">
        <v>2288</v>
      </c>
      <c r="G704" s="44"/>
      <c r="H704" s="44"/>
      <c r="I704" s="223"/>
      <c r="J704" s="44"/>
      <c r="K704" s="44"/>
      <c r="L704" s="48"/>
      <c r="M704" s="224"/>
      <c r="N704" s="225"/>
      <c r="O704" s="88"/>
      <c r="P704" s="88"/>
      <c r="Q704" s="88"/>
      <c r="R704" s="88"/>
      <c r="S704" s="88"/>
      <c r="T704" s="89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T704" s="21" t="s">
        <v>164</v>
      </c>
      <c r="AU704" s="21" t="s">
        <v>82</v>
      </c>
    </row>
    <row r="705" spans="1:65" s="2" customFormat="1" ht="24.15" customHeight="1">
      <c r="A705" s="42"/>
      <c r="B705" s="43"/>
      <c r="C705" s="208" t="s">
        <v>1191</v>
      </c>
      <c r="D705" s="208" t="s">
        <v>156</v>
      </c>
      <c r="E705" s="209" t="s">
        <v>2289</v>
      </c>
      <c r="F705" s="210" t="s">
        <v>2290</v>
      </c>
      <c r="G705" s="211" t="s">
        <v>1699</v>
      </c>
      <c r="H705" s="212">
        <v>8</v>
      </c>
      <c r="I705" s="213"/>
      <c r="J705" s="214">
        <f>ROUND(I705*H705,2)</f>
        <v>0</v>
      </c>
      <c r="K705" s="210" t="s">
        <v>160</v>
      </c>
      <c r="L705" s="48"/>
      <c r="M705" s="215" t="s">
        <v>19</v>
      </c>
      <c r="N705" s="216" t="s">
        <v>43</v>
      </c>
      <c r="O705" s="88"/>
      <c r="P705" s="217">
        <f>O705*H705</f>
        <v>0</v>
      </c>
      <c r="Q705" s="217">
        <v>0</v>
      </c>
      <c r="R705" s="217">
        <f>Q705*H705</f>
        <v>0</v>
      </c>
      <c r="S705" s="217">
        <v>0</v>
      </c>
      <c r="T705" s="218">
        <f>S705*H705</f>
        <v>0</v>
      </c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R705" s="219" t="s">
        <v>210</v>
      </c>
      <c r="AT705" s="219" t="s">
        <v>156</v>
      </c>
      <c r="AU705" s="219" t="s">
        <v>82</v>
      </c>
      <c r="AY705" s="21" t="s">
        <v>153</v>
      </c>
      <c r="BE705" s="220">
        <f>IF(N705="základní",J705,0)</f>
        <v>0</v>
      </c>
      <c r="BF705" s="220">
        <f>IF(N705="snížená",J705,0)</f>
        <v>0</v>
      </c>
      <c r="BG705" s="220">
        <f>IF(N705="zákl. přenesená",J705,0)</f>
        <v>0</v>
      </c>
      <c r="BH705" s="220">
        <f>IF(N705="sníž. přenesená",J705,0)</f>
        <v>0</v>
      </c>
      <c r="BI705" s="220">
        <f>IF(N705="nulová",J705,0)</f>
        <v>0</v>
      </c>
      <c r="BJ705" s="21" t="s">
        <v>80</v>
      </c>
      <c r="BK705" s="220">
        <f>ROUND(I705*H705,2)</f>
        <v>0</v>
      </c>
      <c r="BL705" s="21" t="s">
        <v>210</v>
      </c>
      <c r="BM705" s="219" t="s">
        <v>1188</v>
      </c>
    </row>
    <row r="706" spans="1:47" s="2" customFormat="1" ht="12">
      <c r="A706" s="42"/>
      <c r="B706" s="43"/>
      <c r="C706" s="44"/>
      <c r="D706" s="221" t="s">
        <v>162</v>
      </c>
      <c r="E706" s="44"/>
      <c r="F706" s="222" t="s">
        <v>2291</v>
      </c>
      <c r="G706" s="44"/>
      <c r="H706" s="44"/>
      <c r="I706" s="223"/>
      <c r="J706" s="44"/>
      <c r="K706" s="44"/>
      <c r="L706" s="48"/>
      <c r="M706" s="224"/>
      <c r="N706" s="225"/>
      <c r="O706" s="88"/>
      <c r="P706" s="88"/>
      <c r="Q706" s="88"/>
      <c r="R706" s="88"/>
      <c r="S706" s="88"/>
      <c r="T706" s="89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T706" s="21" t="s">
        <v>162</v>
      </c>
      <c r="AU706" s="21" t="s">
        <v>82</v>
      </c>
    </row>
    <row r="707" spans="1:47" s="2" customFormat="1" ht="12">
      <c r="A707" s="42"/>
      <c r="B707" s="43"/>
      <c r="C707" s="44"/>
      <c r="D707" s="226" t="s">
        <v>164</v>
      </c>
      <c r="E707" s="44"/>
      <c r="F707" s="227" t="s">
        <v>2292</v>
      </c>
      <c r="G707" s="44"/>
      <c r="H707" s="44"/>
      <c r="I707" s="223"/>
      <c r="J707" s="44"/>
      <c r="K707" s="44"/>
      <c r="L707" s="48"/>
      <c r="M707" s="224"/>
      <c r="N707" s="225"/>
      <c r="O707" s="88"/>
      <c r="P707" s="88"/>
      <c r="Q707" s="88"/>
      <c r="R707" s="88"/>
      <c r="S707" s="88"/>
      <c r="T707" s="89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T707" s="21" t="s">
        <v>164</v>
      </c>
      <c r="AU707" s="21" t="s">
        <v>82</v>
      </c>
    </row>
    <row r="708" spans="1:65" s="2" customFormat="1" ht="24.15" customHeight="1">
      <c r="A708" s="42"/>
      <c r="B708" s="43"/>
      <c r="C708" s="208" t="s">
        <v>681</v>
      </c>
      <c r="D708" s="208" t="s">
        <v>156</v>
      </c>
      <c r="E708" s="209" t="s">
        <v>2293</v>
      </c>
      <c r="F708" s="210" t="s">
        <v>2294</v>
      </c>
      <c r="G708" s="211" t="s">
        <v>1994</v>
      </c>
      <c r="H708" s="286"/>
      <c r="I708" s="213"/>
      <c r="J708" s="214">
        <f>ROUND(I708*H708,2)</f>
        <v>0</v>
      </c>
      <c r="K708" s="210" t="s">
        <v>160</v>
      </c>
      <c r="L708" s="48"/>
      <c r="M708" s="215" t="s">
        <v>19</v>
      </c>
      <c r="N708" s="216" t="s">
        <v>43</v>
      </c>
      <c r="O708" s="88"/>
      <c r="P708" s="217">
        <f>O708*H708</f>
        <v>0</v>
      </c>
      <c r="Q708" s="217">
        <v>0</v>
      </c>
      <c r="R708" s="217">
        <f>Q708*H708</f>
        <v>0</v>
      </c>
      <c r="S708" s="217">
        <v>0</v>
      </c>
      <c r="T708" s="218">
        <f>S708*H708</f>
        <v>0</v>
      </c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R708" s="219" t="s">
        <v>210</v>
      </c>
      <c r="AT708" s="219" t="s">
        <v>156</v>
      </c>
      <c r="AU708" s="219" t="s">
        <v>82</v>
      </c>
      <c r="AY708" s="21" t="s">
        <v>153</v>
      </c>
      <c r="BE708" s="220">
        <f>IF(N708="základní",J708,0)</f>
        <v>0</v>
      </c>
      <c r="BF708" s="220">
        <f>IF(N708="snížená",J708,0)</f>
        <v>0</v>
      </c>
      <c r="BG708" s="220">
        <f>IF(N708="zákl. přenesená",J708,0)</f>
        <v>0</v>
      </c>
      <c r="BH708" s="220">
        <f>IF(N708="sníž. přenesená",J708,0)</f>
        <v>0</v>
      </c>
      <c r="BI708" s="220">
        <f>IF(N708="nulová",J708,0)</f>
        <v>0</v>
      </c>
      <c r="BJ708" s="21" t="s">
        <v>80</v>
      </c>
      <c r="BK708" s="220">
        <f>ROUND(I708*H708,2)</f>
        <v>0</v>
      </c>
      <c r="BL708" s="21" t="s">
        <v>210</v>
      </c>
      <c r="BM708" s="219" t="s">
        <v>1194</v>
      </c>
    </row>
    <row r="709" spans="1:47" s="2" customFormat="1" ht="12">
      <c r="A709" s="42"/>
      <c r="B709" s="43"/>
      <c r="C709" s="44"/>
      <c r="D709" s="221" t="s">
        <v>162</v>
      </c>
      <c r="E709" s="44"/>
      <c r="F709" s="222" t="s">
        <v>2295</v>
      </c>
      <c r="G709" s="44"/>
      <c r="H709" s="44"/>
      <c r="I709" s="223"/>
      <c r="J709" s="44"/>
      <c r="K709" s="44"/>
      <c r="L709" s="48"/>
      <c r="M709" s="224"/>
      <c r="N709" s="225"/>
      <c r="O709" s="88"/>
      <c r="P709" s="88"/>
      <c r="Q709" s="88"/>
      <c r="R709" s="88"/>
      <c r="S709" s="88"/>
      <c r="T709" s="89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T709" s="21" t="s">
        <v>162</v>
      </c>
      <c r="AU709" s="21" t="s">
        <v>82</v>
      </c>
    </row>
    <row r="710" spans="1:47" s="2" customFormat="1" ht="12">
      <c r="A710" s="42"/>
      <c r="B710" s="43"/>
      <c r="C710" s="44"/>
      <c r="D710" s="226" t="s">
        <v>164</v>
      </c>
      <c r="E710" s="44"/>
      <c r="F710" s="227" t="s">
        <v>2296</v>
      </c>
      <c r="G710" s="44"/>
      <c r="H710" s="44"/>
      <c r="I710" s="223"/>
      <c r="J710" s="44"/>
      <c r="K710" s="44"/>
      <c r="L710" s="48"/>
      <c r="M710" s="224"/>
      <c r="N710" s="225"/>
      <c r="O710" s="88"/>
      <c r="P710" s="88"/>
      <c r="Q710" s="88"/>
      <c r="R710" s="88"/>
      <c r="S710" s="88"/>
      <c r="T710" s="89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T710" s="21" t="s">
        <v>164</v>
      </c>
      <c r="AU710" s="21" t="s">
        <v>82</v>
      </c>
    </row>
    <row r="711" spans="1:63" s="12" customFormat="1" ht="22.8" customHeight="1">
      <c r="A711" s="12"/>
      <c r="B711" s="192"/>
      <c r="C711" s="193"/>
      <c r="D711" s="194" t="s">
        <v>71</v>
      </c>
      <c r="E711" s="206" t="s">
        <v>2297</v>
      </c>
      <c r="F711" s="206" t="s">
        <v>2298</v>
      </c>
      <c r="G711" s="193"/>
      <c r="H711" s="193"/>
      <c r="I711" s="196"/>
      <c r="J711" s="207">
        <f>BK711</f>
        <v>0</v>
      </c>
      <c r="K711" s="193"/>
      <c r="L711" s="198"/>
      <c r="M711" s="199"/>
      <c r="N711" s="200"/>
      <c r="O711" s="200"/>
      <c r="P711" s="201">
        <f>SUM(P712:P717)</f>
        <v>0</v>
      </c>
      <c r="Q711" s="200"/>
      <c r="R711" s="201">
        <f>SUM(R712:R717)</f>
        <v>0</v>
      </c>
      <c r="S711" s="200"/>
      <c r="T711" s="202">
        <f>SUM(T712:T717)</f>
        <v>0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203" t="s">
        <v>82</v>
      </c>
      <c r="AT711" s="204" t="s">
        <v>71</v>
      </c>
      <c r="AU711" s="204" t="s">
        <v>80</v>
      </c>
      <c r="AY711" s="203" t="s">
        <v>153</v>
      </c>
      <c r="BK711" s="205">
        <f>SUM(BK712:BK717)</f>
        <v>0</v>
      </c>
    </row>
    <row r="712" spans="1:65" s="2" customFormat="1" ht="33" customHeight="1">
      <c r="A712" s="42"/>
      <c r="B712" s="43"/>
      <c r="C712" s="208" t="s">
        <v>1202</v>
      </c>
      <c r="D712" s="208" t="s">
        <v>156</v>
      </c>
      <c r="E712" s="209" t="s">
        <v>2299</v>
      </c>
      <c r="F712" s="210" t="s">
        <v>2300</v>
      </c>
      <c r="G712" s="211" t="s">
        <v>1699</v>
      </c>
      <c r="H712" s="212">
        <v>10</v>
      </c>
      <c r="I712" s="213"/>
      <c r="J712" s="214">
        <f>ROUND(I712*H712,2)</f>
        <v>0</v>
      </c>
      <c r="K712" s="210" t="s">
        <v>160</v>
      </c>
      <c r="L712" s="48"/>
      <c r="M712" s="215" t="s">
        <v>19</v>
      </c>
      <c r="N712" s="216" t="s">
        <v>43</v>
      </c>
      <c r="O712" s="88"/>
      <c r="P712" s="217">
        <f>O712*H712</f>
        <v>0</v>
      </c>
      <c r="Q712" s="217">
        <v>0</v>
      </c>
      <c r="R712" s="217">
        <f>Q712*H712</f>
        <v>0</v>
      </c>
      <c r="S712" s="217">
        <v>0</v>
      </c>
      <c r="T712" s="218">
        <f>S712*H712</f>
        <v>0</v>
      </c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R712" s="219" t="s">
        <v>210</v>
      </c>
      <c r="AT712" s="219" t="s">
        <v>156</v>
      </c>
      <c r="AU712" s="219" t="s">
        <v>82</v>
      </c>
      <c r="AY712" s="21" t="s">
        <v>153</v>
      </c>
      <c r="BE712" s="220">
        <f>IF(N712="základní",J712,0)</f>
        <v>0</v>
      </c>
      <c r="BF712" s="220">
        <f>IF(N712="snížená",J712,0)</f>
        <v>0</v>
      </c>
      <c r="BG712" s="220">
        <f>IF(N712="zákl. přenesená",J712,0)</f>
        <v>0</v>
      </c>
      <c r="BH712" s="220">
        <f>IF(N712="sníž. přenesená",J712,0)</f>
        <v>0</v>
      </c>
      <c r="BI712" s="220">
        <f>IF(N712="nulová",J712,0)</f>
        <v>0</v>
      </c>
      <c r="BJ712" s="21" t="s">
        <v>80</v>
      </c>
      <c r="BK712" s="220">
        <f>ROUND(I712*H712,2)</f>
        <v>0</v>
      </c>
      <c r="BL712" s="21" t="s">
        <v>210</v>
      </c>
      <c r="BM712" s="219" t="s">
        <v>1197</v>
      </c>
    </row>
    <row r="713" spans="1:47" s="2" customFormat="1" ht="12">
      <c r="A713" s="42"/>
      <c r="B713" s="43"/>
      <c r="C713" s="44"/>
      <c r="D713" s="221" t="s">
        <v>162</v>
      </c>
      <c r="E713" s="44"/>
      <c r="F713" s="222" t="s">
        <v>2301</v>
      </c>
      <c r="G713" s="44"/>
      <c r="H713" s="44"/>
      <c r="I713" s="223"/>
      <c r="J713" s="44"/>
      <c r="K713" s="44"/>
      <c r="L713" s="48"/>
      <c r="M713" s="224"/>
      <c r="N713" s="225"/>
      <c r="O713" s="88"/>
      <c r="P713" s="88"/>
      <c r="Q713" s="88"/>
      <c r="R713" s="88"/>
      <c r="S713" s="88"/>
      <c r="T713" s="89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T713" s="21" t="s">
        <v>162</v>
      </c>
      <c r="AU713" s="21" t="s">
        <v>82</v>
      </c>
    </row>
    <row r="714" spans="1:47" s="2" customFormat="1" ht="12">
      <c r="A714" s="42"/>
      <c r="B714" s="43"/>
      <c r="C714" s="44"/>
      <c r="D714" s="226" t="s">
        <v>164</v>
      </c>
      <c r="E714" s="44"/>
      <c r="F714" s="227" t="s">
        <v>2302</v>
      </c>
      <c r="G714" s="44"/>
      <c r="H714" s="44"/>
      <c r="I714" s="223"/>
      <c r="J714" s="44"/>
      <c r="K714" s="44"/>
      <c r="L714" s="48"/>
      <c r="M714" s="224"/>
      <c r="N714" s="225"/>
      <c r="O714" s="88"/>
      <c r="P714" s="88"/>
      <c r="Q714" s="88"/>
      <c r="R714" s="88"/>
      <c r="S714" s="88"/>
      <c r="T714" s="89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T714" s="21" t="s">
        <v>164</v>
      </c>
      <c r="AU714" s="21" t="s">
        <v>82</v>
      </c>
    </row>
    <row r="715" spans="1:65" s="2" customFormat="1" ht="24.15" customHeight="1">
      <c r="A715" s="42"/>
      <c r="B715" s="43"/>
      <c r="C715" s="208" t="s">
        <v>687</v>
      </c>
      <c r="D715" s="208" t="s">
        <v>156</v>
      </c>
      <c r="E715" s="209" t="s">
        <v>2303</v>
      </c>
      <c r="F715" s="210" t="s">
        <v>2304</v>
      </c>
      <c r="G715" s="211" t="s">
        <v>1994</v>
      </c>
      <c r="H715" s="286"/>
      <c r="I715" s="213"/>
      <c r="J715" s="214">
        <f>ROUND(I715*H715,2)</f>
        <v>0</v>
      </c>
      <c r="K715" s="210" t="s">
        <v>160</v>
      </c>
      <c r="L715" s="48"/>
      <c r="M715" s="215" t="s">
        <v>19</v>
      </c>
      <c r="N715" s="216" t="s">
        <v>43</v>
      </c>
      <c r="O715" s="88"/>
      <c r="P715" s="217">
        <f>O715*H715</f>
        <v>0</v>
      </c>
      <c r="Q715" s="217">
        <v>0</v>
      </c>
      <c r="R715" s="217">
        <f>Q715*H715</f>
        <v>0</v>
      </c>
      <c r="S715" s="217">
        <v>0</v>
      </c>
      <c r="T715" s="218">
        <f>S715*H715</f>
        <v>0</v>
      </c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R715" s="219" t="s">
        <v>210</v>
      </c>
      <c r="AT715" s="219" t="s">
        <v>156</v>
      </c>
      <c r="AU715" s="219" t="s">
        <v>82</v>
      </c>
      <c r="AY715" s="21" t="s">
        <v>153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21" t="s">
        <v>80</v>
      </c>
      <c r="BK715" s="220">
        <f>ROUND(I715*H715,2)</f>
        <v>0</v>
      </c>
      <c r="BL715" s="21" t="s">
        <v>210</v>
      </c>
      <c r="BM715" s="219" t="s">
        <v>1206</v>
      </c>
    </row>
    <row r="716" spans="1:47" s="2" customFormat="1" ht="12">
      <c r="A716" s="42"/>
      <c r="B716" s="43"/>
      <c r="C716" s="44"/>
      <c r="D716" s="221" t="s">
        <v>162</v>
      </c>
      <c r="E716" s="44"/>
      <c r="F716" s="222" t="s">
        <v>2305</v>
      </c>
      <c r="G716" s="44"/>
      <c r="H716" s="44"/>
      <c r="I716" s="223"/>
      <c r="J716" s="44"/>
      <c r="K716" s="44"/>
      <c r="L716" s="48"/>
      <c r="M716" s="224"/>
      <c r="N716" s="225"/>
      <c r="O716" s="88"/>
      <c r="P716" s="88"/>
      <c r="Q716" s="88"/>
      <c r="R716" s="88"/>
      <c r="S716" s="88"/>
      <c r="T716" s="89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T716" s="21" t="s">
        <v>162</v>
      </c>
      <c r="AU716" s="21" t="s">
        <v>82</v>
      </c>
    </row>
    <row r="717" spans="1:47" s="2" customFormat="1" ht="12">
      <c r="A717" s="42"/>
      <c r="B717" s="43"/>
      <c r="C717" s="44"/>
      <c r="D717" s="226" t="s">
        <v>164</v>
      </c>
      <c r="E717" s="44"/>
      <c r="F717" s="227" t="s">
        <v>2306</v>
      </c>
      <c r="G717" s="44"/>
      <c r="H717" s="44"/>
      <c r="I717" s="223"/>
      <c r="J717" s="44"/>
      <c r="K717" s="44"/>
      <c r="L717" s="48"/>
      <c r="M717" s="224"/>
      <c r="N717" s="225"/>
      <c r="O717" s="88"/>
      <c r="P717" s="88"/>
      <c r="Q717" s="88"/>
      <c r="R717" s="88"/>
      <c r="S717" s="88"/>
      <c r="T717" s="89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T717" s="21" t="s">
        <v>164</v>
      </c>
      <c r="AU717" s="21" t="s">
        <v>82</v>
      </c>
    </row>
    <row r="718" spans="1:63" s="12" customFormat="1" ht="25.9" customHeight="1">
      <c r="A718" s="12"/>
      <c r="B718" s="192"/>
      <c r="C718" s="193"/>
      <c r="D718" s="194" t="s">
        <v>71</v>
      </c>
      <c r="E718" s="195" t="s">
        <v>2307</v>
      </c>
      <c r="F718" s="195" t="s">
        <v>2308</v>
      </c>
      <c r="G718" s="193"/>
      <c r="H718" s="193"/>
      <c r="I718" s="196"/>
      <c r="J718" s="197">
        <f>BK718</f>
        <v>0</v>
      </c>
      <c r="K718" s="193"/>
      <c r="L718" s="198"/>
      <c r="M718" s="199"/>
      <c r="N718" s="200"/>
      <c r="O718" s="200"/>
      <c r="P718" s="201">
        <f>P719+P726+P730+P734</f>
        <v>0</v>
      </c>
      <c r="Q718" s="200"/>
      <c r="R718" s="201">
        <f>R719+R726+R730+R734</f>
        <v>0</v>
      </c>
      <c r="S718" s="200"/>
      <c r="T718" s="202">
        <f>T719+T726+T730+T734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03" t="s">
        <v>188</v>
      </c>
      <c r="AT718" s="204" t="s">
        <v>71</v>
      </c>
      <c r="AU718" s="204" t="s">
        <v>72</v>
      </c>
      <c r="AY718" s="203" t="s">
        <v>153</v>
      </c>
      <c r="BK718" s="205">
        <f>BK719+BK726+BK730+BK734</f>
        <v>0</v>
      </c>
    </row>
    <row r="719" spans="1:63" s="12" customFormat="1" ht="22.8" customHeight="1">
      <c r="A719" s="12"/>
      <c r="B719" s="192"/>
      <c r="C719" s="193"/>
      <c r="D719" s="194" t="s">
        <v>71</v>
      </c>
      <c r="E719" s="206" t="s">
        <v>2309</v>
      </c>
      <c r="F719" s="206" t="s">
        <v>2310</v>
      </c>
      <c r="G719" s="193"/>
      <c r="H719" s="193"/>
      <c r="I719" s="196"/>
      <c r="J719" s="207">
        <f>BK719</f>
        <v>0</v>
      </c>
      <c r="K719" s="193"/>
      <c r="L719" s="198"/>
      <c r="M719" s="199"/>
      <c r="N719" s="200"/>
      <c r="O719" s="200"/>
      <c r="P719" s="201">
        <f>SUM(P720:P725)</f>
        <v>0</v>
      </c>
      <c r="Q719" s="200"/>
      <c r="R719" s="201">
        <f>SUM(R720:R725)</f>
        <v>0</v>
      </c>
      <c r="S719" s="200"/>
      <c r="T719" s="202">
        <f>SUM(T720:T725)</f>
        <v>0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203" t="s">
        <v>188</v>
      </c>
      <c r="AT719" s="204" t="s">
        <v>71</v>
      </c>
      <c r="AU719" s="204" t="s">
        <v>80</v>
      </c>
      <c r="AY719" s="203" t="s">
        <v>153</v>
      </c>
      <c r="BK719" s="205">
        <f>SUM(BK720:BK725)</f>
        <v>0</v>
      </c>
    </row>
    <row r="720" spans="1:65" s="2" customFormat="1" ht="16.5" customHeight="1">
      <c r="A720" s="42"/>
      <c r="B720" s="43"/>
      <c r="C720" s="208" t="s">
        <v>1214</v>
      </c>
      <c r="D720" s="208" t="s">
        <v>156</v>
      </c>
      <c r="E720" s="209" t="s">
        <v>2311</v>
      </c>
      <c r="F720" s="210" t="s">
        <v>2312</v>
      </c>
      <c r="G720" s="211" t="s">
        <v>1699</v>
      </c>
      <c r="H720" s="212">
        <v>1</v>
      </c>
      <c r="I720" s="213"/>
      <c r="J720" s="214">
        <f>ROUND(I720*H720,2)</f>
        <v>0</v>
      </c>
      <c r="K720" s="210" t="s">
        <v>160</v>
      </c>
      <c r="L720" s="48"/>
      <c r="M720" s="215" t="s">
        <v>19</v>
      </c>
      <c r="N720" s="216" t="s">
        <v>43</v>
      </c>
      <c r="O720" s="88"/>
      <c r="P720" s="217">
        <f>O720*H720</f>
        <v>0</v>
      </c>
      <c r="Q720" s="217">
        <v>0</v>
      </c>
      <c r="R720" s="217">
        <f>Q720*H720</f>
        <v>0</v>
      </c>
      <c r="S720" s="217">
        <v>0</v>
      </c>
      <c r="T720" s="218">
        <f>S720*H720</f>
        <v>0</v>
      </c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R720" s="219" t="s">
        <v>161</v>
      </c>
      <c r="AT720" s="219" t="s">
        <v>156</v>
      </c>
      <c r="AU720" s="219" t="s">
        <v>82</v>
      </c>
      <c r="AY720" s="21" t="s">
        <v>153</v>
      </c>
      <c r="BE720" s="220">
        <f>IF(N720="základní",J720,0)</f>
        <v>0</v>
      </c>
      <c r="BF720" s="220">
        <f>IF(N720="snížená",J720,0)</f>
        <v>0</v>
      </c>
      <c r="BG720" s="220">
        <f>IF(N720="zákl. přenesená",J720,0)</f>
        <v>0</v>
      </c>
      <c r="BH720" s="220">
        <f>IF(N720="sníž. přenesená",J720,0)</f>
        <v>0</v>
      </c>
      <c r="BI720" s="220">
        <f>IF(N720="nulová",J720,0)</f>
        <v>0</v>
      </c>
      <c r="BJ720" s="21" t="s">
        <v>80</v>
      </c>
      <c r="BK720" s="220">
        <f>ROUND(I720*H720,2)</f>
        <v>0</v>
      </c>
      <c r="BL720" s="21" t="s">
        <v>161</v>
      </c>
      <c r="BM720" s="219" t="s">
        <v>1211</v>
      </c>
    </row>
    <row r="721" spans="1:47" s="2" customFormat="1" ht="12">
      <c r="A721" s="42"/>
      <c r="B721" s="43"/>
      <c r="C721" s="44"/>
      <c r="D721" s="221" t="s">
        <v>162</v>
      </c>
      <c r="E721" s="44"/>
      <c r="F721" s="222" t="s">
        <v>2312</v>
      </c>
      <c r="G721" s="44"/>
      <c r="H721" s="44"/>
      <c r="I721" s="223"/>
      <c r="J721" s="44"/>
      <c r="K721" s="44"/>
      <c r="L721" s="48"/>
      <c r="M721" s="224"/>
      <c r="N721" s="225"/>
      <c r="O721" s="88"/>
      <c r="P721" s="88"/>
      <c r="Q721" s="88"/>
      <c r="R721" s="88"/>
      <c r="S721" s="88"/>
      <c r="T721" s="89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T721" s="21" t="s">
        <v>162</v>
      </c>
      <c r="AU721" s="21" t="s">
        <v>82</v>
      </c>
    </row>
    <row r="722" spans="1:47" s="2" customFormat="1" ht="12">
      <c r="A722" s="42"/>
      <c r="B722" s="43"/>
      <c r="C722" s="44"/>
      <c r="D722" s="226" t="s">
        <v>164</v>
      </c>
      <c r="E722" s="44"/>
      <c r="F722" s="227" t="s">
        <v>2313</v>
      </c>
      <c r="G722" s="44"/>
      <c r="H722" s="44"/>
      <c r="I722" s="223"/>
      <c r="J722" s="44"/>
      <c r="K722" s="44"/>
      <c r="L722" s="48"/>
      <c r="M722" s="224"/>
      <c r="N722" s="225"/>
      <c r="O722" s="88"/>
      <c r="P722" s="88"/>
      <c r="Q722" s="88"/>
      <c r="R722" s="88"/>
      <c r="S722" s="88"/>
      <c r="T722" s="89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T722" s="21" t="s">
        <v>164</v>
      </c>
      <c r="AU722" s="21" t="s">
        <v>82</v>
      </c>
    </row>
    <row r="723" spans="1:65" s="2" customFormat="1" ht="16.5" customHeight="1">
      <c r="A723" s="42"/>
      <c r="B723" s="43"/>
      <c r="C723" s="208" t="s">
        <v>693</v>
      </c>
      <c r="D723" s="208" t="s">
        <v>156</v>
      </c>
      <c r="E723" s="209" t="s">
        <v>2314</v>
      </c>
      <c r="F723" s="210" t="s">
        <v>2315</v>
      </c>
      <c r="G723" s="211" t="s">
        <v>1699</v>
      </c>
      <c r="H723" s="212">
        <v>1</v>
      </c>
      <c r="I723" s="213"/>
      <c r="J723" s="214">
        <f>ROUND(I723*H723,2)</f>
        <v>0</v>
      </c>
      <c r="K723" s="210" t="s">
        <v>160</v>
      </c>
      <c r="L723" s="48"/>
      <c r="M723" s="215" t="s">
        <v>19</v>
      </c>
      <c r="N723" s="216" t="s">
        <v>43</v>
      </c>
      <c r="O723" s="88"/>
      <c r="P723" s="217">
        <f>O723*H723</f>
        <v>0</v>
      </c>
      <c r="Q723" s="217">
        <v>0</v>
      </c>
      <c r="R723" s="217">
        <f>Q723*H723</f>
        <v>0</v>
      </c>
      <c r="S723" s="217">
        <v>0</v>
      </c>
      <c r="T723" s="218">
        <f>S723*H723</f>
        <v>0</v>
      </c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R723" s="219" t="s">
        <v>161</v>
      </c>
      <c r="AT723" s="219" t="s">
        <v>156</v>
      </c>
      <c r="AU723" s="219" t="s">
        <v>82</v>
      </c>
      <c r="AY723" s="21" t="s">
        <v>153</v>
      </c>
      <c r="BE723" s="220">
        <f>IF(N723="základní",J723,0)</f>
        <v>0</v>
      </c>
      <c r="BF723" s="220">
        <f>IF(N723="snížená",J723,0)</f>
        <v>0</v>
      </c>
      <c r="BG723" s="220">
        <f>IF(N723="zákl. přenesená",J723,0)</f>
        <v>0</v>
      </c>
      <c r="BH723" s="220">
        <f>IF(N723="sníž. přenesená",J723,0)</f>
        <v>0</v>
      </c>
      <c r="BI723" s="220">
        <f>IF(N723="nulová",J723,0)</f>
        <v>0</v>
      </c>
      <c r="BJ723" s="21" t="s">
        <v>80</v>
      </c>
      <c r="BK723" s="220">
        <f>ROUND(I723*H723,2)</f>
        <v>0</v>
      </c>
      <c r="BL723" s="21" t="s">
        <v>161</v>
      </c>
      <c r="BM723" s="219" t="s">
        <v>1217</v>
      </c>
    </row>
    <row r="724" spans="1:47" s="2" customFormat="1" ht="12">
      <c r="A724" s="42"/>
      <c r="B724" s="43"/>
      <c r="C724" s="44"/>
      <c r="D724" s="221" t="s">
        <v>162</v>
      </c>
      <c r="E724" s="44"/>
      <c r="F724" s="222" t="s">
        <v>2315</v>
      </c>
      <c r="G724" s="44"/>
      <c r="H724" s="44"/>
      <c r="I724" s="223"/>
      <c r="J724" s="44"/>
      <c r="K724" s="44"/>
      <c r="L724" s="48"/>
      <c r="M724" s="224"/>
      <c r="N724" s="225"/>
      <c r="O724" s="88"/>
      <c r="P724" s="88"/>
      <c r="Q724" s="88"/>
      <c r="R724" s="88"/>
      <c r="S724" s="88"/>
      <c r="T724" s="89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T724" s="21" t="s">
        <v>162</v>
      </c>
      <c r="AU724" s="21" t="s">
        <v>82</v>
      </c>
    </row>
    <row r="725" spans="1:47" s="2" customFormat="1" ht="12">
      <c r="A725" s="42"/>
      <c r="B725" s="43"/>
      <c r="C725" s="44"/>
      <c r="D725" s="226" t="s">
        <v>164</v>
      </c>
      <c r="E725" s="44"/>
      <c r="F725" s="227" t="s">
        <v>2316</v>
      </c>
      <c r="G725" s="44"/>
      <c r="H725" s="44"/>
      <c r="I725" s="223"/>
      <c r="J725" s="44"/>
      <c r="K725" s="44"/>
      <c r="L725" s="48"/>
      <c r="M725" s="224"/>
      <c r="N725" s="225"/>
      <c r="O725" s="88"/>
      <c r="P725" s="88"/>
      <c r="Q725" s="88"/>
      <c r="R725" s="88"/>
      <c r="S725" s="88"/>
      <c r="T725" s="89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T725" s="21" t="s">
        <v>164</v>
      </c>
      <c r="AU725" s="21" t="s">
        <v>82</v>
      </c>
    </row>
    <row r="726" spans="1:63" s="12" customFormat="1" ht="22.8" customHeight="1">
      <c r="A726" s="12"/>
      <c r="B726" s="192"/>
      <c r="C726" s="193"/>
      <c r="D726" s="194" t="s">
        <v>71</v>
      </c>
      <c r="E726" s="206" t="s">
        <v>2317</v>
      </c>
      <c r="F726" s="206" t="s">
        <v>2318</v>
      </c>
      <c r="G726" s="193"/>
      <c r="H726" s="193"/>
      <c r="I726" s="196"/>
      <c r="J726" s="207">
        <f>BK726</f>
        <v>0</v>
      </c>
      <c r="K726" s="193"/>
      <c r="L726" s="198"/>
      <c r="M726" s="199"/>
      <c r="N726" s="200"/>
      <c r="O726" s="200"/>
      <c r="P726" s="201">
        <f>SUM(P727:P729)</f>
        <v>0</v>
      </c>
      <c r="Q726" s="200"/>
      <c r="R726" s="201">
        <f>SUM(R727:R729)</f>
        <v>0</v>
      </c>
      <c r="S726" s="200"/>
      <c r="T726" s="202">
        <f>SUM(T727:T729)</f>
        <v>0</v>
      </c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R726" s="203" t="s">
        <v>188</v>
      </c>
      <c r="AT726" s="204" t="s">
        <v>71</v>
      </c>
      <c r="AU726" s="204" t="s">
        <v>80</v>
      </c>
      <c r="AY726" s="203" t="s">
        <v>153</v>
      </c>
      <c r="BK726" s="205">
        <f>SUM(BK727:BK729)</f>
        <v>0</v>
      </c>
    </row>
    <row r="727" spans="1:65" s="2" customFormat="1" ht="16.5" customHeight="1">
      <c r="A727" s="42"/>
      <c r="B727" s="43"/>
      <c r="C727" s="208" t="s">
        <v>1235</v>
      </c>
      <c r="D727" s="208" t="s">
        <v>156</v>
      </c>
      <c r="E727" s="209" t="s">
        <v>2319</v>
      </c>
      <c r="F727" s="210" t="s">
        <v>2318</v>
      </c>
      <c r="G727" s="211" t="s">
        <v>1699</v>
      </c>
      <c r="H727" s="212">
        <v>1</v>
      </c>
      <c r="I727" s="213"/>
      <c r="J727" s="214">
        <f>ROUND(I727*H727,2)</f>
        <v>0</v>
      </c>
      <c r="K727" s="210" t="s">
        <v>160</v>
      </c>
      <c r="L727" s="48"/>
      <c r="M727" s="215" t="s">
        <v>19</v>
      </c>
      <c r="N727" s="216" t="s">
        <v>43</v>
      </c>
      <c r="O727" s="88"/>
      <c r="P727" s="217">
        <f>O727*H727</f>
        <v>0</v>
      </c>
      <c r="Q727" s="217">
        <v>0</v>
      </c>
      <c r="R727" s="217">
        <f>Q727*H727</f>
        <v>0</v>
      </c>
      <c r="S727" s="217">
        <v>0</v>
      </c>
      <c r="T727" s="218">
        <f>S727*H727</f>
        <v>0</v>
      </c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R727" s="219" t="s">
        <v>161</v>
      </c>
      <c r="AT727" s="219" t="s">
        <v>156</v>
      </c>
      <c r="AU727" s="219" t="s">
        <v>82</v>
      </c>
      <c r="AY727" s="21" t="s">
        <v>153</v>
      </c>
      <c r="BE727" s="220">
        <f>IF(N727="základní",J727,0)</f>
        <v>0</v>
      </c>
      <c r="BF727" s="220">
        <f>IF(N727="snížená",J727,0)</f>
        <v>0</v>
      </c>
      <c r="BG727" s="220">
        <f>IF(N727="zákl. přenesená",J727,0)</f>
        <v>0</v>
      </c>
      <c r="BH727" s="220">
        <f>IF(N727="sníž. přenesená",J727,0)</f>
        <v>0</v>
      </c>
      <c r="BI727" s="220">
        <f>IF(N727="nulová",J727,0)</f>
        <v>0</v>
      </c>
      <c r="BJ727" s="21" t="s">
        <v>80</v>
      </c>
      <c r="BK727" s="220">
        <f>ROUND(I727*H727,2)</f>
        <v>0</v>
      </c>
      <c r="BL727" s="21" t="s">
        <v>161</v>
      </c>
      <c r="BM727" s="219" t="s">
        <v>1232</v>
      </c>
    </row>
    <row r="728" spans="1:47" s="2" customFormat="1" ht="12">
      <c r="A728" s="42"/>
      <c r="B728" s="43"/>
      <c r="C728" s="44"/>
      <c r="D728" s="221" t="s">
        <v>162</v>
      </c>
      <c r="E728" s="44"/>
      <c r="F728" s="222" t="s">
        <v>2318</v>
      </c>
      <c r="G728" s="44"/>
      <c r="H728" s="44"/>
      <c r="I728" s="223"/>
      <c r="J728" s="44"/>
      <c r="K728" s="44"/>
      <c r="L728" s="48"/>
      <c r="M728" s="224"/>
      <c r="N728" s="225"/>
      <c r="O728" s="88"/>
      <c r="P728" s="88"/>
      <c r="Q728" s="88"/>
      <c r="R728" s="88"/>
      <c r="S728" s="88"/>
      <c r="T728" s="89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T728" s="21" t="s">
        <v>162</v>
      </c>
      <c r="AU728" s="21" t="s">
        <v>82</v>
      </c>
    </row>
    <row r="729" spans="1:47" s="2" customFormat="1" ht="12">
      <c r="A729" s="42"/>
      <c r="B729" s="43"/>
      <c r="C729" s="44"/>
      <c r="D729" s="226" t="s">
        <v>164</v>
      </c>
      <c r="E729" s="44"/>
      <c r="F729" s="227" t="s">
        <v>2320</v>
      </c>
      <c r="G729" s="44"/>
      <c r="H729" s="44"/>
      <c r="I729" s="223"/>
      <c r="J729" s="44"/>
      <c r="K729" s="44"/>
      <c r="L729" s="48"/>
      <c r="M729" s="224"/>
      <c r="N729" s="225"/>
      <c r="O729" s="88"/>
      <c r="P729" s="88"/>
      <c r="Q729" s="88"/>
      <c r="R729" s="88"/>
      <c r="S729" s="88"/>
      <c r="T729" s="89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T729" s="21" t="s">
        <v>164</v>
      </c>
      <c r="AU729" s="21" t="s">
        <v>82</v>
      </c>
    </row>
    <row r="730" spans="1:63" s="12" customFormat="1" ht="22.8" customHeight="1">
      <c r="A730" s="12"/>
      <c r="B730" s="192"/>
      <c r="C730" s="193"/>
      <c r="D730" s="194" t="s">
        <v>71</v>
      </c>
      <c r="E730" s="206" t="s">
        <v>2321</v>
      </c>
      <c r="F730" s="206" t="s">
        <v>2322</v>
      </c>
      <c r="G730" s="193"/>
      <c r="H730" s="193"/>
      <c r="I730" s="196"/>
      <c r="J730" s="207">
        <f>BK730</f>
        <v>0</v>
      </c>
      <c r="K730" s="193"/>
      <c r="L730" s="198"/>
      <c r="M730" s="199"/>
      <c r="N730" s="200"/>
      <c r="O730" s="200"/>
      <c r="P730" s="201">
        <f>SUM(P731:P733)</f>
        <v>0</v>
      </c>
      <c r="Q730" s="200"/>
      <c r="R730" s="201">
        <f>SUM(R731:R733)</f>
        <v>0</v>
      </c>
      <c r="S730" s="200"/>
      <c r="T730" s="202">
        <f>SUM(T731:T733)</f>
        <v>0</v>
      </c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R730" s="203" t="s">
        <v>188</v>
      </c>
      <c r="AT730" s="204" t="s">
        <v>71</v>
      </c>
      <c r="AU730" s="204" t="s">
        <v>80</v>
      </c>
      <c r="AY730" s="203" t="s">
        <v>153</v>
      </c>
      <c r="BK730" s="205">
        <f>SUM(BK731:BK733)</f>
        <v>0</v>
      </c>
    </row>
    <row r="731" spans="1:65" s="2" customFormat="1" ht="16.5" customHeight="1">
      <c r="A731" s="42"/>
      <c r="B731" s="43"/>
      <c r="C731" s="208" t="s">
        <v>701</v>
      </c>
      <c r="D731" s="208" t="s">
        <v>156</v>
      </c>
      <c r="E731" s="209" t="s">
        <v>2323</v>
      </c>
      <c r="F731" s="210" t="s">
        <v>2324</v>
      </c>
      <c r="G731" s="211" t="s">
        <v>1699</v>
      </c>
      <c r="H731" s="212">
        <v>1</v>
      </c>
      <c r="I731" s="213"/>
      <c r="J731" s="214">
        <f>ROUND(I731*H731,2)</f>
        <v>0</v>
      </c>
      <c r="K731" s="210" t="s">
        <v>160</v>
      </c>
      <c r="L731" s="48"/>
      <c r="M731" s="215" t="s">
        <v>19</v>
      </c>
      <c r="N731" s="216" t="s">
        <v>43</v>
      </c>
      <c r="O731" s="88"/>
      <c r="P731" s="217">
        <f>O731*H731</f>
        <v>0</v>
      </c>
      <c r="Q731" s="217">
        <v>0</v>
      </c>
      <c r="R731" s="217">
        <f>Q731*H731</f>
        <v>0</v>
      </c>
      <c r="S731" s="217">
        <v>0</v>
      </c>
      <c r="T731" s="218">
        <f>S731*H731</f>
        <v>0</v>
      </c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R731" s="219" t="s">
        <v>161</v>
      </c>
      <c r="AT731" s="219" t="s">
        <v>156</v>
      </c>
      <c r="AU731" s="219" t="s">
        <v>82</v>
      </c>
      <c r="AY731" s="21" t="s">
        <v>153</v>
      </c>
      <c r="BE731" s="220">
        <f>IF(N731="základní",J731,0)</f>
        <v>0</v>
      </c>
      <c r="BF731" s="220">
        <f>IF(N731="snížená",J731,0)</f>
        <v>0</v>
      </c>
      <c r="BG731" s="220">
        <f>IF(N731="zákl. přenesená",J731,0)</f>
        <v>0</v>
      </c>
      <c r="BH731" s="220">
        <f>IF(N731="sníž. přenesená",J731,0)</f>
        <v>0</v>
      </c>
      <c r="BI731" s="220">
        <f>IF(N731="nulová",J731,0)</f>
        <v>0</v>
      </c>
      <c r="BJ731" s="21" t="s">
        <v>80</v>
      </c>
      <c r="BK731" s="220">
        <f>ROUND(I731*H731,2)</f>
        <v>0</v>
      </c>
      <c r="BL731" s="21" t="s">
        <v>161</v>
      </c>
      <c r="BM731" s="219" t="s">
        <v>1238</v>
      </c>
    </row>
    <row r="732" spans="1:47" s="2" customFormat="1" ht="12">
      <c r="A732" s="42"/>
      <c r="B732" s="43"/>
      <c r="C732" s="44"/>
      <c r="D732" s="221" t="s">
        <v>162</v>
      </c>
      <c r="E732" s="44"/>
      <c r="F732" s="222" t="s">
        <v>2324</v>
      </c>
      <c r="G732" s="44"/>
      <c r="H732" s="44"/>
      <c r="I732" s="223"/>
      <c r="J732" s="44"/>
      <c r="K732" s="44"/>
      <c r="L732" s="48"/>
      <c r="M732" s="224"/>
      <c r="N732" s="225"/>
      <c r="O732" s="88"/>
      <c r="P732" s="88"/>
      <c r="Q732" s="88"/>
      <c r="R732" s="88"/>
      <c r="S732" s="88"/>
      <c r="T732" s="89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T732" s="21" t="s">
        <v>162</v>
      </c>
      <c r="AU732" s="21" t="s">
        <v>82</v>
      </c>
    </row>
    <row r="733" spans="1:47" s="2" customFormat="1" ht="12">
      <c r="A733" s="42"/>
      <c r="B733" s="43"/>
      <c r="C733" s="44"/>
      <c r="D733" s="226" t="s">
        <v>164</v>
      </c>
      <c r="E733" s="44"/>
      <c r="F733" s="227" t="s">
        <v>2325</v>
      </c>
      <c r="G733" s="44"/>
      <c r="H733" s="44"/>
      <c r="I733" s="223"/>
      <c r="J733" s="44"/>
      <c r="K733" s="44"/>
      <c r="L733" s="48"/>
      <c r="M733" s="224"/>
      <c r="N733" s="225"/>
      <c r="O733" s="88"/>
      <c r="P733" s="88"/>
      <c r="Q733" s="88"/>
      <c r="R733" s="88"/>
      <c r="S733" s="88"/>
      <c r="T733" s="89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T733" s="21" t="s">
        <v>164</v>
      </c>
      <c r="AU733" s="21" t="s">
        <v>82</v>
      </c>
    </row>
    <row r="734" spans="1:63" s="12" customFormat="1" ht="22.8" customHeight="1">
      <c r="A734" s="12"/>
      <c r="B734" s="192"/>
      <c r="C734" s="193"/>
      <c r="D734" s="194" t="s">
        <v>71</v>
      </c>
      <c r="E734" s="206" t="s">
        <v>2326</v>
      </c>
      <c r="F734" s="206" t="s">
        <v>2327</v>
      </c>
      <c r="G734" s="193"/>
      <c r="H734" s="193"/>
      <c r="I734" s="196"/>
      <c r="J734" s="207">
        <f>BK734</f>
        <v>0</v>
      </c>
      <c r="K734" s="193"/>
      <c r="L734" s="198"/>
      <c r="M734" s="199"/>
      <c r="N734" s="200"/>
      <c r="O734" s="200"/>
      <c r="P734" s="201">
        <f>SUM(P735:P737)</f>
        <v>0</v>
      </c>
      <c r="Q734" s="200"/>
      <c r="R734" s="201">
        <f>SUM(R735:R737)</f>
        <v>0</v>
      </c>
      <c r="S734" s="200"/>
      <c r="T734" s="202">
        <f>SUM(T735:T737)</f>
        <v>0</v>
      </c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R734" s="203" t="s">
        <v>188</v>
      </c>
      <c r="AT734" s="204" t="s">
        <v>71</v>
      </c>
      <c r="AU734" s="204" t="s">
        <v>80</v>
      </c>
      <c r="AY734" s="203" t="s">
        <v>153</v>
      </c>
      <c r="BK734" s="205">
        <f>SUM(BK735:BK737)</f>
        <v>0</v>
      </c>
    </row>
    <row r="735" spans="1:65" s="2" customFormat="1" ht="37.8" customHeight="1">
      <c r="A735" s="42"/>
      <c r="B735" s="43"/>
      <c r="C735" s="208" t="s">
        <v>1246</v>
      </c>
      <c r="D735" s="208" t="s">
        <v>156</v>
      </c>
      <c r="E735" s="209" t="s">
        <v>2328</v>
      </c>
      <c r="F735" s="210" t="s">
        <v>2329</v>
      </c>
      <c r="G735" s="211" t="s">
        <v>1699</v>
      </c>
      <c r="H735" s="212">
        <v>1</v>
      </c>
      <c r="I735" s="213"/>
      <c r="J735" s="214">
        <f>ROUND(I735*H735,2)</f>
        <v>0</v>
      </c>
      <c r="K735" s="210" t="s">
        <v>160</v>
      </c>
      <c r="L735" s="48"/>
      <c r="M735" s="215" t="s">
        <v>19</v>
      </c>
      <c r="N735" s="216" t="s">
        <v>43</v>
      </c>
      <c r="O735" s="88"/>
      <c r="P735" s="217">
        <f>O735*H735</f>
        <v>0</v>
      </c>
      <c r="Q735" s="217">
        <v>0</v>
      </c>
      <c r="R735" s="217">
        <f>Q735*H735</f>
        <v>0</v>
      </c>
      <c r="S735" s="217">
        <v>0</v>
      </c>
      <c r="T735" s="218">
        <f>S735*H735</f>
        <v>0</v>
      </c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R735" s="219" t="s">
        <v>161</v>
      </c>
      <c r="AT735" s="219" t="s">
        <v>156</v>
      </c>
      <c r="AU735" s="219" t="s">
        <v>82</v>
      </c>
      <c r="AY735" s="21" t="s">
        <v>153</v>
      </c>
      <c r="BE735" s="220">
        <f>IF(N735="základní",J735,0)</f>
        <v>0</v>
      </c>
      <c r="BF735" s="220">
        <f>IF(N735="snížená",J735,0)</f>
        <v>0</v>
      </c>
      <c r="BG735" s="220">
        <f>IF(N735="zákl. přenesená",J735,0)</f>
        <v>0</v>
      </c>
      <c r="BH735" s="220">
        <f>IF(N735="sníž. přenesená",J735,0)</f>
        <v>0</v>
      </c>
      <c r="BI735" s="220">
        <f>IF(N735="nulová",J735,0)</f>
        <v>0</v>
      </c>
      <c r="BJ735" s="21" t="s">
        <v>80</v>
      </c>
      <c r="BK735" s="220">
        <f>ROUND(I735*H735,2)</f>
        <v>0</v>
      </c>
      <c r="BL735" s="21" t="s">
        <v>161</v>
      </c>
      <c r="BM735" s="219" t="s">
        <v>1241</v>
      </c>
    </row>
    <row r="736" spans="1:47" s="2" customFormat="1" ht="12">
      <c r="A736" s="42"/>
      <c r="B736" s="43"/>
      <c r="C736" s="44"/>
      <c r="D736" s="221" t="s">
        <v>162</v>
      </c>
      <c r="E736" s="44"/>
      <c r="F736" s="222" t="s">
        <v>2329</v>
      </c>
      <c r="G736" s="44"/>
      <c r="H736" s="44"/>
      <c r="I736" s="223"/>
      <c r="J736" s="44"/>
      <c r="K736" s="44"/>
      <c r="L736" s="48"/>
      <c r="M736" s="224"/>
      <c r="N736" s="225"/>
      <c r="O736" s="88"/>
      <c r="P736" s="88"/>
      <c r="Q736" s="88"/>
      <c r="R736" s="88"/>
      <c r="S736" s="88"/>
      <c r="T736" s="89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T736" s="21" t="s">
        <v>162</v>
      </c>
      <c r="AU736" s="21" t="s">
        <v>82</v>
      </c>
    </row>
    <row r="737" spans="1:47" s="2" customFormat="1" ht="12">
      <c r="A737" s="42"/>
      <c r="B737" s="43"/>
      <c r="C737" s="44"/>
      <c r="D737" s="226" t="s">
        <v>164</v>
      </c>
      <c r="E737" s="44"/>
      <c r="F737" s="227" t="s">
        <v>2330</v>
      </c>
      <c r="G737" s="44"/>
      <c r="H737" s="44"/>
      <c r="I737" s="223"/>
      <c r="J737" s="44"/>
      <c r="K737" s="44"/>
      <c r="L737" s="48"/>
      <c r="M737" s="282"/>
      <c r="N737" s="283"/>
      <c r="O737" s="284"/>
      <c r="P737" s="284"/>
      <c r="Q737" s="284"/>
      <c r="R737" s="284"/>
      <c r="S737" s="284"/>
      <c r="T737" s="285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T737" s="21" t="s">
        <v>164</v>
      </c>
      <c r="AU737" s="21" t="s">
        <v>82</v>
      </c>
    </row>
    <row r="738" spans="1:31" s="2" customFormat="1" ht="6.95" customHeight="1">
      <c r="A738" s="42"/>
      <c r="B738" s="63"/>
      <c r="C738" s="64"/>
      <c r="D738" s="64"/>
      <c r="E738" s="64"/>
      <c r="F738" s="64"/>
      <c r="G738" s="64"/>
      <c r="H738" s="64"/>
      <c r="I738" s="64"/>
      <c r="J738" s="64"/>
      <c r="K738" s="64"/>
      <c r="L738" s="48"/>
      <c r="M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</row>
  </sheetData>
  <sheetProtection password="ED5F" sheet="1" objects="1" scenarios="1" formatColumns="0" formatRows="0" autoFilter="0"/>
  <autoFilter ref="C99:K737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5" r:id="rId1" display="https://podminky.urs.cz/item/CS_URS_2022_02/132151103"/>
    <hyperlink ref="F116" r:id="rId2" display="https://podminky.urs.cz/item/CS_URS_2022_02/132154102"/>
    <hyperlink ref="F124" r:id="rId3" display="https://podminky.urs.cz/item/CS_URS_2022_02/132154202"/>
    <hyperlink ref="F130" r:id="rId4" display="https://podminky.urs.cz/item/CS_URS_2022_02/139751101"/>
    <hyperlink ref="F144" r:id="rId5" display="https://podminky.urs.cz/item/CS_URS_2022_02/151101101"/>
    <hyperlink ref="F154" r:id="rId6" display="https://podminky.urs.cz/item/CS_URS_2022_02/151101111"/>
    <hyperlink ref="F157" r:id="rId7" display="https://podminky.urs.cz/item/CS_URS_2022_02/167111101"/>
    <hyperlink ref="F162" r:id="rId8" display="https://podminky.urs.cz/item/CS_URS_2022_02/167151101"/>
    <hyperlink ref="F167" r:id="rId9" display="https://podminky.urs.cz/item/CS_URS_2022_02/162211311"/>
    <hyperlink ref="F170" r:id="rId10" display="https://podminky.urs.cz/item/CS_URS_2022_02/162211319"/>
    <hyperlink ref="F175" r:id="rId11" display="https://podminky.urs.cz/item/CS_URS_2022_02/162751113"/>
    <hyperlink ref="F180" r:id="rId12" display="https://podminky.urs.cz/item/CS_URS_2022_02/171251201"/>
    <hyperlink ref="F183" r:id="rId13" display="https://podminky.urs.cz/item/CS_URS_2022_02/171201231"/>
    <hyperlink ref="F188" r:id="rId14" display="https://podminky.urs.cz/item/CS_URS_2022_02/175111101"/>
    <hyperlink ref="F198" r:id="rId15" display="https://podminky.urs.cz/item/CS_URS_2022_02/175151101"/>
    <hyperlink ref="F210" r:id="rId16" display="https://podminky.urs.cz/item/CS_URS_2022_02/174111101"/>
    <hyperlink ref="F222" r:id="rId17" display="https://podminky.urs.cz/item/CS_URS_2022_02/174151101"/>
    <hyperlink ref="F242" r:id="rId18" display="https://podminky.urs.cz/item/CS_URS_2022_02/181351103"/>
    <hyperlink ref="F249" r:id="rId19" display="https://podminky.urs.cz/item/CS_URS_2022_02/181411131"/>
    <hyperlink ref="F257" r:id="rId20" display="https://podminky.urs.cz/item/CS_URS_2022_02/212532111"/>
    <hyperlink ref="F268" r:id="rId21" display="https://podminky.urs.cz/item/CS_URS_2022_02/211971110"/>
    <hyperlink ref="F284" r:id="rId22" display="https://podminky.urs.cz/item/CS_URS_2022_02/359901211"/>
    <hyperlink ref="F291" r:id="rId23" display="https://podminky.urs.cz/item/CS_URS_2022_02/451572111"/>
    <hyperlink ref="F302" r:id="rId24" display="https://podminky.urs.cz/item/CS_URS_2022_02/631312141"/>
    <hyperlink ref="F314" r:id="rId25" display="https://podminky.urs.cz/item/CS_URS_2022_02/631362021"/>
    <hyperlink ref="F328" r:id="rId26" display="https://podminky.urs.cz/item/CS_URS_2022_02/830311811"/>
    <hyperlink ref="F339" r:id="rId27" display="https://podminky.urs.cz/item/CS_URS_2022_02/894812003"/>
    <hyperlink ref="F342" r:id="rId28" display="https://podminky.urs.cz/item/CS_URS_2022_02/894812031"/>
    <hyperlink ref="F345" r:id="rId29" display="https://podminky.urs.cz/item/CS_URS_2022_02/894812032"/>
    <hyperlink ref="F348" r:id="rId30" display="https://podminky.urs.cz/item/CS_URS_2022_02/894812041"/>
    <hyperlink ref="F351" r:id="rId31" display="https://podminky.urs.cz/item/CS_URS_2022_02/894812063"/>
    <hyperlink ref="F354" r:id="rId32" display="https://podminky.urs.cz/item/CS_URS_2022_02/894812312"/>
    <hyperlink ref="F357" r:id="rId33" display="https://podminky.urs.cz/item/CS_URS_2022_02/894812332"/>
    <hyperlink ref="F360" r:id="rId34" display="https://podminky.urs.cz/item/CS_URS_2022_02/894812339"/>
    <hyperlink ref="F363" r:id="rId35" display="https://podminky.urs.cz/item/CS_URS_2022_02/894812377"/>
    <hyperlink ref="F369" r:id="rId36" display="https://podminky.urs.cz/item/CS_URS_2022_02/977312112"/>
    <hyperlink ref="F385" r:id="rId37" display="https://podminky.urs.cz/item/CS_URS_2022_02/965042141"/>
    <hyperlink ref="F397" r:id="rId38" display="https://podminky.urs.cz/item/CS_URS_2022_02/965049111"/>
    <hyperlink ref="F401" r:id="rId39" display="https://podminky.urs.cz/item/CS_URS_2022_02/997013211"/>
    <hyperlink ref="F404" r:id="rId40" display="https://podminky.urs.cz/item/CS_URS_2022_02/997013501"/>
    <hyperlink ref="F407" r:id="rId41" display="https://podminky.urs.cz/item/CS_URS_2022_02/997013509"/>
    <hyperlink ref="F413" r:id="rId42" display="https://podminky.urs.cz/item/CS_URS_2022_02/997013631"/>
    <hyperlink ref="F416" r:id="rId43" display="https://podminky.urs.cz/item/CS_URS_2022_02/997013862"/>
    <hyperlink ref="F420" r:id="rId44" display="https://podminky.urs.cz/item/CS_URS_2022_02/998276101"/>
    <hyperlink ref="F425" r:id="rId45" display="https://podminky.urs.cz/item/CS_URS_2022_02/711131811"/>
    <hyperlink ref="F434" r:id="rId46" display="https://podminky.urs.cz/item/CS_URS_2022_02/711111002"/>
    <hyperlink ref="F447" r:id="rId47" display="https://podminky.urs.cz/item/CS_URS_2022_02/711141559"/>
    <hyperlink ref="F457" r:id="rId48" display="https://podminky.urs.cz/item/CS_URS_2022_02/998711201"/>
    <hyperlink ref="F461" r:id="rId49" display="https://podminky.urs.cz/item/CS_URS_2022_02/721171803"/>
    <hyperlink ref="F466" r:id="rId50" display="https://podminky.urs.cz/item/CS_URS_2022_02/721171808"/>
    <hyperlink ref="F471" r:id="rId51" display="https://podminky.urs.cz/item/CS_URS_2022_02/721140802"/>
    <hyperlink ref="F474" r:id="rId52" display="https://podminky.urs.cz/item/CS_URS_2022_02/721242804"/>
    <hyperlink ref="F495" r:id="rId53" display="https://podminky.urs.cz/item/CS_URS_2022_02/721174025"/>
    <hyperlink ref="F500" r:id="rId54" display="https://podminky.urs.cz/item/CS_URS_2022_02/721174042"/>
    <hyperlink ref="F503" r:id="rId55" display="https://podminky.urs.cz/item/CS_URS_2022_02/721174043"/>
    <hyperlink ref="F506" r:id="rId56" display="https://podminky.urs.cz/item/CS_URS_2022_02/721174044"/>
    <hyperlink ref="F509" r:id="rId57" display="https://podminky.urs.cz/item/CS_URS_2022_02/721174045"/>
    <hyperlink ref="F512" r:id="rId58" display="https://podminky.urs.cz/item/CS_URS_2022_02/721194104"/>
    <hyperlink ref="F515" r:id="rId59" display="https://podminky.urs.cz/item/CS_URS_2022_02/721194105"/>
    <hyperlink ref="F518" r:id="rId60" display="https://podminky.urs.cz/item/CS_URS_2022_02/721194109"/>
    <hyperlink ref="F521" r:id="rId61" display="https://podminky.urs.cz/item/CS_URS_2021_01/721226513/R"/>
    <hyperlink ref="F524" r:id="rId62" display="https://podminky.urs.cz/item/CS_URS_2022_02/721242105"/>
    <hyperlink ref="F533" r:id="rId63" display="https://podminky.urs.cz/item/CS_URS_2022_02/721290111"/>
    <hyperlink ref="F538" r:id="rId64" display="https://podminky.urs.cz/item/CS_URS_2022_02/721290112"/>
    <hyperlink ref="F547" r:id="rId65" display="https://podminky.urs.cz/item/CS_URS_2022_02/998721201"/>
    <hyperlink ref="F551" r:id="rId66" display="https://podminky.urs.cz/item/CS_URS_2022_02/722170801"/>
    <hyperlink ref="F556" r:id="rId67" display="https://podminky.urs.cz/item/CS_URS_2022_02/722170804"/>
    <hyperlink ref="F561" r:id="rId68" display="https://podminky.urs.cz/item/CS_URS_2022_02/722232062"/>
    <hyperlink ref="F566" r:id="rId69" display="https://podminky.urs.cz/item/CS_URS_2022_02/722130104"/>
    <hyperlink ref="F569" r:id="rId70" display="https://podminky.urs.cz/item/CS_URS_2022_02/722130105"/>
    <hyperlink ref="F572" r:id="rId71" display="https://podminky.urs.cz/item/CS_URS_2022_02/722174002"/>
    <hyperlink ref="F575" r:id="rId72" display="https://podminky.urs.cz/item/CS_URS_2022_02/722174003"/>
    <hyperlink ref="F578" r:id="rId73" display="https://podminky.urs.cz/item/CS_URS_2022_02/722174004"/>
    <hyperlink ref="F581" r:id="rId74" display="https://podminky.urs.cz/item/CS_URS_2022_02/722174005"/>
    <hyperlink ref="F584" r:id="rId75" display="https://podminky.urs.cz/item/CS_URS_2022_02/722174006"/>
    <hyperlink ref="F587" r:id="rId76" display="https://podminky.urs.cz/item/CS_URS_2022_02/722174022"/>
    <hyperlink ref="F590" r:id="rId77" display="https://podminky.urs.cz/item/CS_URS_2022_02/722174023"/>
    <hyperlink ref="F593" r:id="rId78" display="https://podminky.urs.cz/item/CS_URS_2022_02/722174024"/>
    <hyperlink ref="F596" r:id="rId79" display="https://podminky.urs.cz/item/CS_URS_2022_02/722174025"/>
    <hyperlink ref="F599" r:id="rId80" display="https://podminky.urs.cz/item/CS_URS_2022_02/722174026"/>
    <hyperlink ref="F602" r:id="rId81" display="https://podminky.urs.cz/item/CS_URS_2022_02/722181241"/>
    <hyperlink ref="F607" r:id="rId82" display="https://podminky.urs.cz/item/CS_URS_2022_02/722181242"/>
    <hyperlink ref="F612" r:id="rId83" display="https://podminky.urs.cz/item/CS_URS_2022_02/722181243"/>
    <hyperlink ref="F621" r:id="rId84" display="https://podminky.urs.cz/item/CS_URS_2022_02/722220152"/>
    <hyperlink ref="F624" r:id="rId85" display="https://podminky.urs.cz/item/CS_URS_2022_02/722220161"/>
    <hyperlink ref="F627" r:id="rId86" display="https://podminky.urs.cz/item/CS_URS_2022_02/722221134"/>
    <hyperlink ref="F630" r:id="rId87" display="https://podminky.urs.cz/item/CS_URS_2022_02/722240123"/>
    <hyperlink ref="F633" r:id="rId88" display="https://podminky.urs.cz/item/CS_URS_2022_02/722240125"/>
    <hyperlink ref="F636" r:id="rId89" display="https://podminky.urs.cz/item/CS_URS_2022_02/722250132"/>
    <hyperlink ref="F639" r:id="rId90" display="https://podminky.urs.cz/item/CS_URS_2022_02/722290226"/>
    <hyperlink ref="F644" r:id="rId91" display="https://podminky.urs.cz/item/CS_URS_2022_02/722290234"/>
    <hyperlink ref="F651" r:id="rId92" display="https://podminky.urs.cz/item/CS_URS_2022_02/998722201"/>
    <hyperlink ref="F655" r:id="rId93" display="https://podminky.urs.cz/item/CS_URS_2022_02/725110811"/>
    <hyperlink ref="F658" r:id="rId94" display="https://podminky.urs.cz/item/CS_URS_2022_02/725210821"/>
    <hyperlink ref="F661" r:id="rId95" display="https://podminky.urs.cz/item/CS_URS_2022_02/725330820"/>
    <hyperlink ref="F664" r:id="rId96" display="https://podminky.urs.cz/item/CS_URS_2022_02/725820801"/>
    <hyperlink ref="F667" r:id="rId97" display="https://podminky.urs.cz/item/CS_URS_2022_02/725860811"/>
    <hyperlink ref="F670" r:id="rId98" display="https://podminky.urs.cz/item/CS_URS_2022_02/725112022"/>
    <hyperlink ref="F673" r:id="rId99" display="https://podminky.urs.cz/item/CS_URS_2021_01/725112022/R"/>
    <hyperlink ref="F678" r:id="rId100" display="https://podminky.urs.cz/item/CS_URS_2022_02/725211616"/>
    <hyperlink ref="F683" r:id="rId101" display="https://podminky.urs.cz/item/CS_URS_2022_02/725822611"/>
    <hyperlink ref="F686" r:id="rId102" display="https://podminky.urs.cz/item/CS_URS_2022_02/725861102"/>
    <hyperlink ref="F689" r:id="rId103" display="https://podminky.urs.cz/item/CS_URS_2022_02/725241112"/>
    <hyperlink ref="F692" r:id="rId104" display="https://podminky.urs.cz/item/CS_URS_2022_02/725244103"/>
    <hyperlink ref="F695" r:id="rId105" display="https://podminky.urs.cz/item/CS_URS_2022_02/725841332"/>
    <hyperlink ref="F698" r:id="rId106" display="https://podminky.urs.cz/item/CS_URS_2022_02/725865311"/>
    <hyperlink ref="F701" r:id="rId107" display="https://podminky.urs.cz/item/CS_URS_2022_02/725331111"/>
    <hyperlink ref="F704" r:id="rId108" display="https://podminky.urs.cz/item/CS_URS_2022_02/725821312"/>
    <hyperlink ref="F707" r:id="rId109" display="https://podminky.urs.cz/item/CS_URS_2022_02/725813111"/>
    <hyperlink ref="F710" r:id="rId110" display="https://podminky.urs.cz/item/CS_URS_2022_02/998725201"/>
    <hyperlink ref="F714" r:id="rId111" display="https://podminky.urs.cz/item/CS_URS_2022_02/726111031"/>
    <hyperlink ref="F717" r:id="rId112" display="https://podminky.urs.cz/item/CS_URS_2022_02/998726211"/>
    <hyperlink ref="F722" r:id="rId113" display="https://podminky.urs.cz/item/CS_URS_2022_02/012002000"/>
    <hyperlink ref="F725" r:id="rId114" display="https://podminky.urs.cz/item/CS_URS_2022_02/013254000"/>
    <hyperlink ref="F729" r:id="rId115" display="https://podminky.urs.cz/item/CS_URS_2022_02/030001000"/>
    <hyperlink ref="F733" r:id="rId116" display="https://podminky.urs.cz/item/CS_URS_2022_02/065002000"/>
    <hyperlink ref="F737" r:id="rId117" display="https://podminky.urs.cz/item/CS_URS_2022_02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88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2331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ROUND(J108,2)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ROUND((SUM(BE108:BE473)),2)</f>
        <v>0</v>
      </c>
      <c r="G33" s="42"/>
      <c r="H33" s="42"/>
      <c r="I33" s="152">
        <v>0.21</v>
      </c>
      <c r="J33" s="151">
        <f>ROUND(((SUM(BE108:BE473))*I33),2)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ROUND((SUM(BF108:BF473)),2)</f>
        <v>0</v>
      </c>
      <c r="G34" s="42"/>
      <c r="H34" s="42"/>
      <c r="I34" s="152">
        <v>0.12</v>
      </c>
      <c r="J34" s="151">
        <f>ROUND(((SUM(BF108:BF473))*I34),2)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ROUND((SUM(BG108:BG473)),2)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ROUND((SUM(BH108:BH473)),2)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ROUND((SUM(BI108:BI473)),2)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02.D.1.4.2. - VZT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J108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125</v>
      </c>
      <c r="E60" s="172"/>
      <c r="F60" s="172"/>
      <c r="G60" s="172"/>
      <c r="H60" s="172"/>
      <c r="I60" s="172"/>
      <c r="J60" s="173">
        <f>J109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2332</v>
      </c>
      <c r="E61" s="178"/>
      <c r="F61" s="178"/>
      <c r="G61" s="178"/>
      <c r="H61" s="178"/>
      <c r="I61" s="178"/>
      <c r="J61" s="179">
        <f>J110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5"/>
      <c r="C62" s="176"/>
      <c r="D62" s="177" t="s">
        <v>2333</v>
      </c>
      <c r="E62" s="178"/>
      <c r="F62" s="178"/>
      <c r="G62" s="178"/>
      <c r="H62" s="178"/>
      <c r="I62" s="178"/>
      <c r="J62" s="179">
        <f>J111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21.8" customHeight="1">
      <c r="A63" s="10"/>
      <c r="B63" s="175"/>
      <c r="C63" s="176"/>
      <c r="D63" s="177" t="s">
        <v>2334</v>
      </c>
      <c r="E63" s="178"/>
      <c r="F63" s="178"/>
      <c r="G63" s="178"/>
      <c r="H63" s="178"/>
      <c r="I63" s="178"/>
      <c r="J63" s="179">
        <f>J139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21.8" customHeight="1">
      <c r="A64" s="10"/>
      <c r="B64" s="175"/>
      <c r="C64" s="176"/>
      <c r="D64" s="177" t="s">
        <v>2335</v>
      </c>
      <c r="E64" s="178"/>
      <c r="F64" s="178"/>
      <c r="G64" s="178"/>
      <c r="H64" s="178"/>
      <c r="I64" s="178"/>
      <c r="J64" s="179">
        <f>J143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21.8" customHeight="1">
      <c r="A65" s="10"/>
      <c r="B65" s="175"/>
      <c r="C65" s="176"/>
      <c r="D65" s="177" t="s">
        <v>2336</v>
      </c>
      <c r="E65" s="178"/>
      <c r="F65" s="178"/>
      <c r="G65" s="178"/>
      <c r="H65" s="178"/>
      <c r="I65" s="178"/>
      <c r="J65" s="179">
        <f>J157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21.8" customHeight="1">
      <c r="A66" s="10"/>
      <c r="B66" s="175"/>
      <c r="C66" s="176"/>
      <c r="D66" s="177" t="s">
        <v>2337</v>
      </c>
      <c r="E66" s="178"/>
      <c r="F66" s="178"/>
      <c r="G66" s="178"/>
      <c r="H66" s="178"/>
      <c r="I66" s="178"/>
      <c r="J66" s="179">
        <f>J164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5"/>
      <c r="C67" s="176"/>
      <c r="D67" s="177" t="s">
        <v>2338</v>
      </c>
      <c r="E67" s="178"/>
      <c r="F67" s="178"/>
      <c r="G67" s="178"/>
      <c r="H67" s="178"/>
      <c r="I67" s="178"/>
      <c r="J67" s="179">
        <f>J172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21.8" customHeight="1">
      <c r="A68" s="10"/>
      <c r="B68" s="175"/>
      <c r="C68" s="176"/>
      <c r="D68" s="177" t="s">
        <v>2339</v>
      </c>
      <c r="E68" s="178"/>
      <c r="F68" s="178"/>
      <c r="G68" s="178"/>
      <c r="H68" s="178"/>
      <c r="I68" s="178"/>
      <c r="J68" s="179">
        <f>J200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21.8" customHeight="1">
      <c r="A69" s="10"/>
      <c r="B69" s="175"/>
      <c r="C69" s="176"/>
      <c r="D69" s="177" t="s">
        <v>2340</v>
      </c>
      <c r="E69" s="178"/>
      <c r="F69" s="178"/>
      <c r="G69" s="178"/>
      <c r="H69" s="178"/>
      <c r="I69" s="178"/>
      <c r="J69" s="179">
        <f>J204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21.8" customHeight="1">
      <c r="A70" s="10"/>
      <c r="B70" s="175"/>
      <c r="C70" s="176"/>
      <c r="D70" s="177" t="s">
        <v>2341</v>
      </c>
      <c r="E70" s="178"/>
      <c r="F70" s="178"/>
      <c r="G70" s="178"/>
      <c r="H70" s="178"/>
      <c r="I70" s="178"/>
      <c r="J70" s="179">
        <f>J214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21.8" customHeight="1">
      <c r="A71" s="10"/>
      <c r="B71" s="175"/>
      <c r="C71" s="176"/>
      <c r="D71" s="177" t="s">
        <v>2342</v>
      </c>
      <c r="E71" s="178"/>
      <c r="F71" s="178"/>
      <c r="G71" s="178"/>
      <c r="H71" s="178"/>
      <c r="I71" s="178"/>
      <c r="J71" s="179">
        <f>J224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75"/>
      <c r="C72" s="176"/>
      <c r="D72" s="177" t="s">
        <v>2343</v>
      </c>
      <c r="E72" s="178"/>
      <c r="F72" s="178"/>
      <c r="G72" s="178"/>
      <c r="H72" s="178"/>
      <c r="I72" s="178"/>
      <c r="J72" s="179">
        <f>J235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21.8" customHeight="1">
      <c r="A73" s="10"/>
      <c r="B73" s="175"/>
      <c r="C73" s="176"/>
      <c r="D73" s="177" t="s">
        <v>2344</v>
      </c>
      <c r="E73" s="178"/>
      <c r="F73" s="178"/>
      <c r="G73" s="178"/>
      <c r="H73" s="178"/>
      <c r="I73" s="178"/>
      <c r="J73" s="179">
        <f>J268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21.8" customHeight="1">
      <c r="A74" s="10"/>
      <c r="B74" s="175"/>
      <c r="C74" s="176"/>
      <c r="D74" s="177" t="s">
        <v>2345</v>
      </c>
      <c r="E74" s="178"/>
      <c r="F74" s="178"/>
      <c r="G74" s="178"/>
      <c r="H74" s="178"/>
      <c r="I74" s="178"/>
      <c r="J74" s="179">
        <f>J286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75"/>
      <c r="C75" s="176"/>
      <c r="D75" s="177" t="s">
        <v>2346</v>
      </c>
      <c r="E75" s="178"/>
      <c r="F75" s="178"/>
      <c r="G75" s="178"/>
      <c r="H75" s="178"/>
      <c r="I75" s="178"/>
      <c r="J75" s="179">
        <f>J294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21.8" customHeight="1">
      <c r="A76" s="10"/>
      <c r="B76" s="175"/>
      <c r="C76" s="176"/>
      <c r="D76" s="177" t="s">
        <v>2347</v>
      </c>
      <c r="E76" s="178"/>
      <c r="F76" s="178"/>
      <c r="G76" s="178"/>
      <c r="H76" s="178"/>
      <c r="I76" s="178"/>
      <c r="J76" s="179">
        <f>J327</f>
        <v>0</v>
      </c>
      <c r="K76" s="176"/>
      <c r="L76" s="18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21.8" customHeight="1">
      <c r="A77" s="10"/>
      <c r="B77" s="175"/>
      <c r="C77" s="176"/>
      <c r="D77" s="177" t="s">
        <v>2348</v>
      </c>
      <c r="E77" s="178"/>
      <c r="F77" s="178"/>
      <c r="G77" s="178"/>
      <c r="H77" s="178"/>
      <c r="I77" s="178"/>
      <c r="J77" s="179">
        <f>J341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75"/>
      <c r="C78" s="176"/>
      <c r="D78" s="177" t="s">
        <v>2349</v>
      </c>
      <c r="E78" s="178"/>
      <c r="F78" s="178"/>
      <c r="G78" s="178"/>
      <c r="H78" s="178"/>
      <c r="I78" s="178"/>
      <c r="J78" s="179">
        <f>J349</f>
        <v>0</v>
      </c>
      <c r="K78" s="176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21.8" customHeight="1">
      <c r="A79" s="10"/>
      <c r="B79" s="175"/>
      <c r="C79" s="176"/>
      <c r="D79" s="177" t="s">
        <v>2350</v>
      </c>
      <c r="E79" s="178"/>
      <c r="F79" s="178"/>
      <c r="G79" s="178"/>
      <c r="H79" s="178"/>
      <c r="I79" s="178"/>
      <c r="J79" s="179">
        <f>J382</f>
        <v>0</v>
      </c>
      <c r="K79" s="176"/>
      <c r="L79" s="18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21.8" customHeight="1">
      <c r="A80" s="10"/>
      <c r="B80" s="175"/>
      <c r="C80" s="176"/>
      <c r="D80" s="177" t="s">
        <v>2351</v>
      </c>
      <c r="E80" s="178"/>
      <c r="F80" s="178"/>
      <c r="G80" s="178"/>
      <c r="H80" s="178"/>
      <c r="I80" s="178"/>
      <c r="J80" s="179">
        <f>J388</f>
        <v>0</v>
      </c>
      <c r="K80" s="176"/>
      <c r="L80" s="18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21.8" customHeight="1">
      <c r="A81" s="10"/>
      <c r="B81" s="175"/>
      <c r="C81" s="176"/>
      <c r="D81" s="177" t="s">
        <v>2352</v>
      </c>
      <c r="E81" s="178"/>
      <c r="F81" s="178"/>
      <c r="G81" s="178"/>
      <c r="H81" s="178"/>
      <c r="I81" s="178"/>
      <c r="J81" s="179">
        <f>J392</f>
        <v>0</v>
      </c>
      <c r="K81" s="176"/>
      <c r="L81" s="18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75"/>
      <c r="C82" s="176"/>
      <c r="D82" s="177" t="s">
        <v>2353</v>
      </c>
      <c r="E82" s="178"/>
      <c r="F82" s="178"/>
      <c r="G82" s="178"/>
      <c r="H82" s="178"/>
      <c r="I82" s="178"/>
      <c r="J82" s="179">
        <f>J403</f>
        <v>0</v>
      </c>
      <c r="K82" s="176"/>
      <c r="L82" s="18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21.8" customHeight="1">
      <c r="A83" s="10"/>
      <c r="B83" s="175"/>
      <c r="C83" s="176"/>
      <c r="D83" s="177" t="s">
        <v>2354</v>
      </c>
      <c r="E83" s="178"/>
      <c r="F83" s="178"/>
      <c r="G83" s="178"/>
      <c r="H83" s="178"/>
      <c r="I83" s="178"/>
      <c r="J83" s="179">
        <f>J430</f>
        <v>0</v>
      </c>
      <c r="K83" s="176"/>
      <c r="L83" s="18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21.8" customHeight="1">
      <c r="A84" s="10"/>
      <c r="B84" s="175"/>
      <c r="C84" s="176"/>
      <c r="D84" s="177" t="s">
        <v>2355</v>
      </c>
      <c r="E84" s="178"/>
      <c r="F84" s="178"/>
      <c r="G84" s="178"/>
      <c r="H84" s="178"/>
      <c r="I84" s="178"/>
      <c r="J84" s="179">
        <f>J440</f>
        <v>0</v>
      </c>
      <c r="K84" s="176"/>
      <c r="L84" s="18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21.8" customHeight="1">
      <c r="A85" s="10"/>
      <c r="B85" s="175"/>
      <c r="C85" s="176"/>
      <c r="D85" s="177" t="s">
        <v>2356</v>
      </c>
      <c r="E85" s="178"/>
      <c r="F85" s="178"/>
      <c r="G85" s="178"/>
      <c r="H85" s="178"/>
      <c r="I85" s="178"/>
      <c r="J85" s="179">
        <f>J444</f>
        <v>0</v>
      </c>
      <c r="K85" s="176"/>
      <c r="L85" s="18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4.85" customHeight="1">
      <c r="A86" s="10"/>
      <c r="B86" s="175"/>
      <c r="C86" s="176"/>
      <c r="D86" s="177" t="s">
        <v>2357</v>
      </c>
      <c r="E86" s="178"/>
      <c r="F86" s="178"/>
      <c r="G86" s="178"/>
      <c r="H86" s="178"/>
      <c r="I86" s="178"/>
      <c r="J86" s="179">
        <f>J455</f>
        <v>0</v>
      </c>
      <c r="K86" s="176"/>
      <c r="L86" s="18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21.8" customHeight="1">
      <c r="A87" s="10"/>
      <c r="B87" s="175"/>
      <c r="C87" s="176"/>
      <c r="D87" s="177" t="s">
        <v>2358</v>
      </c>
      <c r="E87" s="178"/>
      <c r="F87" s="178"/>
      <c r="G87" s="178"/>
      <c r="H87" s="178"/>
      <c r="I87" s="178"/>
      <c r="J87" s="179">
        <f>J462</f>
        <v>0</v>
      </c>
      <c r="K87" s="176"/>
      <c r="L87" s="18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21.8" customHeight="1">
      <c r="A88" s="10"/>
      <c r="B88" s="175"/>
      <c r="C88" s="176"/>
      <c r="D88" s="177" t="s">
        <v>2359</v>
      </c>
      <c r="E88" s="178"/>
      <c r="F88" s="178"/>
      <c r="G88" s="178"/>
      <c r="H88" s="178"/>
      <c r="I88" s="178"/>
      <c r="J88" s="179">
        <f>J466</f>
        <v>0</v>
      </c>
      <c r="K88" s="176"/>
      <c r="L88" s="18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2" customFormat="1" ht="21.8" customHeight="1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138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6.95" customHeight="1">
      <c r="A90" s="42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38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4" spans="1:31" s="2" customFormat="1" ht="6.95" customHeight="1">
      <c r="A94" s="42"/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138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24.95" customHeight="1">
      <c r="A95" s="42"/>
      <c r="B95" s="43"/>
      <c r="C95" s="27" t="s">
        <v>138</v>
      </c>
      <c r="D95" s="44"/>
      <c r="E95" s="44"/>
      <c r="F95" s="44"/>
      <c r="G95" s="44"/>
      <c r="H95" s="44"/>
      <c r="I95" s="44"/>
      <c r="J95" s="44"/>
      <c r="K95" s="44"/>
      <c r="L95" s="138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2" customFormat="1" ht="6.95" customHeight="1">
      <c r="A96" s="42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138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2" customFormat="1" ht="12" customHeight="1">
      <c r="A97" s="42"/>
      <c r="B97" s="43"/>
      <c r="C97" s="36" t="s">
        <v>16</v>
      </c>
      <c r="D97" s="44"/>
      <c r="E97" s="44"/>
      <c r="F97" s="44"/>
      <c r="G97" s="44"/>
      <c r="H97" s="44"/>
      <c r="I97" s="44"/>
      <c r="J97" s="44"/>
      <c r="K97" s="44"/>
      <c r="L97" s="138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" customFormat="1" ht="16.5" customHeight="1">
      <c r="A98" s="42"/>
      <c r="B98" s="43"/>
      <c r="C98" s="44"/>
      <c r="D98" s="44"/>
      <c r="E98" s="164" t="str">
        <f>E7</f>
        <v>Nejdek, MŠ Lipová - Celková rekonstrukce - P1 - Vnitřní</v>
      </c>
      <c r="F98" s="36"/>
      <c r="G98" s="36"/>
      <c r="H98" s="36"/>
      <c r="I98" s="44"/>
      <c r="J98" s="44"/>
      <c r="K98" s="44"/>
      <c r="L98" s="138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s="2" customFormat="1" ht="12" customHeight="1">
      <c r="A99" s="42"/>
      <c r="B99" s="43"/>
      <c r="C99" s="36" t="s">
        <v>103</v>
      </c>
      <c r="D99" s="44"/>
      <c r="E99" s="44"/>
      <c r="F99" s="44"/>
      <c r="G99" s="44"/>
      <c r="H99" s="44"/>
      <c r="I99" s="44"/>
      <c r="J99" s="44"/>
      <c r="K99" s="44"/>
      <c r="L99" s="138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2" customFormat="1" ht="16.5" customHeight="1">
      <c r="A100" s="42"/>
      <c r="B100" s="43"/>
      <c r="C100" s="44"/>
      <c r="D100" s="44"/>
      <c r="E100" s="73" t="str">
        <f>E9</f>
        <v>02.D.1.4.2. - VZT</v>
      </c>
      <c r="F100" s="44"/>
      <c r="G100" s="44"/>
      <c r="H100" s="44"/>
      <c r="I100" s="44"/>
      <c r="J100" s="44"/>
      <c r="K100" s="44"/>
      <c r="L100" s="138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s="2" customFormat="1" ht="6.95" customHeight="1">
      <c r="A101" s="42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138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2" customFormat="1" ht="12" customHeight="1">
      <c r="A102" s="42"/>
      <c r="B102" s="43"/>
      <c r="C102" s="36" t="s">
        <v>21</v>
      </c>
      <c r="D102" s="44"/>
      <c r="E102" s="44"/>
      <c r="F102" s="31" t="str">
        <f>F12</f>
        <v>Nejdek, ul. Lipová</v>
      </c>
      <c r="G102" s="44"/>
      <c r="H102" s="44"/>
      <c r="I102" s="36" t="s">
        <v>23</v>
      </c>
      <c r="J102" s="76" t="str">
        <f>IF(J12="","",J12)</f>
        <v>10. 8. 2022</v>
      </c>
      <c r="K102" s="44"/>
      <c r="L102" s="138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2" customFormat="1" ht="6.95" customHeight="1">
      <c r="A103" s="42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138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2" customFormat="1" ht="40.05" customHeight="1">
      <c r="A104" s="42"/>
      <c r="B104" s="43"/>
      <c r="C104" s="36" t="s">
        <v>25</v>
      </c>
      <c r="D104" s="44"/>
      <c r="E104" s="44"/>
      <c r="F104" s="31" t="str">
        <f>E15</f>
        <v>Město Nejdek, nám.Karla IV. 239, 362 21 Nejdek</v>
      </c>
      <c r="G104" s="44"/>
      <c r="H104" s="44"/>
      <c r="I104" s="36" t="s">
        <v>31</v>
      </c>
      <c r="J104" s="40" t="str">
        <f>E21</f>
        <v>Projektová Kancelář PS, Ing. Irena Pichlová</v>
      </c>
      <c r="K104" s="44"/>
      <c r="L104" s="138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2" customFormat="1" ht="15.15" customHeight="1">
      <c r="A105" s="42"/>
      <c r="B105" s="43"/>
      <c r="C105" s="36" t="s">
        <v>29</v>
      </c>
      <c r="D105" s="44"/>
      <c r="E105" s="44"/>
      <c r="F105" s="31" t="str">
        <f>IF(E18="","",E18)</f>
        <v>Vyplň údaj</v>
      </c>
      <c r="G105" s="44"/>
      <c r="H105" s="44"/>
      <c r="I105" s="36" t="s">
        <v>34</v>
      </c>
      <c r="J105" s="40" t="str">
        <f>E24</f>
        <v>Daniela Hahnová</v>
      </c>
      <c r="K105" s="44"/>
      <c r="L105" s="138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s="2" customFormat="1" ht="10.3" customHeight="1">
      <c r="A106" s="42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138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s="11" customFormat="1" ht="29.25" customHeight="1">
      <c r="A107" s="181"/>
      <c r="B107" s="182"/>
      <c r="C107" s="183" t="s">
        <v>139</v>
      </c>
      <c r="D107" s="184" t="s">
        <v>57</v>
      </c>
      <c r="E107" s="184" t="s">
        <v>53</v>
      </c>
      <c r="F107" s="184" t="s">
        <v>54</v>
      </c>
      <c r="G107" s="184" t="s">
        <v>140</v>
      </c>
      <c r="H107" s="184" t="s">
        <v>141</v>
      </c>
      <c r="I107" s="184" t="s">
        <v>142</v>
      </c>
      <c r="J107" s="184" t="s">
        <v>107</v>
      </c>
      <c r="K107" s="185" t="s">
        <v>143</v>
      </c>
      <c r="L107" s="186"/>
      <c r="M107" s="96" t="s">
        <v>19</v>
      </c>
      <c r="N107" s="97" t="s">
        <v>42</v>
      </c>
      <c r="O107" s="97" t="s">
        <v>144</v>
      </c>
      <c r="P107" s="97" t="s">
        <v>145</v>
      </c>
      <c r="Q107" s="97" t="s">
        <v>146</v>
      </c>
      <c r="R107" s="97" t="s">
        <v>147</v>
      </c>
      <c r="S107" s="97" t="s">
        <v>148</v>
      </c>
      <c r="T107" s="98" t="s">
        <v>149</v>
      </c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</row>
    <row r="108" spans="1:63" s="2" customFormat="1" ht="22.8" customHeight="1">
      <c r="A108" s="42"/>
      <c r="B108" s="43"/>
      <c r="C108" s="103" t="s">
        <v>150</v>
      </c>
      <c r="D108" s="44"/>
      <c r="E108" s="44"/>
      <c r="F108" s="44"/>
      <c r="G108" s="44"/>
      <c r="H108" s="44"/>
      <c r="I108" s="44"/>
      <c r="J108" s="187">
        <f>BK108</f>
        <v>0</v>
      </c>
      <c r="K108" s="44"/>
      <c r="L108" s="48"/>
      <c r="M108" s="99"/>
      <c r="N108" s="188"/>
      <c r="O108" s="100"/>
      <c r="P108" s="189">
        <f>P109</f>
        <v>0</v>
      </c>
      <c r="Q108" s="100"/>
      <c r="R108" s="189">
        <f>R109</f>
        <v>0</v>
      </c>
      <c r="S108" s="100"/>
      <c r="T108" s="190">
        <f>T109</f>
        <v>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71</v>
      </c>
      <c r="AU108" s="21" t="s">
        <v>108</v>
      </c>
      <c r="BK108" s="191">
        <f>BK109</f>
        <v>0</v>
      </c>
    </row>
    <row r="109" spans="1:63" s="12" customFormat="1" ht="25.9" customHeight="1">
      <c r="A109" s="12"/>
      <c r="B109" s="192"/>
      <c r="C109" s="193"/>
      <c r="D109" s="194" t="s">
        <v>71</v>
      </c>
      <c r="E109" s="195" t="s">
        <v>996</v>
      </c>
      <c r="F109" s="195" t="s">
        <v>997</v>
      </c>
      <c r="G109" s="193"/>
      <c r="H109" s="193"/>
      <c r="I109" s="196"/>
      <c r="J109" s="197">
        <f>BK109</f>
        <v>0</v>
      </c>
      <c r="K109" s="193"/>
      <c r="L109" s="198"/>
      <c r="M109" s="199"/>
      <c r="N109" s="200"/>
      <c r="O109" s="200"/>
      <c r="P109" s="201">
        <f>P110</f>
        <v>0</v>
      </c>
      <c r="Q109" s="200"/>
      <c r="R109" s="201">
        <f>R110</f>
        <v>0</v>
      </c>
      <c r="S109" s="200"/>
      <c r="T109" s="202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3" t="s">
        <v>82</v>
      </c>
      <c r="AT109" s="204" t="s">
        <v>71</v>
      </c>
      <c r="AU109" s="204" t="s">
        <v>72</v>
      </c>
      <c r="AY109" s="203" t="s">
        <v>153</v>
      </c>
      <c r="BK109" s="205">
        <f>BK110</f>
        <v>0</v>
      </c>
    </row>
    <row r="110" spans="1:63" s="12" customFormat="1" ht="22.8" customHeight="1">
      <c r="A110" s="12"/>
      <c r="B110" s="192"/>
      <c r="C110" s="193"/>
      <c r="D110" s="194" t="s">
        <v>71</v>
      </c>
      <c r="E110" s="206" t="s">
        <v>2360</v>
      </c>
      <c r="F110" s="206" t="s">
        <v>2361</v>
      </c>
      <c r="G110" s="193"/>
      <c r="H110" s="193"/>
      <c r="I110" s="196"/>
      <c r="J110" s="207">
        <f>BK110</f>
        <v>0</v>
      </c>
      <c r="K110" s="193"/>
      <c r="L110" s="198"/>
      <c r="M110" s="199"/>
      <c r="N110" s="200"/>
      <c r="O110" s="200"/>
      <c r="P110" s="201">
        <f>P111+P172+P235+P294+P349+P403+P455</f>
        <v>0</v>
      </c>
      <c r="Q110" s="200"/>
      <c r="R110" s="201">
        <f>R111+R172+R235+R294+R349+R403+R455</f>
        <v>0</v>
      </c>
      <c r="S110" s="200"/>
      <c r="T110" s="202">
        <f>T111+T172+T235+T294+T349+T403+T455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3" t="s">
        <v>82</v>
      </c>
      <c r="AT110" s="204" t="s">
        <v>71</v>
      </c>
      <c r="AU110" s="204" t="s">
        <v>80</v>
      </c>
      <c r="AY110" s="203" t="s">
        <v>153</v>
      </c>
      <c r="BK110" s="205">
        <f>BK111+BK172+BK235+BK294+BK349+BK403+BK455</f>
        <v>0</v>
      </c>
    </row>
    <row r="111" spans="1:63" s="12" customFormat="1" ht="20.85" customHeight="1">
      <c r="A111" s="12"/>
      <c r="B111" s="192"/>
      <c r="C111" s="193"/>
      <c r="D111" s="194" t="s">
        <v>71</v>
      </c>
      <c r="E111" s="206" t="s">
        <v>2362</v>
      </c>
      <c r="F111" s="206" t="s">
        <v>2363</v>
      </c>
      <c r="G111" s="193"/>
      <c r="H111" s="193"/>
      <c r="I111" s="196"/>
      <c r="J111" s="207">
        <f>BK111</f>
        <v>0</v>
      </c>
      <c r="K111" s="193"/>
      <c r="L111" s="198"/>
      <c r="M111" s="199"/>
      <c r="N111" s="200"/>
      <c r="O111" s="200"/>
      <c r="P111" s="201">
        <f>P112+SUM(P113:P139)+P143+P157+P164</f>
        <v>0</v>
      </c>
      <c r="Q111" s="200"/>
      <c r="R111" s="201">
        <f>R112+SUM(R113:R139)+R143+R157+R164</f>
        <v>0</v>
      </c>
      <c r="S111" s="200"/>
      <c r="T111" s="202">
        <f>T112+SUM(T113:T139)+T143+T157+T164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3" t="s">
        <v>80</v>
      </c>
      <c r="AT111" s="204" t="s">
        <v>71</v>
      </c>
      <c r="AU111" s="204" t="s">
        <v>82</v>
      </c>
      <c r="AY111" s="203" t="s">
        <v>153</v>
      </c>
      <c r="BK111" s="205">
        <f>BK112+SUM(BK113:BK139)+BK143+BK157+BK164</f>
        <v>0</v>
      </c>
    </row>
    <row r="112" spans="1:65" s="2" customFormat="1" ht="24.15" customHeight="1">
      <c r="A112" s="42"/>
      <c r="B112" s="43"/>
      <c r="C112" s="208" t="s">
        <v>80</v>
      </c>
      <c r="D112" s="208" t="s">
        <v>156</v>
      </c>
      <c r="E112" s="209" t="s">
        <v>2364</v>
      </c>
      <c r="F112" s="210" t="s">
        <v>2365</v>
      </c>
      <c r="G112" s="211" t="s">
        <v>2366</v>
      </c>
      <c r="H112" s="212">
        <v>1</v>
      </c>
      <c r="I112" s="213"/>
      <c r="J112" s="214">
        <f>ROUND(I112*H112,2)</f>
        <v>0</v>
      </c>
      <c r="K112" s="210" t="s">
        <v>19</v>
      </c>
      <c r="L112" s="48"/>
      <c r="M112" s="215" t="s">
        <v>19</v>
      </c>
      <c r="N112" s="216" t="s">
        <v>43</v>
      </c>
      <c r="O112" s="88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R112" s="219" t="s">
        <v>161</v>
      </c>
      <c r="AT112" s="219" t="s">
        <v>156</v>
      </c>
      <c r="AU112" s="219" t="s">
        <v>175</v>
      </c>
      <c r="AY112" s="21" t="s">
        <v>153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21" t="s">
        <v>80</v>
      </c>
      <c r="BK112" s="220">
        <f>ROUND(I112*H112,2)</f>
        <v>0</v>
      </c>
      <c r="BL112" s="21" t="s">
        <v>161</v>
      </c>
      <c r="BM112" s="219" t="s">
        <v>82</v>
      </c>
    </row>
    <row r="113" spans="1:47" s="2" customFormat="1" ht="12">
      <c r="A113" s="42"/>
      <c r="B113" s="43"/>
      <c r="C113" s="44"/>
      <c r="D113" s="221" t="s">
        <v>162</v>
      </c>
      <c r="E113" s="44"/>
      <c r="F113" s="222" t="s">
        <v>2365</v>
      </c>
      <c r="G113" s="44"/>
      <c r="H113" s="44"/>
      <c r="I113" s="223"/>
      <c r="J113" s="44"/>
      <c r="K113" s="44"/>
      <c r="L113" s="48"/>
      <c r="M113" s="224"/>
      <c r="N113" s="225"/>
      <c r="O113" s="88"/>
      <c r="P113" s="88"/>
      <c r="Q113" s="88"/>
      <c r="R113" s="88"/>
      <c r="S113" s="88"/>
      <c r="T113" s="89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T113" s="21" t="s">
        <v>162</v>
      </c>
      <c r="AU113" s="21" t="s">
        <v>175</v>
      </c>
    </row>
    <row r="114" spans="1:47" s="2" customFormat="1" ht="12">
      <c r="A114" s="42"/>
      <c r="B114" s="43"/>
      <c r="C114" s="44"/>
      <c r="D114" s="221" t="s">
        <v>225</v>
      </c>
      <c r="E114" s="44"/>
      <c r="F114" s="271" t="s">
        <v>2367</v>
      </c>
      <c r="G114" s="44"/>
      <c r="H114" s="44"/>
      <c r="I114" s="223"/>
      <c r="J114" s="44"/>
      <c r="K114" s="44"/>
      <c r="L114" s="48"/>
      <c r="M114" s="224"/>
      <c r="N114" s="225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225</v>
      </c>
      <c r="AU114" s="21" t="s">
        <v>175</v>
      </c>
    </row>
    <row r="115" spans="1:65" s="2" customFormat="1" ht="16.5" customHeight="1">
      <c r="A115" s="42"/>
      <c r="B115" s="43"/>
      <c r="C115" s="208" t="s">
        <v>82</v>
      </c>
      <c r="D115" s="208" t="s">
        <v>156</v>
      </c>
      <c r="E115" s="209" t="s">
        <v>2368</v>
      </c>
      <c r="F115" s="210" t="s">
        <v>2369</v>
      </c>
      <c r="G115" s="211" t="s">
        <v>2370</v>
      </c>
      <c r="H115" s="212">
        <v>1</v>
      </c>
      <c r="I115" s="213"/>
      <c r="J115" s="214">
        <f>ROUND(I115*H115,2)</f>
        <v>0</v>
      </c>
      <c r="K115" s="210" t="s">
        <v>19</v>
      </c>
      <c r="L115" s="48"/>
      <c r="M115" s="215" t="s">
        <v>19</v>
      </c>
      <c r="N115" s="216" t="s">
        <v>43</v>
      </c>
      <c r="O115" s="88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19" t="s">
        <v>161</v>
      </c>
      <c r="AT115" s="219" t="s">
        <v>156</v>
      </c>
      <c r="AU115" s="219" t="s">
        <v>175</v>
      </c>
      <c r="AY115" s="21" t="s">
        <v>153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21" t="s">
        <v>80</v>
      </c>
      <c r="BK115" s="220">
        <f>ROUND(I115*H115,2)</f>
        <v>0</v>
      </c>
      <c r="BL115" s="21" t="s">
        <v>161</v>
      </c>
      <c r="BM115" s="219" t="s">
        <v>161</v>
      </c>
    </row>
    <row r="116" spans="1:47" s="2" customFormat="1" ht="12">
      <c r="A116" s="42"/>
      <c r="B116" s="43"/>
      <c r="C116" s="44"/>
      <c r="D116" s="221" t="s">
        <v>162</v>
      </c>
      <c r="E116" s="44"/>
      <c r="F116" s="222" t="s">
        <v>2369</v>
      </c>
      <c r="G116" s="44"/>
      <c r="H116" s="44"/>
      <c r="I116" s="223"/>
      <c r="J116" s="44"/>
      <c r="K116" s="44"/>
      <c r="L116" s="48"/>
      <c r="M116" s="224"/>
      <c r="N116" s="225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162</v>
      </c>
      <c r="AU116" s="21" t="s">
        <v>175</v>
      </c>
    </row>
    <row r="117" spans="1:47" s="2" customFormat="1" ht="12">
      <c r="A117" s="42"/>
      <c r="B117" s="43"/>
      <c r="C117" s="44"/>
      <c r="D117" s="221" t="s">
        <v>225</v>
      </c>
      <c r="E117" s="44"/>
      <c r="F117" s="271" t="s">
        <v>2371</v>
      </c>
      <c r="G117" s="44"/>
      <c r="H117" s="44"/>
      <c r="I117" s="223"/>
      <c r="J117" s="44"/>
      <c r="K117" s="44"/>
      <c r="L117" s="48"/>
      <c r="M117" s="224"/>
      <c r="N117" s="225"/>
      <c r="O117" s="88"/>
      <c r="P117" s="88"/>
      <c r="Q117" s="88"/>
      <c r="R117" s="88"/>
      <c r="S117" s="88"/>
      <c r="T117" s="8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T117" s="21" t="s">
        <v>225</v>
      </c>
      <c r="AU117" s="21" t="s">
        <v>175</v>
      </c>
    </row>
    <row r="118" spans="1:65" s="2" customFormat="1" ht="16.5" customHeight="1">
      <c r="A118" s="42"/>
      <c r="B118" s="43"/>
      <c r="C118" s="208" t="s">
        <v>175</v>
      </c>
      <c r="D118" s="208" t="s">
        <v>156</v>
      </c>
      <c r="E118" s="209" t="s">
        <v>2372</v>
      </c>
      <c r="F118" s="210" t="s">
        <v>2373</v>
      </c>
      <c r="G118" s="211" t="s">
        <v>2370</v>
      </c>
      <c r="H118" s="212">
        <v>1</v>
      </c>
      <c r="I118" s="213"/>
      <c r="J118" s="214">
        <f>ROUND(I118*H118,2)</f>
        <v>0</v>
      </c>
      <c r="K118" s="210" t="s">
        <v>19</v>
      </c>
      <c r="L118" s="48"/>
      <c r="M118" s="215" t="s">
        <v>19</v>
      </c>
      <c r="N118" s="216" t="s">
        <v>43</v>
      </c>
      <c r="O118" s="88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R118" s="219" t="s">
        <v>161</v>
      </c>
      <c r="AT118" s="219" t="s">
        <v>156</v>
      </c>
      <c r="AU118" s="219" t="s">
        <v>175</v>
      </c>
      <c r="AY118" s="21" t="s">
        <v>153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21" t="s">
        <v>80</v>
      </c>
      <c r="BK118" s="220">
        <f>ROUND(I118*H118,2)</f>
        <v>0</v>
      </c>
      <c r="BL118" s="21" t="s">
        <v>161</v>
      </c>
      <c r="BM118" s="219" t="s">
        <v>178</v>
      </c>
    </row>
    <row r="119" spans="1:47" s="2" customFormat="1" ht="12">
      <c r="A119" s="42"/>
      <c r="B119" s="43"/>
      <c r="C119" s="44"/>
      <c r="D119" s="221" t="s">
        <v>162</v>
      </c>
      <c r="E119" s="44"/>
      <c r="F119" s="222" t="s">
        <v>2373</v>
      </c>
      <c r="G119" s="44"/>
      <c r="H119" s="44"/>
      <c r="I119" s="223"/>
      <c r="J119" s="44"/>
      <c r="K119" s="44"/>
      <c r="L119" s="48"/>
      <c r="M119" s="224"/>
      <c r="N119" s="225"/>
      <c r="O119" s="88"/>
      <c r="P119" s="88"/>
      <c r="Q119" s="88"/>
      <c r="R119" s="88"/>
      <c r="S119" s="88"/>
      <c r="T119" s="89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T119" s="21" t="s">
        <v>162</v>
      </c>
      <c r="AU119" s="21" t="s">
        <v>175</v>
      </c>
    </row>
    <row r="120" spans="1:47" s="2" customFormat="1" ht="12">
      <c r="A120" s="42"/>
      <c r="B120" s="43"/>
      <c r="C120" s="44"/>
      <c r="D120" s="221" t="s">
        <v>225</v>
      </c>
      <c r="E120" s="44"/>
      <c r="F120" s="271" t="s">
        <v>2374</v>
      </c>
      <c r="G120" s="44"/>
      <c r="H120" s="44"/>
      <c r="I120" s="223"/>
      <c r="J120" s="44"/>
      <c r="K120" s="44"/>
      <c r="L120" s="48"/>
      <c r="M120" s="224"/>
      <c r="N120" s="225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225</v>
      </c>
      <c r="AU120" s="21" t="s">
        <v>175</v>
      </c>
    </row>
    <row r="121" spans="1:65" s="2" customFormat="1" ht="16.5" customHeight="1">
      <c r="A121" s="42"/>
      <c r="B121" s="43"/>
      <c r="C121" s="208" t="s">
        <v>161</v>
      </c>
      <c r="D121" s="208" t="s">
        <v>156</v>
      </c>
      <c r="E121" s="209" t="s">
        <v>2375</v>
      </c>
      <c r="F121" s="210" t="s">
        <v>2376</v>
      </c>
      <c r="G121" s="211" t="s">
        <v>2370</v>
      </c>
      <c r="H121" s="212">
        <v>1</v>
      </c>
      <c r="I121" s="213"/>
      <c r="J121" s="214">
        <f>ROUND(I121*H121,2)</f>
        <v>0</v>
      </c>
      <c r="K121" s="210" t="s">
        <v>19</v>
      </c>
      <c r="L121" s="48"/>
      <c r="M121" s="215" t="s">
        <v>19</v>
      </c>
      <c r="N121" s="216" t="s">
        <v>43</v>
      </c>
      <c r="O121" s="88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19" t="s">
        <v>161</v>
      </c>
      <c r="AT121" s="219" t="s">
        <v>156</v>
      </c>
      <c r="AU121" s="219" t="s">
        <v>175</v>
      </c>
      <c r="AY121" s="21" t="s">
        <v>153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21" t="s">
        <v>80</v>
      </c>
      <c r="BK121" s="220">
        <f>ROUND(I121*H121,2)</f>
        <v>0</v>
      </c>
      <c r="BL121" s="21" t="s">
        <v>161</v>
      </c>
      <c r="BM121" s="219" t="s">
        <v>184</v>
      </c>
    </row>
    <row r="122" spans="1:47" s="2" customFormat="1" ht="12">
      <c r="A122" s="42"/>
      <c r="B122" s="43"/>
      <c r="C122" s="44"/>
      <c r="D122" s="221" t="s">
        <v>162</v>
      </c>
      <c r="E122" s="44"/>
      <c r="F122" s="222" t="s">
        <v>2376</v>
      </c>
      <c r="G122" s="44"/>
      <c r="H122" s="44"/>
      <c r="I122" s="223"/>
      <c r="J122" s="44"/>
      <c r="K122" s="44"/>
      <c r="L122" s="48"/>
      <c r="M122" s="224"/>
      <c r="N122" s="225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1" t="s">
        <v>162</v>
      </c>
      <c r="AU122" s="21" t="s">
        <v>175</v>
      </c>
    </row>
    <row r="123" spans="1:47" s="2" customFormat="1" ht="12">
      <c r="A123" s="42"/>
      <c r="B123" s="43"/>
      <c r="C123" s="44"/>
      <c r="D123" s="221" t="s">
        <v>225</v>
      </c>
      <c r="E123" s="44"/>
      <c r="F123" s="271" t="s">
        <v>2377</v>
      </c>
      <c r="G123" s="44"/>
      <c r="H123" s="44"/>
      <c r="I123" s="223"/>
      <c r="J123" s="44"/>
      <c r="K123" s="44"/>
      <c r="L123" s="48"/>
      <c r="M123" s="224"/>
      <c r="N123" s="225"/>
      <c r="O123" s="88"/>
      <c r="P123" s="88"/>
      <c r="Q123" s="88"/>
      <c r="R123" s="88"/>
      <c r="S123" s="88"/>
      <c r="T123" s="89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T123" s="21" t="s">
        <v>225</v>
      </c>
      <c r="AU123" s="21" t="s">
        <v>175</v>
      </c>
    </row>
    <row r="124" spans="1:65" s="2" customFormat="1" ht="24.15" customHeight="1">
      <c r="A124" s="42"/>
      <c r="B124" s="43"/>
      <c r="C124" s="208" t="s">
        <v>188</v>
      </c>
      <c r="D124" s="208" t="s">
        <v>156</v>
      </c>
      <c r="E124" s="209" t="s">
        <v>2378</v>
      </c>
      <c r="F124" s="210" t="s">
        <v>2379</v>
      </c>
      <c r="G124" s="211" t="s">
        <v>2370</v>
      </c>
      <c r="H124" s="212">
        <v>3</v>
      </c>
      <c r="I124" s="213"/>
      <c r="J124" s="214">
        <f>ROUND(I124*H124,2)</f>
        <v>0</v>
      </c>
      <c r="K124" s="210" t="s">
        <v>19</v>
      </c>
      <c r="L124" s="48"/>
      <c r="M124" s="215" t="s">
        <v>19</v>
      </c>
      <c r="N124" s="216" t="s">
        <v>43</v>
      </c>
      <c r="O124" s="88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R124" s="219" t="s">
        <v>161</v>
      </c>
      <c r="AT124" s="219" t="s">
        <v>156</v>
      </c>
      <c r="AU124" s="219" t="s">
        <v>175</v>
      </c>
      <c r="AY124" s="21" t="s">
        <v>153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21" t="s">
        <v>80</v>
      </c>
      <c r="BK124" s="220">
        <f>ROUND(I124*H124,2)</f>
        <v>0</v>
      </c>
      <c r="BL124" s="21" t="s">
        <v>161</v>
      </c>
      <c r="BM124" s="219" t="s">
        <v>191</v>
      </c>
    </row>
    <row r="125" spans="1:47" s="2" customFormat="1" ht="12">
      <c r="A125" s="42"/>
      <c r="B125" s="43"/>
      <c r="C125" s="44"/>
      <c r="D125" s="221" t="s">
        <v>162</v>
      </c>
      <c r="E125" s="44"/>
      <c r="F125" s="222" t="s">
        <v>2379</v>
      </c>
      <c r="G125" s="44"/>
      <c r="H125" s="44"/>
      <c r="I125" s="223"/>
      <c r="J125" s="44"/>
      <c r="K125" s="44"/>
      <c r="L125" s="48"/>
      <c r="M125" s="224"/>
      <c r="N125" s="225"/>
      <c r="O125" s="88"/>
      <c r="P125" s="88"/>
      <c r="Q125" s="88"/>
      <c r="R125" s="88"/>
      <c r="S125" s="88"/>
      <c r="T125" s="89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T125" s="21" t="s">
        <v>162</v>
      </c>
      <c r="AU125" s="21" t="s">
        <v>175</v>
      </c>
    </row>
    <row r="126" spans="1:47" s="2" customFormat="1" ht="12">
      <c r="A126" s="42"/>
      <c r="B126" s="43"/>
      <c r="C126" s="44"/>
      <c r="D126" s="221" t="s">
        <v>225</v>
      </c>
      <c r="E126" s="44"/>
      <c r="F126" s="271" t="s">
        <v>2380</v>
      </c>
      <c r="G126" s="44"/>
      <c r="H126" s="44"/>
      <c r="I126" s="223"/>
      <c r="J126" s="44"/>
      <c r="K126" s="44"/>
      <c r="L126" s="48"/>
      <c r="M126" s="224"/>
      <c r="N126" s="225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225</v>
      </c>
      <c r="AU126" s="21" t="s">
        <v>175</v>
      </c>
    </row>
    <row r="127" spans="1:65" s="2" customFormat="1" ht="24.15" customHeight="1">
      <c r="A127" s="42"/>
      <c r="B127" s="43"/>
      <c r="C127" s="208" t="s">
        <v>178</v>
      </c>
      <c r="D127" s="208" t="s">
        <v>156</v>
      </c>
      <c r="E127" s="209" t="s">
        <v>2381</v>
      </c>
      <c r="F127" s="210" t="s">
        <v>2382</v>
      </c>
      <c r="G127" s="211" t="s">
        <v>2370</v>
      </c>
      <c r="H127" s="212">
        <v>1</v>
      </c>
      <c r="I127" s="213"/>
      <c r="J127" s="214">
        <f>ROUND(I127*H127,2)</f>
        <v>0</v>
      </c>
      <c r="K127" s="210" t="s">
        <v>19</v>
      </c>
      <c r="L127" s="48"/>
      <c r="M127" s="215" t="s">
        <v>19</v>
      </c>
      <c r="N127" s="216" t="s">
        <v>43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19" t="s">
        <v>161</v>
      </c>
      <c r="AT127" s="219" t="s">
        <v>156</v>
      </c>
      <c r="AU127" s="219" t="s">
        <v>175</v>
      </c>
      <c r="AY127" s="21" t="s">
        <v>153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21" t="s">
        <v>80</v>
      </c>
      <c r="BK127" s="220">
        <f>ROUND(I127*H127,2)</f>
        <v>0</v>
      </c>
      <c r="BL127" s="21" t="s">
        <v>161</v>
      </c>
      <c r="BM127" s="219" t="s">
        <v>8</v>
      </c>
    </row>
    <row r="128" spans="1:47" s="2" customFormat="1" ht="12">
      <c r="A128" s="42"/>
      <c r="B128" s="43"/>
      <c r="C128" s="44"/>
      <c r="D128" s="221" t="s">
        <v>162</v>
      </c>
      <c r="E128" s="44"/>
      <c r="F128" s="222" t="s">
        <v>2382</v>
      </c>
      <c r="G128" s="44"/>
      <c r="H128" s="44"/>
      <c r="I128" s="223"/>
      <c r="J128" s="44"/>
      <c r="K128" s="44"/>
      <c r="L128" s="48"/>
      <c r="M128" s="224"/>
      <c r="N128" s="225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162</v>
      </c>
      <c r="AU128" s="21" t="s">
        <v>175</v>
      </c>
    </row>
    <row r="129" spans="1:47" s="2" customFormat="1" ht="12">
      <c r="A129" s="42"/>
      <c r="B129" s="43"/>
      <c r="C129" s="44"/>
      <c r="D129" s="221" t="s">
        <v>225</v>
      </c>
      <c r="E129" s="44"/>
      <c r="F129" s="271" t="s">
        <v>2383</v>
      </c>
      <c r="G129" s="44"/>
      <c r="H129" s="44"/>
      <c r="I129" s="223"/>
      <c r="J129" s="44"/>
      <c r="K129" s="44"/>
      <c r="L129" s="48"/>
      <c r="M129" s="224"/>
      <c r="N129" s="225"/>
      <c r="O129" s="88"/>
      <c r="P129" s="88"/>
      <c r="Q129" s="88"/>
      <c r="R129" s="88"/>
      <c r="S129" s="88"/>
      <c r="T129" s="89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T129" s="21" t="s">
        <v>225</v>
      </c>
      <c r="AU129" s="21" t="s">
        <v>175</v>
      </c>
    </row>
    <row r="130" spans="1:65" s="2" customFormat="1" ht="16.5" customHeight="1">
      <c r="A130" s="42"/>
      <c r="B130" s="43"/>
      <c r="C130" s="208" t="s">
        <v>201</v>
      </c>
      <c r="D130" s="208" t="s">
        <v>156</v>
      </c>
      <c r="E130" s="209" t="s">
        <v>2384</v>
      </c>
      <c r="F130" s="210" t="s">
        <v>2385</v>
      </c>
      <c r="G130" s="211" t="s">
        <v>2370</v>
      </c>
      <c r="H130" s="212">
        <v>1</v>
      </c>
      <c r="I130" s="213"/>
      <c r="J130" s="214">
        <f>ROUND(I130*H130,2)</f>
        <v>0</v>
      </c>
      <c r="K130" s="210" t="s">
        <v>19</v>
      </c>
      <c r="L130" s="48"/>
      <c r="M130" s="215" t="s">
        <v>19</v>
      </c>
      <c r="N130" s="216" t="s">
        <v>43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19" t="s">
        <v>161</v>
      </c>
      <c r="AT130" s="219" t="s">
        <v>156</v>
      </c>
      <c r="AU130" s="219" t="s">
        <v>175</v>
      </c>
      <c r="AY130" s="21" t="s">
        <v>153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21" t="s">
        <v>80</v>
      </c>
      <c r="BK130" s="220">
        <f>ROUND(I130*H130,2)</f>
        <v>0</v>
      </c>
      <c r="BL130" s="21" t="s">
        <v>161</v>
      </c>
      <c r="BM130" s="219" t="s">
        <v>204</v>
      </c>
    </row>
    <row r="131" spans="1:47" s="2" customFormat="1" ht="12">
      <c r="A131" s="42"/>
      <c r="B131" s="43"/>
      <c r="C131" s="44"/>
      <c r="D131" s="221" t="s">
        <v>162</v>
      </c>
      <c r="E131" s="44"/>
      <c r="F131" s="222" t="s">
        <v>2385</v>
      </c>
      <c r="G131" s="44"/>
      <c r="H131" s="44"/>
      <c r="I131" s="223"/>
      <c r="J131" s="44"/>
      <c r="K131" s="44"/>
      <c r="L131" s="48"/>
      <c r="M131" s="224"/>
      <c r="N131" s="225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175</v>
      </c>
    </row>
    <row r="132" spans="1:47" s="2" customFormat="1" ht="12">
      <c r="A132" s="42"/>
      <c r="B132" s="43"/>
      <c r="C132" s="44"/>
      <c r="D132" s="221" t="s">
        <v>225</v>
      </c>
      <c r="E132" s="44"/>
      <c r="F132" s="271" t="s">
        <v>2386</v>
      </c>
      <c r="G132" s="44"/>
      <c r="H132" s="44"/>
      <c r="I132" s="223"/>
      <c r="J132" s="44"/>
      <c r="K132" s="44"/>
      <c r="L132" s="48"/>
      <c r="M132" s="224"/>
      <c r="N132" s="225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1" t="s">
        <v>225</v>
      </c>
      <c r="AU132" s="21" t="s">
        <v>175</v>
      </c>
    </row>
    <row r="133" spans="1:65" s="2" customFormat="1" ht="16.5" customHeight="1">
      <c r="A133" s="42"/>
      <c r="B133" s="43"/>
      <c r="C133" s="208" t="s">
        <v>184</v>
      </c>
      <c r="D133" s="208" t="s">
        <v>156</v>
      </c>
      <c r="E133" s="209" t="s">
        <v>2387</v>
      </c>
      <c r="F133" s="210" t="s">
        <v>2388</v>
      </c>
      <c r="G133" s="211" t="s">
        <v>2370</v>
      </c>
      <c r="H133" s="212">
        <v>1</v>
      </c>
      <c r="I133" s="213"/>
      <c r="J133" s="214">
        <f>ROUND(I133*H133,2)</f>
        <v>0</v>
      </c>
      <c r="K133" s="210" t="s">
        <v>19</v>
      </c>
      <c r="L133" s="48"/>
      <c r="M133" s="215" t="s">
        <v>19</v>
      </c>
      <c r="N133" s="216" t="s">
        <v>43</v>
      </c>
      <c r="O133" s="88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19" t="s">
        <v>161</v>
      </c>
      <c r="AT133" s="219" t="s">
        <v>156</v>
      </c>
      <c r="AU133" s="219" t="s">
        <v>175</v>
      </c>
      <c r="AY133" s="21" t="s">
        <v>153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21" t="s">
        <v>80</v>
      </c>
      <c r="BK133" s="220">
        <f>ROUND(I133*H133,2)</f>
        <v>0</v>
      </c>
      <c r="BL133" s="21" t="s">
        <v>161</v>
      </c>
      <c r="BM133" s="219" t="s">
        <v>210</v>
      </c>
    </row>
    <row r="134" spans="1:47" s="2" customFormat="1" ht="12">
      <c r="A134" s="42"/>
      <c r="B134" s="43"/>
      <c r="C134" s="44"/>
      <c r="D134" s="221" t="s">
        <v>162</v>
      </c>
      <c r="E134" s="44"/>
      <c r="F134" s="222" t="s">
        <v>2388</v>
      </c>
      <c r="G134" s="44"/>
      <c r="H134" s="44"/>
      <c r="I134" s="223"/>
      <c r="J134" s="44"/>
      <c r="K134" s="44"/>
      <c r="L134" s="48"/>
      <c r="M134" s="224"/>
      <c r="N134" s="225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162</v>
      </c>
      <c r="AU134" s="21" t="s">
        <v>175</v>
      </c>
    </row>
    <row r="135" spans="1:47" s="2" customFormat="1" ht="12">
      <c r="A135" s="42"/>
      <c r="B135" s="43"/>
      <c r="C135" s="44"/>
      <c r="D135" s="221" t="s">
        <v>225</v>
      </c>
      <c r="E135" s="44"/>
      <c r="F135" s="271" t="s">
        <v>2389</v>
      </c>
      <c r="G135" s="44"/>
      <c r="H135" s="44"/>
      <c r="I135" s="223"/>
      <c r="J135" s="44"/>
      <c r="K135" s="44"/>
      <c r="L135" s="48"/>
      <c r="M135" s="224"/>
      <c r="N135" s="225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1" t="s">
        <v>225</v>
      </c>
      <c r="AU135" s="21" t="s">
        <v>175</v>
      </c>
    </row>
    <row r="136" spans="1:65" s="2" customFormat="1" ht="16.5" customHeight="1">
      <c r="A136" s="42"/>
      <c r="B136" s="43"/>
      <c r="C136" s="208" t="s">
        <v>213</v>
      </c>
      <c r="D136" s="208" t="s">
        <v>156</v>
      </c>
      <c r="E136" s="209" t="s">
        <v>2390</v>
      </c>
      <c r="F136" s="210" t="s">
        <v>2369</v>
      </c>
      <c r="G136" s="211" t="s">
        <v>2370</v>
      </c>
      <c r="H136" s="212">
        <v>1</v>
      </c>
      <c r="I136" s="213"/>
      <c r="J136" s="214">
        <f>ROUND(I136*H136,2)</f>
        <v>0</v>
      </c>
      <c r="K136" s="210" t="s">
        <v>19</v>
      </c>
      <c r="L136" s="48"/>
      <c r="M136" s="215" t="s">
        <v>19</v>
      </c>
      <c r="N136" s="216" t="s">
        <v>43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19" t="s">
        <v>161</v>
      </c>
      <c r="AT136" s="219" t="s">
        <v>156</v>
      </c>
      <c r="AU136" s="219" t="s">
        <v>175</v>
      </c>
      <c r="AY136" s="21" t="s">
        <v>153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21" t="s">
        <v>80</v>
      </c>
      <c r="BK136" s="220">
        <f>ROUND(I136*H136,2)</f>
        <v>0</v>
      </c>
      <c r="BL136" s="21" t="s">
        <v>161</v>
      </c>
      <c r="BM136" s="219" t="s">
        <v>218</v>
      </c>
    </row>
    <row r="137" spans="1:47" s="2" customFormat="1" ht="12">
      <c r="A137" s="42"/>
      <c r="B137" s="43"/>
      <c r="C137" s="44"/>
      <c r="D137" s="221" t="s">
        <v>162</v>
      </c>
      <c r="E137" s="44"/>
      <c r="F137" s="222" t="s">
        <v>2369</v>
      </c>
      <c r="G137" s="44"/>
      <c r="H137" s="44"/>
      <c r="I137" s="223"/>
      <c r="J137" s="44"/>
      <c r="K137" s="44"/>
      <c r="L137" s="48"/>
      <c r="M137" s="224"/>
      <c r="N137" s="225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162</v>
      </c>
      <c r="AU137" s="21" t="s">
        <v>175</v>
      </c>
    </row>
    <row r="138" spans="1:47" s="2" customFormat="1" ht="12">
      <c r="A138" s="42"/>
      <c r="B138" s="43"/>
      <c r="C138" s="44"/>
      <c r="D138" s="221" t="s">
        <v>225</v>
      </c>
      <c r="E138" s="44"/>
      <c r="F138" s="271" t="s">
        <v>2391</v>
      </c>
      <c r="G138" s="44"/>
      <c r="H138" s="44"/>
      <c r="I138" s="223"/>
      <c r="J138" s="44"/>
      <c r="K138" s="44"/>
      <c r="L138" s="48"/>
      <c r="M138" s="224"/>
      <c r="N138" s="225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225</v>
      </c>
      <c r="AU138" s="21" t="s">
        <v>175</v>
      </c>
    </row>
    <row r="139" spans="1:63" s="17" customFormat="1" ht="20.85" customHeight="1">
      <c r="A139" s="17"/>
      <c r="B139" s="287"/>
      <c r="C139" s="288"/>
      <c r="D139" s="289" t="s">
        <v>71</v>
      </c>
      <c r="E139" s="289" t="s">
        <v>2392</v>
      </c>
      <c r="F139" s="289" t="s">
        <v>2393</v>
      </c>
      <c r="G139" s="288"/>
      <c r="H139" s="288"/>
      <c r="I139" s="290"/>
      <c r="J139" s="291">
        <f>BK139</f>
        <v>0</v>
      </c>
      <c r="K139" s="288"/>
      <c r="L139" s="292"/>
      <c r="M139" s="293"/>
      <c r="N139" s="294"/>
      <c r="O139" s="294"/>
      <c r="P139" s="295">
        <f>SUM(P140:P142)</f>
        <v>0</v>
      </c>
      <c r="Q139" s="294"/>
      <c r="R139" s="295">
        <f>SUM(R140:R142)</f>
        <v>0</v>
      </c>
      <c r="S139" s="294"/>
      <c r="T139" s="296">
        <f>SUM(T140:T142)</f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297" t="s">
        <v>80</v>
      </c>
      <c r="AT139" s="298" t="s">
        <v>71</v>
      </c>
      <c r="AU139" s="298" t="s">
        <v>175</v>
      </c>
      <c r="AY139" s="297" t="s">
        <v>153</v>
      </c>
      <c r="BK139" s="299">
        <f>SUM(BK140:BK142)</f>
        <v>0</v>
      </c>
    </row>
    <row r="140" spans="1:65" s="2" customFormat="1" ht="24.15" customHeight="1">
      <c r="A140" s="42"/>
      <c r="B140" s="43"/>
      <c r="C140" s="208" t="s">
        <v>191</v>
      </c>
      <c r="D140" s="208" t="s">
        <v>156</v>
      </c>
      <c r="E140" s="209" t="s">
        <v>2394</v>
      </c>
      <c r="F140" s="210" t="s">
        <v>2395</v>
      </c>
      <c r="G140" s="211" t="s">
        <v>2396</v>
      </c>
      <c r="H140" s="212">
        <v>9</v>
      </c>
      <c r="I140" s="213"/>
      <c r="J140" s="214">
        <f>ROUND(I140*H140,2)</f>
        <v>0</v>
      </c>
      <c r="K140" s="210" t="s">
        <v>19</v>
      </c>
      <c r="L140" s="48"/>
      <c r="M140" s="215" t="s">
        <v>19</v>
      </c>
      <c r="N140" s="216" t="s">
        <v>43</v>
      </c>
      <c r="O140" s="88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19" t="s">
        <v>161</v>
      </c>
      <c r="AT140" s="219" t="s">
        <v>156</v>
      </c>
      <c r="AU140" s="219" t="s">
        <v>161</v>
      </c>
      <c r="AY140" s="21" t="s">
        <v>153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21" t="s">
        <v>80</v>
      </c>
      <c r="BK140" s="220">
        <f>ROUND(I140*H140,2)</f>
        <v>0</v>
      </c>
      <c r="BL140" s="21" t="s">
        <v>161</v>
      </c>
      <c r="BM140" s="219" t="s">
        <v>222</v>
      </c>
    </row>
    <row r="141" spans="1:47" s="2" customFormat="1" ht="12">
      <c r="A141" s="42"/>
      <c r="B141" s="43"/>
      <c r="C141" s="44"/>
      <c r="D141" s="221" t="s">
        <v>162</v>
      </c>
      <c r="E141" s="44"/>
      <c r="F141" s="222" t="s">
        <v>2395</v>
      </c>
      <c r="G141" s="44"/>
      <c r="H141" s="44"/>
      <c r="I141" s="223"/>
      <c r="J141" s="44"/>
      <c r="K141" s="44"/>
      <c r="L141" s="48"/>
      <c r="M141" s="224"/>
      <c r="N141" s="225"/>
      <c r="O141" s="88"/>
      <c r="P141" s="88"/>
      <c r="Q141" s="88"/>
      <c r="R141" s="88"/>
      <c r="S141" s="88"/>
      <c r="T141" s="89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T141" s="21" t="s">
        <v>162</v>
      </c>
      <c r="AU141" s="21" t="s">
        <v>161</v>
      </c>
    </row>
    <row r="142" spans="1:47" s="2" customFormat="1" ht="12">
      <c r="A142" s="42"/>
      <c r="B142" s="43"/>
      <c r="C142" s="44"/>
      <c r="D142" s="221" t="s">
        <v>225</v>
      </c>
      <c r="E142" s="44"/>
      <c r="F142" s="271" t="s">
        <v>2397</v>
      </c>
      <c r="G142" s="44"/>
      <c r="H142" s="44"/>
      <c r="I142" s="223"/>
      <c r="J142" s="44"/>
      <c r="K142" s="44"/>
      <c r="L142" s="48"/>
      <c r="M142" s="224"/>
      <c r="N142" s="225"/>
      <c r="O142" s="88"/>
      <c r="P142" s="88"/>
      <c r="Q142" s="88"/>
      <c r="R142" s="88"/>
      <c r="S142" s="88"/>
      <c r="T142" s="89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T142" s="21" t="s">
        <v>225</v>
      </c>
      <c r="AU142" s="21" t="s">
        <v>161</v>
      </c>
    </row>
    <row r="143" spans="1:63" s="17" customFormat="1" ht="20.85" customHeight="1">
      <c r="A143" s="17"/>
      <c r="B143" s="287"/>
      <c r="C143" s="288"/>
      <c r="D143" s="289" t="s">
        <v>71</v>
      </c>
      <c r="E143" s="289" t="s">
        <v>2398</v>
      </c>
      <c r="F143" s="289" t="s">
        <v>2399</v>
      </c>
      <c r="G143" s="288"/>
      <c r="H143" s="288"/>
      <c r="I143" s="290"/>
      <c r="J143" s="291">
        <f>BK143</f>
        <v>0</v>
      </c>
      <c r="K143" s="288"/>
      <c r="L143" s="292"/>
      <c r="M143" s="293"/>
      <c r="N143" s="294"/>
      <c r="O143" s="294"/>
      <c r="P143" s="295">
        <f>SUM(P144:P156)</f>
        <v>0</v>
      </c>
      <c r="Q143" s="294"/>
      <c r="R143" s="295">
        <f>SUM(R144:R156)</f>
        <v>0</v>
      </c>
      <c r="S143" s="294"/>
      <c r="T143" s="296">
        <f>SUM(T144:T156)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297" t="s">
        <v>80</v>
      </c>
      <c r="AT143" s="298" t="s">
        <v>71</v>
      </c>
      <c r="AU143" s="298" t="s">
        <v>175</v>
      </c>
      <c r="AY143" s="297" t="s">
        <v>153</v>
      </c>
      <c r="BK143" s="299">
        <f>SUM(BK144:BK156)</f>
        <v>0</v>
      </c>
    </row>
    <row r="144" spans="1:65" s="2" customFormat="1" ht="24.15" customHeight="1">
      <c r="A144" s="42"/>
      <c r="B144" s="43"/>
      <c r="C144" s="208" t="s">
        <v>228</v>
      </c>
      <c r="D144" s="208" t="s">
        <v>156</v>
      </c>
      <c r="E144" s="209" t="s">
        <v>2400</v>
      </c>
      <c r="F144" s="210" t="s">
        <v>2401</v>
      </c>
      <c r="G144" s="211" t="s">
        <v>2402</v>
      </c>
      <c r="H144" s="212">
        <v>18</v>
      </c>
      <c r="I144" s="213"/>
      <c r="J144" s="214">
        <f>ROUND(I144*H144,2)</f>
        <v>0</v>
      </c>
      <c r="K144" s="210" t="s">
        <v>19</v>
      </c>
      <c r="L144" s="48"/>
      <c r="M144" s="215" t="s">
        <v>19</v>
      </c>
      <c r="N144" s="216" t="s">
        <v>43</v>
      </c>
      <c r="O144" s="88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19" t="s">
        <v>161</v>
      </c>
      <c r="AT144" s="219" t="s">
        <v>156</v>
      </c>
      <c r="AU144" s="219" t="s">
        <v>161</v>
      </c>
      <c r="AY144" s="21" t="s">
        <v>153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21" t="s">
        <v>80</v>
      </c>
      <c r="BK144" s="220">
        <f>ROUND(I144*H144,2)</f>
        <v>0</v>
      </c>
      <c r="BL144" s="21" t="s">
        <v>161</v>
      </c>
      <c r="BM144" s="219" t="s">
        <v>231</v>
      </c>
    </row>
    <row r="145" spans="1:47" s="2" customFormat="1" ht="12">
      <c r="A145" s="42"/>
      <c r="B145" s="43"/>
      <c r="C145" s="44"/>
      <c r="D145" s="221" t="s">
        <v>162</v>
      </c>
      <c r="E145" s="44"/>
      <c r="F145" s="222" t="s">
        <v>2401</v>
      </c>
      <c r="G145" s="44"/>
      <c r="H145" s="44"/>
      <c r="I145" s="223"/>
      <c r="J145" s="44"/>
      <c r="K145" s="44"/>
      <c r="L145" s="48"/>
      <c r="M145" s="224"/>
      <c r="N145" s="225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162</v>
      </c>
      <c r="AU145" s="21" t="s">
        <v>161</v>
      </c>
    </row>
    <row r="146" spans="1:47" s="2" customFormat="1" ht="12">
      <c r="A146" s="42"/>
      <c r="B146" s="43"/>
      <c r="C146" s="44"/>
      <c r="D146" s="221" t="s">
        <v>225</v>
      </c>
      <c r="E146" s="44"/>
      <c r="F146" s="271" t="s">
        <v>2403</v>
      </c>
      <c r="G146" s="44"/>
      <c r="H146" s="44"/>
      <c r="I146" s="223"/>
      <c r="J146" s="44"/>
      <c r="K146" s="44"/>
      <c r="L146" s="48"/>
      <c r="M146" s="224"/>
      <c r="N146" s="225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1" t="s">
        <v>225</v>
      </c>
      <c r="AU146" s="21" t="s">
        <v>161</v>
      </c>
    </row>
    <row r="147" spans="1:65" s="2" customFormat="1" ht="16.5" customHeight="1">
      <c r="A147" s="42"/>
      <c r="B147" s="43"/>
      <c r="C147" s="208" t="s">
        <v>8</v>
      </c>
      <c r="D147" s="208" t="s">
        <v>156</v>
      </c>
      <c r="E147" s="209" t="s">
        <v>2404</v>
      </c>
      <c r="F147" s="210" t="s">
        <v>2405</v>
      </c>
      <c r="G147" s="211" t="s">
        <v>2370</v>
      </c>
      <c r="H147" s="212">
        <v>11</v>
      </c>
      <c r="I147" s="213"/>
      <c r="J147" s="214">
        <f>ROUND(I147*H147,2)</f>
        <v>0</v>
      </c>
      <c r="K147" s="210" t="s">
        <v>19</v>
      </c>
      <c r="L147" s="48"/>
      <c r="M147" s="215" t="s">
        <v>19</v>
      </c>
      <c r="N147" s="216" t="s">
        <v>43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19" t="s">
        <v>161</v>
      </c>
      <c r="AT147" s="219" t="s">
        <v>156</v>
      </c>
      <c r="AU147" s="219" t="s">
        <v>161</v>
      </c>
      <c r="AY147" s="21" t="s">
        <v>153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21" t="s">
        <v>80</v>
      </c>
      <c r="BK147" s="220">
        <f>ROUND(I147*H147,2)</f>
        <v>0</v>
      </c>
      <c r="BL147" s="21" t="s">
        <v>161</v>
      </c>
      <c r="BM147" s="219" t="s">
        <v>236</v>
      </c>
    </row>
    <row r="148" spans="1:47" s="2" customFormat="1" ht="12">
      <c r="A148" s="42"/>
      <c r="B148" s="43"/>
      <c r="C148" s="44"/>
      <c r="D148" s="221" t="s">
        <v>162</v>
      </c>
      <c r="E148" s="44"/>
      <c r="F148" s="222" t="s">
        <v>2405</v>
      </c>
      <c r="G148" s="44"/>
      <c r="H148" s="44"/>
      <c r="I148" s="223"/>
      <c r="J148" s="44"/>
      <c r="K148" s="44"/>
      <c r="L148" s="48"/>
      <c r="M148" s="224"/>
      <c r="N148" s="225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162</v>
      </c>
      <c r="AU148" s="21" t="s">
        <v>161</v>
      </c>
    </row>
    <row r="149" spans="1:65" s="2" customFormat="1" ht="16.5" customHeight="1">
      <c r="A149" s="42"/>
      <c r="B149" s="43"/>
      <c r="C149" s="208" t="s">
        <v>239</v>
      </c>
      <c r="D149" s="208" t="s">
        <v>156</v>
      </c>
      <c r="E149" s="209" t="s">
        <v>2406</v>
      </c>
      <c r="F149" s="210" t="s">
        <v>2407</v>
      </c>
      <c r="G149" s="211" t="s">
        <v>2402</v>
      </c>
      <c r="H149" s="212">
        <v>5</v>
      </c>
      <c r="I149" s="213"/>
      <c r="J149" s="214">
        <f>ROUND(I149*H149,2)</f>
        <v>0</v>
      </c>
      <c r="K149" s="210" t="s">
        <v>19</v>
      </c>
      <c r="L149" s="48"/>
      <c r="M149" s="215" t="s">
        <v>19</v>
      </c>
      <c r="N149" s="216" t="s">
        <v>43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19" t="s">
        <v>161</v>
      </c>
      <c r="AT149" s="219" t="s">
        <v>156</v>
      </c>
      <c r="AU149" s="219" t="s">
        <v>161</v>
      </c>
      <c r="AY149" s="21" t="s">
        <v>153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21" t="s">
        <v>80</v>
      </c>
      <c r="BK149" s="220">
        <f>ROUND(I149*H149,2)</f>
        <v>0</v>
      </c>
      <c r="BL149" s="21" t="s">
        <v>161</v>
      </c>
      <c r="BM149" s="219" t="s">
        <v>242</v>
      </c>
    </row>
    <row r="150" spans="1:47" s="2" customFormat="1" ht="12">
      <c r="A150" s="42"/>
      <c r="B150" s="43"/>
      <c r="C150" s="44"/>
      <c r="D150" s="221" t="s">
        <v>162</v>
      </c>
      <c r="E150" s="44"/>
      <c r="F150" s="222" t="s">
        <v>2408</v>
      </c>
      <c r="G150" s="44"/>
      <c r="H150" s="44"/>
      <c r="I150" s="223"/>
      <c r="J150" s="44"/>
      <c r="K150" s="44"/>
      <c r="L150" s="48"/>
      <c r="M150" s="224"/>
      <c r="N150" s="225"/>
      <c r="O150" s="88"/>
      <c r="P150" s="88"/>
      <c r="Q150" s="88"/>
      <c r="R150" s="88"/>
      <c r="S150" s="88"/>
      <c r="T150" s="89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T150" s="21" t="s">
        <v>162</v>
      </c>
      <c r="AU150" s="21" t="s">
        <v>161</v>
      </c>
    </row>
    <row r="151" spans="1:65" s="2" customFormat="1" ht="16.5" customHeight="1">
      <c r="A151" s="42"/>
      <c r="B151" s="43"/>
      <c r="C151" s="208" t="s">
        <v>204</v>
      </c>
      <c r="D151" s="208" t="s">
        <v>156</v>
      </c>
      <c r="E151" s="209" t="s">
        <v>2409</v>
      </c>
      <c r="F151" s="210" t="s">
        <v>2410</v>
      </c>
      <c r="G151" s="211" t="s">
        <v>2370</v>
      </c>
      <c r="H151" s="212">
        <v>2</v>
      </c>
      <c r="I151" s="213"/>
      <c r="J151" s="214">
        <f>ROUND(I151*H151,2)</f>
        <v>0</v>
      </c>
      <c r="K151" s="210" t="s">
        <v>19</v>
      </c>
      <c r="L151" s="48"/>
      <c r="M151" s="215" t="s">
        <v>19</v>
      </c>
      <c r="N151" s="216" t="s">
        <v>43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19" t="s">
        <v>161</v>
      </c>
      <c r="AT151" s="219" t="s">
        <v>156</v>
      </c>
      <c r="AU151" s="219" t="s">
        <v>161</v>
      </c>
      <c r="AY151" s="21" t="s">
        <v>153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21" t="s">
        <v>80</v>
      </c>
      <c r="BK151" s="220">
        <f>ROUND(I151*H151,2)</f>
        <v>0</v>
      </c>
      <c r="BL151" s="21" t="s">
        <v>161</v>
      </c>
      <c r="BM151" s="219" t="s">
        <v>247</v>
      </c>
    </row>
    <row r="152" spans="1:47" s="2" customFormat="1" ht="12">
      <c r="A152" s="42"/>
      <c r="B152" s="43"/>
      <c r="C152" s="44"/>
      <c r="D152" s="221" t="s">
        <v>162</v>
      </c>
      <c r="E152" s="44"/>
      <c r="F152" s="222" t="s">
        <v>2410</v>
      </c>
      <c r="G152" s="44"/>
      <c r="H152" s="44"/>
      <c r="I152" s="223"/>
      <c r="J152" s="44"/>
      <c r="K152" s="44"/>
      <c r="L152" s="48"/>
      <c r="M152" s="224"/>
      <c r="N152" s="225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162</v>
      </c>
      <c r="AU152" s="21" t="s">
        <v>161</v>
      </c>
    </row>
    <row r="153" spans="1:65" s="2" customFormat="1" ht="16.5" customHeight="1">
      <c r="A153" s="42"/>
      <c r="B153" s="43"/>
      <c r="C153" s="208" t="s">
        <v>251</v>
      </c>
      <c r="D153" s="208" t="s">
        <v>156</v>
      </c>
      <c r="E153" s="209" t="s">
        <v>2411</v>
      </c>
      <c r="F153" s="210" t="s">
        <v>2412</v>
      </c>
      <c r="G153" s="211" t="s">
        <v>2402</v>
      </c>
      <c r="H153" s="212">
        <v>7</v>
      </c>
      <c r="I153" s="213"/>
      <c r="J153" s="214">
        <f>ROUND(I153*H153,2)</f>
        <v>0</v>
      </c>
      <c r="K153" s="210" t="s">
        <v>19</v>
      </c>
      <c r="L153" s="48"/>
      <c r="M153" s="215" t="s">
        <v>19</v>
      </c>
      <c r="N153" s="216" t="s">
        <v>43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19" t="s">
        <v>161</v>
      </c>
      <c r="AT153" s="219" t="s">
        <v>156</v>
      </c>
      <c r="AU153" s="219" t="s">
        <v>161</v>
      </c>
      <c r="AY153" s="21" t="s">
        <v>153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21" t="s">
        <v>80</v>
      </c>
      <c r="BK153" s="220">
        <f>ROUND(I153*H153,2)</f>
        <v>0</v>
      </c>
      <c r="BL153" s="21" t="s">
        <v>161</v>
      </c>
      <c r="BM153" s="219" t="s">
        <v>254</v>
      </c>
    </row>
    <row r="154" spans="1:47" s="2" customFormat="1" ht="12">
      <c r="A154" s="42"/>
      <c r="B154" s="43"/>
      <c r="C154" s="44"/>
      <c r="D154" s="221" t="s">
        <v>162</v>
      </c>
      <c r="E154" s="44"/>
      <c r="F154" s="222" t="s">
        <v>2413</v>
      </c>
      <c r="G154" s="44"/>
      <c r="H154" s="44"/>
      <c r="I154" s="223"/>
      <c r="J154" s="44"/>
      <c r="K154" s="44"/>
      <c r="L154" s="48"/>
      <c r="M154" s="224"/>
      <c r="N154" s="225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162</v>
      </c>
      <c r="AU154" s="21" t="s">
        <v>161</v>
      </c>
    </row>
    <row r="155" spans="1:65" s="2" customFormat="1" ht="16.5" customHeight="1">
      <c r="A155" s="42"/>
      <c r="B155" s="43"/>
      <c r="C155" s="208" t="s">
        <v>210</v>
      </c>
      <c r="D155" s="208" t="s">
        <v>156</v>
      </c>
      <c r="E155" s="209" t="s">
        <v>2414</v>
      </c>
      <c r="F155" s="210" t="s">
        <v>2415</v>
      </c>
      <c r="G155" s="211" t="s">
        <v>2370</v>
      </c>
      <c r="H155" s="212">
        <v>1</v>
      </c>
      <c r="I155" s="213"/>
      <c r="J155" s="214">
        <f>ROUND(I155*H155,2)</f>
        <v>0</v>
      </c>
      <c r="K155" s="210" t="s">
        <v>19</v>
      </c>
      <c r="L155" s="48"/>
      <c r="M155" s="215" t="s">
        <v>19</v>
      </c>
      <c r="N155" s="216" t="s">
        <v>43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19" t="s">
        <v>161</v>
      </c>
      <c r="AT155" s="219" t="s">
        <v>156</v>
      </c>
      <c r="AU155" s="219" t="s">
        <v>161</v>
      </c>
      <c r="AY155" s="21" t="s">
        <v>153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1" t="s">
        <v>80</v>
      </c>
      <c r="BK155" s="220">
        <f>ROUND(I155*H155,2)</f>
        <v>0</v>
      </c>
      <c r="BL155" s="21" t="s">
        <v>161</v>
      </c>
      <c r="BM155" s="219" t="s">
        <v>260</v>
      </c>
    </row>
    <row r="156" spans="1:47" s="2" customFormat="1" ht="12">
      <c r="A156" s="42"/>
      <c r="B156" s="43"/>
      <c r="C156" s="44"/>
      <c r="D156" s="221" t="s">
        <v>162</v>
      </c>
      <c r="E156" s="44"/>
      <c r="F156" s="222" t="s">
        <v>2415</v>
      </c>
      <c r="G156" s="44"/>
      <c r="H156" s="44"/>
      <c r="I156" s="223"/>
      <c r="J156" s="44"/>
      <c r="K156" s="44"/>
      <c r="L156" s="48"/>
      <c r="M156" s="224"/>
      <c r="N156" s="225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162</v>
      </c>
      <c r="AU156" s="21" t="s">
        <v>161</v>
      </c>
    </row>
    <row r="157" spans="1:63" s="17" customFormat="1" ht="20.85" customHeight="1">
      <c r="A157" s="17"/>
      <c r="B157" s="287"/>
      <c r="C157" s="288"/>
      <c r="D157" s="289" t="s">
        <v>71</v>
      </c>
      <c r="E157" s="289" t="s">
        <v>2416</v>
      </c>
      <c r="F157" s="289" t="s">
        <v>2417</v>
      </c>
      <c r="G157" s="288"/>
      <c r="H157" s="288"/>
      <c r="I157" s="290"/>
      <c r="J157" s="291">
        <f>BK157</f>
        <v>0</v>
      </c>
      <c r="K157" s="288"/>
      <c r="L157" s="292"/>
      <c r="M157" s="293"/>
      <c r="N157" s="294"/>
      <c r="O157" s="294"/>
      <c r="P157" s="295">
        <f>SUM(P158:P163)</f>
        <v>0</v>
      </c>
      <c r="Q157" s="294"/>
      <c r="R157" s="295">
        <f>SUM(R158:R163)</f>
        <v>0</v>
      </c>
      <c r="S157" s="294"/>
      <c r="T157" s="296">
        <f>SUM(T158:T163)</f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297" t="s">
        <v>80</v>
      </c>
      <c r="AT157" s="298" t="s">
        <v>71</v>
      </c>
      <c r="AU157" s="298" t="s">
        <v>175</v>
      </c>
      <c r="AY157" s="297" t="s">
        <v>153</v>
      </c>
      <c r="BK157" s="299">
        <f>SUM(BK158:BK163)</f>
        <v>0</v>
      </c>
    </row>
    <row r="158" spans="1:65" s="2" customFormat="1" ht="21.75" customHeight="1">
      <c r="A158" s="42"/>
      <c r="B158" s="43"/>
      <c r="C158" s="208" t="s">
        <v>264</v>
      </c>
      <c r="D158" s="208" t="s">
        <v>156</v>
      </c>
      <c r="E158" s="209" t="s">
        <v>2418</v>
      </c>
      <c r="F158" s="210" t="s">
        <v>2419</v>
      </c>
      <c r="G158" s="211" t="s">
        <v>2396</v>
      </c>
      <c r="H158" s="212">
        <v>18</v>
      </c>
      <c r="I158" s="213"/>
      <c r="J158" s="214">
        <f>ROUND(I158*H158,2)</f>
        <v>0</v>
      </c>
      <c r="K158" s="210" t="s">
        <v>19</v>
      </c>
      <c r="L158" s="48"/>
      <c r="M158" s="215" t="s">
        <v>19</v>
      </c>
      <c r="N158" s="216" t="s">
        <v>43</v>
      </c>
      <c r="O158" s="88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R158" s="219" t="s">
        <v>161</v>
      </c>
      <c r="AT158" s="219" t="s">
        <v>156</v>
      </c>
      <c r="AU158" s="219" t="s">
        <v>161</v>
      </c>
      <c r="AY158" s="21" t="s">
        <v>153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21" t="s">
        <v>80</v>
      </c>
      <c r="BK158" s="220">
        <f>ROUND(I158*H158,2)</f>
        <v>0</v>
      </c>
      <c r="BL158" s="21" t="s">
        <v>161</v>
      </c>
      <c r="BM158" s="219" t="s">
        <v>267</v>
      </c>
    </row>
    <row r="159" spans="1:47" s="2" customFormat="1" ht="12">
      <c r="A159" s="42"/>
      <c r="B159" s="43"/>
      <c r="C159" s="44"/>
      <c r="D159" s="221" t="s">
        <v>162</v>
      </c>
      <c r="E159" s="44"/>
      <c r="F159" s="222" t="s">
        <v>2419</v>
      </c>
      <c r="G159" s="44"/>
      <c r="H159" s="44"/>
      <c r="I159" s="223"/>
      <c r="J159" s="44"/>
      <c r="K159" s="44"/>
      <c r="L159" s="48"/>
      <c r="M159" s="224"/>
      <c r="N159" s="225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1" t="s">
        <v>162</v>
      </c>
      <c r="AU159" s="21" t="s">
        <v>161</v>
      </c>
    </row>
    <row r="160" spans="1:47" s="2" customFormat="1" ht="12">
      <c r="A160" s="42"/>
      <c r="B160" s="43"/>
      <c r="C160" s="44"/>
      <c r="D160" s="221" t="s">
        <v>225</v>
      </c>
      <c r="E160" s="44"/>
      <c r="F160" s="271" t="s">
        <v>2420</v>
      </c>
      <c r="G160" s="44"/>
      <c r="H160" s="44"/>
      <c r="I160" s="223"/>
      <c r="J160" s="44"/>
      <c r="K160" s="44"/>
      <c r="L160" s="48"/>
      <c r="M160" s="224"/>
      <c r="N160" s="225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225</v>
      </c>
      <c r="AU160" s="21" t="s">
        <v>161</v>
      </c>
    </row>
    <row r="161" spans="1:65" s="2" customFormat="1" ht="21.75" customHeight="1">
      <c r="A161" s="42"/>
      <c r="B161" s="43"/>
      <c r="C161" s="208" t="s">
        <v>218</v>
      </c>
      <c r="D161" s="208" t="s">
        <v>156</v>
      </c>
      <c r="E161" s="209" t="s">
        <v>2421</v>
      </c>
      <c r="F161" s="210" t="s">
        <v>2419</v>
      </c>
      <c r="G161" s="211" t="s">
        <v>2396</v>
      </c>
      <c r="H161" s="212">
        <v>20</v>
      </c>
      <c r="I161" s="213"/>
      <c r="J161" s="214">
        <f>ROUND(I161*H161,2)</f>
        <v>0</v>
      </c>
      <c r="K161" s="210" t="s">
        <v>19</v>
      </c>
      <c r="L161" s="48"/>
      <c r="M161" s="215" t="s">
        <v>19</v>
      </c>
      <c r="N161" s="216" t="s">
        <v>43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19" t="s">
        <v>161</v>
      </c>
      <c r="AT161" s="219" t="s">
        <v>156</v>
      </c>
      <c r="AU161" s="219" t="s">
        <v>161</v>
      </c>
      <c r="AY161" s="21" t="s">
        <v>153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21" t="s">
        <v>80</v>
      </c>
      <c r="BK161" s="220">
        <f>ROUND(I161*H161,2)</f>
        <v>0</v>
      </c>
      <c r="BL161" s="21" t="s">
        <v>161</v>
      </c>
      <c r="BM161" s="219" t="s">
        <v>272</v>
      </c>
    </row>
    <row r="162" spans="1:47" s="2" customFormat="1" ht="12">
      <c r="A162" s="42"/>
      <c r="B162" s="43"/>
      <c r="C162" s="44"/>
      <c r="D162" s="221" t="s">
        <v>162</v>
      </c>
      <c r="E162" s="44"/>
      <c r="F162" s="222" t="s">
        <v>2419</v>
      </c>
      <c r="G162" s="44"/>
      <c r="H162" s="44"/>
      <c r="I162" s="223"/>
      <c r="J162" s="44"/>
      <c r="K162" s="44"/>
      <c r="L162" s="48"/>
      <c r="M162" s="224"/>
      <c r="N162" s="225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162</v>
      </c>
      <c r="AU162" s="21" t="s">
        <v>161</v>
      </c>
    </row>
    <row r="163" spans="1:47" s="2" customFormat="1" ht="12">
      <c r="A163" s="42"/>
      <c r="B163" s="43"/>
      <c r="C163" s="44"/>
      <c r="D163" s="221" t="s">
        <v>225</v>
      </c>
      <c r="E163" s="44"/>
      <c r="F163" s="271" t="s">
        <v>2422</v>
      </c>
      <c r="G163" s="44"/>
      <c r="H163" s="44"/>
      <c r="I163" s="223"/>
      <c r="J163" s="44"/>
      <c r="K163" s="44"/>
      <c r="L163" s="48"/>
      <c r="M163" s="224"/>
      <c r="N163" s="225"/>
      <c r="O163" s="88"/>
      <c r="P163" s="88"/>
      <c r="Q163" s="88"/>
      <c r="R163" s="88"/>
      <c r="S163" s="88"/>
      <c r="T163" s="89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T163" s="21" t="s">
        <v>225</v>
      </c>
      <c r="AU163" s="21" t="s">
        <v>161</v>
      </c>
    </row>
    <row r="164" spans="1:63" s="17" customFormat="1" ht="20.85" customHeight="1">
      <c r="A164" s="17"/>
      <c r="B164" s="287"/>
      <c r="C164" s="288"/>
      <c r="D164" s="289" t="s">
        <v>71</v>
      </c>
      <c r="E164" s="289" t="s">
        <v>2423</v>
      </c>
      <c r="F164" s="289" t="s">
        <v>2424</v>
      </c>
      <c r="G164" s="288"/>
      <c r="H164" s="288"/>
      <c r="I164" s="290"/>
      <c r="J164" s="291">
        <f>BK164</f>
        <v>0</v>
      </c>
      <c r="K164" s="288"/>
      <c r="L164" s="292"/>
      <c r="M164" s="293"/>
      <c r="N164" s="294"/>
      <c r="O164" s="294"/>
      <c r="P164" s="295">
        <f>SUM(P165:P171)</f>
        <v>0</v>
      </c>
      <c r="Q164" s="294"/>
      <c r="R164" s="295">
        <f>SUM(R165:R171)</f>
        <v>0</v>
      </c>
      <c r="S164" s="294"/>
      <c r="T164" s="296">
        <f>SUM(T165:T171)</f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297" t="s">
        <v>80</v>
      </c>
      <c r="AT164" s="298" t="s">
        <v>71</v>
      </c>
      <c r="AU164" s="298" t="s">
        <v>175</v>
      </c>
      <c r="AY164" s="297" t="s">
        <v>153</v>
      </c>
      <c r="BK164" s="299">
        <f>SUM(BK165:BK171)</f>
        <v>0</v>
      </c>
    </row>
    <row r="165" spans="1:65" s="2" customFormat="1" ht="16.5" customHeight="1">
      <c r="A165" s="42"/>
      <c r="B165" s="43"/>
      <c r="C165" s="208" t="s">
        <v>277</v>
      </c>
      <c r="D165" s="208" t="s">
        <v>156</v>
      </c>
      <c r="E165" s="209" t="s">
        <v>2425</v>
      </c>
      <c r="F165" s="210" t="s">
        <v>2426</v>
      </c>
      <c r="G165" s="211" t="s">
        <v>1699</v>
      </c>
      <c r="H165" s="212">
        <v>1</v>
      </c>
      <c r="I165" s="213"/>
      <c r="J165" s="214">
        <f>ROUND(I165*H165,2)</f>
        <v>0</v>
      </c>
      <c r="K165" s="210" t="s">
        <v>19</v>
      </c>
      <c r="L165" s="48"/>
      <c r="M165" s="215" t="s">
        <v>19</v>
      </c>
      <c r="N165" s="216" t="s">
        <v>43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19" t="s">
        <v>161</v>
      </c>
      <c r="AT165" s="219" t="s">
        <v>156</v>
      </c>
      <c r="AU165" s="219" t="s">
        <v>161</v>
      </c>
      <c r="AY165" s="21" t="s">
        <v>153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1" t="s">
        <v>80</v>
      </c>
      <c r="BK165" s="220">
        <f>ROUND(I165*H165,2)</f>
        <v>0</v>
      </c>
      <c r="BL165" s="21" t="s">
        <v>161</v>
      </c>
      <c r="BM165" s="219" t="s">
        <v>280</v>
      </c>
    </row>
    <row r="166" spans="1:47" s="2" customFormat="1" ht="12">
      <c r="A166" s="42"/>
      <c r="B166" s="43"/>
      <c r="C166" s="44"/>
      <c r="D166" s="221" t="s">
        <v>162</v>
      </c>
      <c r="E166" s="44"/>
      <c r="F166" s="222" t="s">
        <v>2426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161</v>
      </c>
    </row>
    <row r="167" spans="1:65" s="2" customFormat="1" ht="16.5" customHeight="1">
      <c r="A167" s="42"/>
      <c r="B167" s="43"/>
      <c r="C167" s="208" t="s">
        <v>222</v>
      </c>
      <c r="D167" s="208" t="s">
        <v>156</v>
      </c>
      <c r="E167" s="209" t="s">
        <v>2427</v>
      </c>
      <c r="F167" s="210" t="s">
        <v>2428</v>
      </c>
      <c r="G167" s="211" t="s">
        <v>1699</v>
      </c>
      <c r="H167" s="212">
        <v>1</v>
      </c>
      <c r="I167" s="213"/>
      <c r="J167" s="214">
        <f>ROUND(I167*H167,2)</f>
        <v>0</v>
      </c>
      <c r="K167" s="210" t="s">
        <v>19</v>
      </c>
      <c r="L167" s="48"/>
      <c r="M167" s="215" t="s">
        <v>19</v>
      </c>
      <c r="N167" s="216" t="s">
        <v>43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19" t="s">
        <v>161</v>
      </c>
      <c r="AT167" s="219" t="s">
        <v>156</v>
      </c>
      <c r="AU167" s="219" t="s">
        <v>161</v>
      </c>
      <c r="AY167" s="21" t="s">
        <v>153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21" t="s">
        <v>80</v>
      </c>
      <c r="BK167" s="220">
        <f>ROUND(I167*H167,2)</f>
        <v>0</v>
      </c>
      <c r="BL167" s="21" t="s">
        <v>161</v>
      </c>
      <c r="BM167" s="219" t="s">
        <v>289</v>
      </c>
    </row>
    <row r="168" spans="1:47" s="2" customFormat="1" ht="12">
      <c r="A168" s="42"/>
      <c r="B168" s="43"/>
      <c r="C168" s="44"/>
      <c r="D168" s="221" t="s">
        <v>162</v>
      </c>
      <c r="E168" s="44"/>
      <c r="F168" s="222" t="s">
        <v>2428</v>
      </c>
      <c r="G168" s="44"/>
      <c r="H168" s="44"/>
      <c r="I168" s="223"/>
      <c r="J168" s="44"/>
      <c r="K168" s="44"/>
      <c r="L168" s="48"/>
      <c r="M168" s="224"/>
      <c r="N168" s="225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162</v>
      </c>
      <c r="AU168" s="21" t="s">
        <v>161</v>
      </c>
    </row>
    <row r="169" spans="1:65" s="2" customFormat="1" ht="16.5" customHeight="1">
      <c r="A169" s="42"/>
      <c r="B169" s="43"/>
      <c r="C169" s="208" t="s">
        <v>7</v>
      </c>
      <c r="D169" s="208" t="s">
        <v>156</v>
      </c>
      <c r="E169" s="209" t="s">
        <v>2429</v>
      </c>
      <c r="F169" s="210" t="s">
        <v>2430</v>
      </c>
      <c r="G169" s="211" t="s">
        <v>2431</v>
      </c>
      <c r="H169" s="212">
        <v>17</v>
      </c>
      <c r="I169" s="213"/>
      <c r="J169" s="214">
        <f>ROUND(I169*H169,2)</f>
        <v>0</v>
      </c>
      <c r="K169" s="210" t="s">
        <v>19</v>
      </c>
      <c r="L169" s="48"/>
      <c r="M169" s="215" t="s">
        <v>19</v>
      </c>
      <c r="N169" s="216" t="s">
        <v>43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19" t="s">
        <v>161</v>
      </c>
      <c r="AT169" s="219" t="s">
        <v>156</v>
      </c>
      <c r="AU169" s="219" t="s">
        <v>161</v>
      </c>
      <c r="AY169" s="21" t="s">
        <v>153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21" t="s">
        <v>80</v>
      </c>
      <c r="BK169" s="220">
        <f>ROUND(I169*H169,2)</f>
        <v>0</v>
      </c>
      <c r="BL169" s="21" t="s">
        <v>161</v>
      </c>
      <c r="BM169" s="219" t="s">
        <v>297</v>
      </c>
    </row>
    <row r="170" spans="1:47" s="2" customFormat="1" ht="12">
      <c r="A170" s="42"/>
      <c r="B170" s="43"/>
      <c r="C170" s="44"/>
      <c r="D170" s="221" t="s">
        <v>162</v>
      </c>
      <c r="E170" s="44"/>
      <c r="F170" s="222" t="s">
        <v>2430</v>
      </c>
      <c r="G170" s="44"/>
      <c r="H170" s="44"/>
      <c r="I170" s="223"/>
      <c r="J170" s="44"/>
      <c r="K170" s="44"/>
      <c r="L170" s="48"/>
      <c r="M170" s="224"/>
      <c r="N170" s="225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1" t="s">
        <v>162</v>
      </c>
      <c r="AU170" s="21" t="s">
        <v>161</v>
      </c>
    </row>
    <row r="171" spans="1:47" s="2" customFormat="1" ht="12">
      <c r="A171" s="42"/>
      <c r="B171" s="43"/>
      <c r="C171" s="44"/>
      <c r="D171" s="221" t="s">
        <v>225</v>
      </c>
      <c r="E171" s="44"/>
      <c r="F171" s="271" t="s">
        <v>2432</v>
      </c>
      <c r="G171" s="44"/>
      <c r="H171" s="44"/>
      <c r="I171" s="223"/>
      <c r="J171" s="44"/>
      <c r="K171" s="44"/>
      <c r="L171" s="48"/>
      <c r="M171" s="224"/>
      <c r="N171" s="225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225</v>
      </c>
      <c r="AU171" s="21" t="s">
        <v>161</v>
      </c>
    </row>
    <row r="172" spans="1:63" s="12" customFormat="1" ht="20.85" customHeight="1">
      <c r="A172" s="12"/>
      <c r="B172" s="192"/>
      <c r="C172" s="193"/>
      <c r="D172" s="194" t="s">
        <v>71</v>
      </c>
      <c r="E172" s="206" t="s">
        <v>2433</v>
      </c>
      <c r="F172" s="206" t="s">
        <v>2434</v>
      </c>
      <c r="G172" s="193"/>
      <c r="H172" s="193"/>
      <c r="I172" s="196"/>
      <c r="J172" s="207">
        <f>BK172</f>
        <v>0</v>
      </c>
      <c r="K172" s="193"/>
      <c r="L172" s="198"/>
      <c r="M172" s="199"/>
      <c r="N172" s="200"/>
      <c r="O172" s="200"/>
      <c r="P172" s="201">
        <f>P173+SUM(P174:P200)+P204+P214+P224</f>
        <v>0</v>
      </c>
      <c r="Q172" s="200"/>
      <c r="R172" s="201">
        <f>R173+SUM(R174:R200)+R204+R214+R224</f>
        <v>0</v>
      </c>
      <c r="S172" s="200"/>
      <c r="T172" s="202">
        <f>T173+SUM(T174:T200)+T204+T214+T224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3" t="s">
        <v>80</v>
      </c>
      <c r="AT172" s="204" t="s">
        <v>71</v>
      </c>
      <c r="AU172" s="204" t="s">
        <v>82</v>
      </c>
      <c r="AY172" s="203" t="s">
        <v>153</v>
      </c>
      <c r="BK172" s="205">
        <f>BK173+SUM(BK174:BK200)+BK204+BK214+BK224</f>
        <v>0</v>
      </c>
    </row>
    <row r="173" spans="1:65" s="2" customFormat="1" ht="24.15" customHeight="1">
      <c r="A173" s="42"/>
      <c r="B173" s="43"/>
      <c r="C173" s="208" t="s">
        <v>231</v>
      </c>
      <c r="D173" s="208" t="s">
        <v>156</v>
      </c>
      <c r="E173" s="209" t="s">
        <v>2381</v>
      </c>
      <c r="F173" s="210" t="s">
        <v>2382</v>
      </c>
      <c r="G173" s="211" t="s">
        <v>2370</v>
      </c>
      <c r="H173" s="212">
        <v>2</v>
      </c>
      <c r="I173" s="213"/>
      <c r="J173" s="214">
        <f>ROUND(I173*H173,2)</f>
        <v>0</v>
      </c>
      <c r="K173" s="210" t="s">
        <v>19</v>
      </c>
      <c r="L173" s="48"/>
      <c r="M173" s="215" t="s">
        <v>19</v>
      </c>
      <c r="N173" s="216" t="s">
        <v>43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19" t="s">
        <v>161</v>
      </c>
      <c r="AT173" s="219" t="s">
        <v>156</v>
      </c>
      <c r="AU173" s="219" t="s">
        <v>175</v>
      </c>
      <c r="AY173" s="21" t="s">
        <v>153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1" t="s">
        <v>80</v>
      </c>
      <c r="BK173" s="220">
        <f>ROUND(I173*H173,2)</f>
        <v>0</v>
      </c>
      <c r="BL173" s="21" t="s">
        <v>161</v>
      </c>
      <c r="BM173" s="219" t="s">
        <v>303</v>
      </c>
    </row>
    <row r="174" spans="1:47" s="2" customFormat="1" ht="12">
      <c r="A174" s="42"/>
      <c r="B174" s="43"/>
      <c r="C174" s="44"/>
      <c r="D174" s="221" t="s">
        <v>162</v>
      </c>
      <c r="E174" s="44"/>
      <c r="F174" s="222" t="s">
        <v>2382</v>
      </c>
      <c r="G174" s="44"/>
      <c r="H174" s="44"/>
      <c r="I174" s="223"/>
      <c r="J174" s="44"/>
      <c r="K174" s="44"/>
      <c r="L174" s="48"/>
      <c r="M174" s="224"/>
      <c r="N174" s="225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162</v>
      </c>
      <c r="AU174" s="21" t="s">
        <v>175</v>
      </c>
    </row>
    <row r="175" spans="1:47" s="2" customFormat="1" ht="12">
      <c r="A175" s="42"/>
      <c r="B175" s="43"/>
      <c r="C175" s="44"/>
      <c r="D175" s="221" t="s">
        <v>225</v>
      </c>
      <c r="E175" s="44"/>
      <c r="F175" s="271" t="s">
        <v>2383</v>
      </c>
      <c r="G175" s="44"/>
      <c r="H175" s="44"/>
      <c r="I175" s="223"/>
      <c r="J175" s="44"/>
      <c r="K175" s="44"/>
      <c r="L175" s="48"/>
      <c r="M175" s="224"/>
      <c r="N175" s="225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225</v>
      </c>
      <c r="AU175" s="21" t="s">
        <v>175</v>
      </c>
    </row>
    <row r="176" spans="1:65" s="2" customFormat="1" ht="24.15" customHeight="1">
      <c r="A176" s="42"/>
      <c r="B176" s="43"/>
      <c r="C176" s="208" t="s">
        <v>309</v>
      </c>
      <c r="D176" s="208" t="s">
        <v>156</v>
      </c>
      <c r="E176" s="209" t="s">
        <v>2435</v>
      </c>
      <c r="F176" s="210" t="s">
        <v>2365</v>
      </c>
      <c r="G176" s="211" t="s">
        <v>2366</v>
      </c>
      <c r="H176" s="212">
        <v>1</v>
      </c>
      <c r="I176" s="213"/>
      <c r="J176" s="214">
        <f>ROUND(I176*H176,2)</f>
        <v>0</v>
      </c>
      <c r="K176" s="210" t="s">
        <v>19</v>
      </c>
      <c r="L176" s="48"/>
      <c r="M176" s="215" t="s">
        <v>19</v>
      </c>
      <c r="N176" s="216" t="s">
        <v>43</v>
      </c>
      <c r="O176" s="88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19" t="s">
        <v>161</v>
      </c>
      <c r="AT176" s="219" t="s">
        <v>156</v>
      </c>
      <c r="AU176" s="219" t="s">
        <v>175</v>
      </c>
      <c r="AY176" s="21" t="s">
        <v>153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21" t="s">
        <v>80</v>
      </c>
      <c r="BK176" s="220">
        <f>ROUND(I176*H176,2)</f>
        <v>0</v>
      </c>
      <c r="BL176" s="21" t="s">
        <v>161</v>
      </c>
      <c r="BM176" s="219" t="s">
        <v>312</v>
      </c>
    </row>
    <row r="177" spans="1:47" s="2" customFormat="1" ht="12">
      <c r="A177" s="42"/>
      <c r="B177" s="43"/>
      <c r="C177" s="44"/>
      <c r="D177" s="221" t="s">
        <v>162</v>
      </c>
      <c r="E177" s="44"/>
      <c r="F177" s="222" t="s">
        <v>2365</v>
      </c>
      <c r="G177" s="44"/>
      <c r="H177" s="44"/>
      <c r="I177" s="223"/>
      <c r="J177" s="44"/>
      <c r="K177" s="44"/>
      <c r="L177" s="48"/>
      <c r="M177" s="224"/>
      <c r="N177" s="225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162</v>
      </c>
      <c r="AU177" s="21" t="s">
        <v>175</v>
      </c>
    </row>
    <row r="178" spans="1:47" s="2" customFormat="1" ht="12">
      <c r="A178" s="42"/>
      <c r="B178" s="43"/>
      <c r="C178" s="44"/>
      <c r="D178" s="221" t="s">
        <v>225</v>
      </c>
      <c r="E178" s="44"/>
      <c r="F178" s="271" t="s">
        <v>2436</v>
      </c>
      <c r="G178" s="44"/>
      <c r="H178" s="44"/>
      <c r="I178" s="223"/>
      <c r="J178" s="44"/>
      <c r="K178" s="44"/>
      <c r="L178" s="48"/>
      <c r="M178" s="224"/>
      <c r="N178" s="225"/>
      <c r="O178" s="88"/>
      <c r="P178" s="88"/>
      <c r="Q178" s="88"/>
      <c r="R178" s="88"/>
      <c r="S178" s="88"/>
      <c r="T178" s="89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T178" s="21" t="s">
        <v>225</v>
      </c>
      <c r="AU178" s="21" t="s">
        <v>175</v>
      </c>
    </row>
    <row r="179" spans="1:65" s="2" customFormat="1" ht="16.5" customHeight="1">
      <c r="A179" s="42"/>
      <c r="B179" s="43"/>
      <c r="C179" s="208" t="s">
        <v>236</v>
      </c>
      <c r="D179" s="208" t="s">
        <v>156</v>
      </c>
      <c r="E179" s="209" t="s">
        <v>2437</v>
      </c>
      <c r="F179" s="210" t="s">
        <v>2373</v>
      </c>
      <c r="G179" s="211" t="s">
        <v>2370</v>
      </c>
      <c r="H179" s="212">
        <v>1</v>
      </c>
      <c r="I179" s="213"/>
      <c r="J179" s="214">
        <f>ROUND(I179*H179,2)</f>
        <v>0</v>
      </c>
      <c r="K179" s="210" t="s">
        <v>19</v>
      </c>
      <c r="L179" s="48"/>
      <c r="M179" s="215" t="s">
        <v>19</v>
      </c>
      <c r="N179" s="216" t="s">
        <v>43</v>
      </c>
      <c r="O179" s="88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19" t="s">
        <v>161</v>
      </c>
      <c r="AT179" s="219" t="s">
        <v>156</v>
      </c>
      <c r="AU179" s="219" t="s">
        <v>175</v>
      </c>
      <c r="AY179" s="21" t="s">
        <v>153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21" t="s">
        <v>80</v>
      </c>
      <c r="BK179" s="220">
        <f>ROUND(I179*H179,2)</f>
        <v>0</v>
      </c>
      <c r="BL179" s="21" t="s">
        <v>161</v>
      </c>
      <c r="BM179" s="219" t="s">
        <v>319</v>
      </c>
    </row>
    <row r="180" spans="1:47" s="2" customFormat="1" ht="12">
      <c r="A180" s="42"/>
      <c r="B180" s="43"/>
      <c r="C180" s="44"/>
      <c r="D180" s="221" t="s">
        <v>162</v>
      </c>
      <c r="E180" s="44"/>
      <c r="F180" s="222" t="s">
        <v>2373</v>
      </c>
      <c r="G180" s="44"/>
      <c r="H180" s="44"/>
      <c r="I180" s="223"/>
      <c r="J180" s="44"/>
      <c r="K180" s="44"/>
      <c r="L180" s="48"/>
      <c r="M180" s="224"/>
      <c r="N180" s="225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162</v>
      </c>
      <c r="AU180" s="21" t="s">
        <v>175</v>
      </c>
    </row>
    <row r="181" spans="1:47" s="2" customFormat="1" ht="12">
      <c r="A181" s="42"/>
      <c r="B181" s="43"/>
      <c r="C181" s="44"/>
      <c r="D181" s="221" t="s">
        <v>225</v>
      </c>
      <c r="E181" s="44"/>
      <c r="F181" s="271" t="s">
        <v>2438</v>
      </c>
      <c r="G181" s="44"/>
      <c r="H181" s="44"/>
      <c r="I181" s="223"/>
      <c r="J181" s="44"/>
      <c r="K181" s="44"/>
      <c r="L181" s="48"/>
      <c r="M181" s="224"/>
      <c r="N181" s="225"/>
      <c r="O181" s="88"/>
      <c r="P181" s="88"/>
      <c r="Q181" s="88"/>
      <c r="R181" s="88"/>
      <c r="S181" s="88"/>
      <c r="T181" s="89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T181" s="21" t="s">
        <v>225</v>
      </c>
      <c r="AU181" s="21" t="s">
        <v>175</v>
      </c>
    </row>
    <row r="182" spans="1:65" s="2" customFormat="1" ht="16.5" customHeight="1">
      <c r="A182" s="42"/>
      <c r="B182" s="43"/>
      <c r="C182" s="208" t="s">
        <v>324</v>
      </c>
      <c r="D182" s="208" t="s">
        <v>156</v>
      </c>
      <c r="E182" s="209" t="s">
        <v>2439</v>
      </c>
      <c r="F182" s="210" t="s">
        <v>2373</v>
      </c>
      <c r="G182" s="211" t="s">
        <v>2370</v>
      </c>
      <c r="H182" s="212">
        <v>1</v>
      </c>
      <c r="I182" s="213"/>
      <c r="J182" s="214">
        <f>ROUND(I182*H182,2)</f>
        <v>0</v>
      </c>
      <c r="K182" s="210" t="s">
        <v>19</v>
      </c>
      <c r="L182" s="48"/>
      <c r="M182" s="215" t="s">
        <v>19</v>
      </c>
      <c r="N182" s="216" t="s">
        <v>43</v>
      </c>
      <c r="O182" s="88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19" t="s">
        <v>161</v>
      </c>
      <c r="AT182" s="219" t="s">
        <v>156</v>
      </c>
      <c r="AU182" s="219" t="s">
        <v>175</v>
      </c>
      <c r="AY182" s="21" t="s">
        <v>153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21" t="s">
        <v>80</v>
      </c>
      <c r="BK182" s="220">
        <f>ROUND(I182*H182,2)</f>
        <v>0</v>
      </c>
      <c r="BL182" s="21" t="s">
        <v>161</v>
      </c>
      <c r="BM182" s="219" t="s">
        <v>327</v>
      </c>
    </row>
    <row r="183" spans="1:47" s="2" customFormat="1" ht="12">
      <c r="A183" s="42"/>
      <c r="B183" s="43"/>
      <c r="C183" s="44"/>
      <c r="D183" s="221" t="s">
        <v>162</v>
      </c>
      <c r="E183" s="44"/>
      <c r="F183" s="222" t="s">
        <v>2373</v>
      </c>
      <c r="G183" s="44"/>
      <c r="H183" s="44"/>
      <c r="I183" s="223"/>
      <c r="J183" s="44"/>
      <c r="K183" s="44"/>
      <c r="L183" s="48"/>
      <c r="M183" s="224"/>
      <c r="N183" s="225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162</v>
      </c>
      <c r="AU183" s="21" t="s">
        <v>175</v>
      </c>
    </row>
    <row r="184" spans="1:47" s="2" customFormat="1" ht="12">
      <c r="A184" s="42"/>
      <c r="B184" s="43"/>
      <c r="C184" s="44"/>
      <c r="D184" s="221" t="s">
        <v>225</v>
      </c>
      <c r="E184" s="44"/>
      <c r="F184" s="271" t="s">
        <v>2440</v>
      </c>
      <c r="G184" s="44"/>
      <c r="H184" s="44"/>
      <c r="I184" s="223"/>
      <c r="J184" s="44"/>
      <c r="K184" s="44"/>
      <c r="L184" s="48"/>
      <c r="M184" s="224"/>
      <c r="N184" s="225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1" t="s">
        <v>225</v>
      </c>
      <c r="AU184" s="21" t="s">
        <v>175</v>
      </c>
    </row>
    <row r="185" spans="1:65" s="2" customFormat="1" ht="16.5" customHeight="1">
      <c r="A185" s="42"/>
      <c r="B185" s="43"/>
      <c r="C185" s="208" t="s">
        <v>242</v>
      </c>
      <c r="D185" s="208" t="s">
        <v>156</v>
      </c>
      <c r="E185" s="209" t="s">
        <v>2441</v>
      </c>
      <c r="F185" s="210" t="s">
        <v>2376</v>
      </c>
      <c r="G185" s="211" t="s">
        <v>2370</v>
      </c>
      <c r="H185" s="212">
        <v>1</v>
      </c>
      <c r="I185" s="213"/>
      <c r="J185" s="214">
        <f>ROUND(I185*H185,2)</f>
        <v>0</v>
      </c>
      <c r="K185" s="210" t="s">
        <v>19</v>
      </c>
      <c r="L185" s="48"/>
      <c r="M185" s="215" t="s">
        <v>19</v>
      </c>
      <c r="N185" s="216" t="s">
        <v>43</v>
      </c>
      <c r="O185" s="88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19" t="s">
        <v>161</v>
      </c>
      <c r="AT185" s="219" t="s">
        <v>156</v>
      </c>
      <c r="AU185" s="219" t="s">
        <v>175</v>
      </c>
      <c r="AY185" s="21" t="s">
        <v>153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21" t="s">
        <v>80</v>
      </c>
      <c r="BK185" s="220">
        <f>ROUND(I185*H185,2)</f>
        <v>0</v>
      </c>
      <c r="BL185" s="21" t="s">
        <v>161</v>
      </c>
      <c r="BM185" s="219" t="s">
        <v>333</v>
      </c>
    </row>
    <row r="186" spans="1:47" s="2" customFormat="1" ht="12">
      <c r="A186" s="42"/>
      <c r="B186" s="43"/>
      <c r="C186" s="44"/>
      <c r="D186" s="221" t="s">
        <v>162</v>
      </c>
      <c r="E186" s="44"/>
      <c r="F186" s="222" t="s">
        <v>2376</v>
      </c>
      <c r="G186" s="44"/>
      <c r="H186" s="44"/>
      <c r="I186" s="223"/>
      <c r="J186" s="44"/>
      <c r="K186" s="44"/>
      <c r="L186" s="48"/>
      <c r="M186" s="224"/>
      <c r="N186" s="225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162</v>
      </c>
      <c r="AU186" s="21" t="s">
        <v>175</v>
      </c>
    </row>
    <row r="187" spans="1:47" s="2" customFormat="1" ht="12">
      <c r="A187" s="42"/>
      <c r="B187" s="43"/>
      <c r="C187" s="44"/>
      <c r="D187" s="221" t="s">
        <v>225</v>
      </c>
      <c r="E187" s="44"/>
      <c r="F187" s="271" t="s">
        <v>2442</v>
      </c>
      <c r="G187" s="44"/>
      <c r="H187" s="44"/>
      <c r="I187" s="223"/>
      <c r="J187" s="44"/>
      <c r="K187" s="44"/>
      <c r="L187" s="48"/>
      <c r="M187" s="224"/>
      <c r="N187" s="225"/>
      <c r="O187" s="88"/>
      <c r="P187" s="88"/>
      <c r="Q187" s="88"/>
      <c r="R187" s="88"/>
      <c r="S187" s="88"/>
      <c r="T187" s="89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T187" s="21" t="s">
        <v>225</v>
      </c>
      <c r="AU187" s="21" t="s">
        <v>175</v>
      </c>
    </row>
    <row r="188" spans="1:65" s="2" customFormat="1" ht="16.5" customHeight="1">
      <c r="A188" s="42"/>
      <c r="B188" s="43"/>
      <c r="C188" s="208" t="s">
        <v>343</v>
      </c>
      <c r="D188" s="208" t="s">
        <v>156</v>
      </c>
      <c r="E188" s="209" t="s">
        <v>2443</v>
      </c>
      <c r="F188" s="210" t="s">
        <v>2388</v>
      </c>
      <c r="G188" s="211" t="s">
        <v>2370</v>
      </c>
      <c r="H188" s="212">
        <v>1</v>
      </c>
      <c r="I188" s="213"/>
      <c r="J188" s="214">
        <f>ROUND(I188*H188,2)</f>
        <v>0</v>
      </c>
      <c r="K188" s="210" t="s">
        <v>19</v>
      </c>
      <c r="L188" s="48"/>
      <c r="M188" s="215" t="s">
        <v>19</v>
      </c>
      <c r="N188" s="216" t="s">
        <v>43</v>
      </c>
      <c r="O188" s="88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19" t="s">
        <v>161</v>
      </c>
      <c r="AT188" s="219" t="s">
        <v>156</v>
      </c>
      <c r="AU188" s="219" t="s">
        <v>175</v>
      </c>
      <c r="AY188" s="21" t="s">
        <v>153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21" t="s">
        <v>80</v>
      </c>
      <c r="BK188" s="220">
        <f>ROUND(I188*H188,2)</f>
        <v>0</v>
      </c>
      <c r="BL188" s="21" t="s">
        <v>161</v>
      </c>
      <c r="BM188" s="219" t="s">
        <v>347</v>
      </c>
    </row>
    <row r="189" spans="1:47" s="2" customFormat="1" ht="12">
      <c r="A189" s="42"/>
      <c r="B189" s="43"/>
      <c r="C189" s="44"/>
      <c r="D189" s="221" t="s">
        <v>162</v>
      </c>
      <c r="E189" s="44"/>
      <c r="F189" s="222" t="s">
        <v>2388</v>
      </c>
      <c r="G189" s="44"/>
      <c r="H189" s="44"/>
      <c r="I189" s="223"/>
      <c r="J189" s="44"/>
      <c r="K189" s="44"/>
      <c r="L189" s="48"/>
      <c r="M189" s="224"/>
      <c r="N189" s="225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1" t="s">
        <v>162</v>
      </c>
      <c r="AU189" s="21" t="s">
        <v>175</v>
      </c>
    </row>
    <row r="190" spans="1:47" s="2" customFormat="1" ht="12">
      <c r="A190" s="42"/>
      <c r="B190" s="43"/>
      <c r="C190" s="44"/>
      <c r="D190" s="221" t="s">
        <v>225</v>
      </c>
      <c r="E190" s="44"/>
      <c r="F190" s="271" t="s">
        <v>2444</v>
      </c>
      <c r="G190" s="44"/>
      <c r="H190" s="44"/>
      <c r="I190" s="223"/>
      <c r="J190" s="44"/>
      <c r="K190" s="44"/>
      <c r="L190" s="48"/>
      <c r="M190" s="224"/>
      <c r="N190" s="225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225</v>
      </c>
      <c r="AU190" s="21" t="s">
        <v>175</v>
      </c>
    </row>
    <row r="191" spans="1:65" s="2" customFormat="1" ht="24.15" customHeight="1">
      <c r="A191" s="42"/>
      <c r="B191" s="43"/>
      <c r="C191" s="208" t="s">
        <v>247</v>
      </c>
      <c r="D191" s="208" t="s">
        <v>156</v>
      </c>
      <c r="E191" s="209" t="s">
        <v>2445</v>
      </c>
      <c r="F191" s="210" t="s">
        <v>2379</v>
      </c>
      <c r="G191" s="211" t="s">
        <v>2370</v>
      </c>
      <c r="H191" s="212">
        <v>4</v>
      </c>
      <c r="I191" s="213"/>
      <c r="J191" s="214">
        <f>ROUND(I191*H191,2)</f>
        <v>0</v>
      </c>
      <c r="K191" s="210" t="s">
        <v>19</v>
      </c>
      <c r="L191" s="48"/>
      <c r="M191" s="215" t="s">
        <v>19</v>
      </c>
      <c r="N191" s="216" t="s">
        <v>43</v>
      </c>
      <c r="O191" s="88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R191" s="219" t="s">
        <v>161</v>
      </c>
      <c r="AT191" s="219" t="s">
        <v>156</v>
      </c>
      <c r="AU191" s="219" t="s">
        <v>175</v>
      </c>
      <c r="AY191" s="21" t="s">
        <v>153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21" t="s">
        <v>80</v>
      </c>
      <c r="BK191" s="220">
        <f>ROUND(I191*H191,2)</f>
        <v>0</v>
      </c>
      <c r="BL191" s="21" t="s">
        <v>161</v>
      </c>
      <c r="BM191" s="219" t="s">
        <v>354</v>
      </c>
    </row>
    <row r="192" spans="1:47" s="2" customFormat="1" ht="12">
      <c r="A192" s="42"/>
      <c r="B192" s="43"/>
      <c r="C192" s="44"/>
      <c r="D192" s="221" t="s">
        <v>162</v>
      </c>
      <c r="E192" s="44"/>
      <c r="F192" s="222" t="s">
        <v>2379</v>
      </c>
      <c r="G192" s="44"/>
      <c r="H192" s="44"/>
      <c r="I192" s="223"/>
      <c r="J192" s="44"/>
      <c r="K192" s="44"/>
      <c r="L192" s="48"/>
      <c r="M192" s="224"/>
      <c r="N192" s="225"/>
      <c r="O192" s="88"/>
      <c r="P192" s="88"/>
      <c r="Q192" s="88"/>
      <c r="R192" s="88"/>
      <c r="S192" s="88"/>
      <c r="T192" s="89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T192" s="21" t="s">
        <v>162</v>
      </c>
      <c r="AU192" s="21" t="s">
        <v>175</v>
      </c>
    </row>
    <row r="193" spans="1:47" s="2" customFormat="1" ht="12">
      <c r="A193" s="42"/>
      <c r="B193" s="43"/>
      <c r="C193" s="44"/>
      <c r="D193" s="221" t="s">
        <v>225</v>
      </c>
      <c r="E193" s="44"/>
      <c r="F193" s="271" t="s">
        <v>2446</v>
      </c>
      <c r="G193" s="44"/>
      <c r="H193" s="44"/>
      <c r="I193" s="223"/>
      <c r="J193" s="44"/>
      <c r="K193" s="44"/>
      <c r="L193" s="48"/>
      <c r="M193" s="224"/>
      <c r="N193" s="225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225</v>
      </c>
      <c r="AU193" s="21" t="s">
        <v>175</v>
      </c>
    </row>
    <row r="194" spans="1:65" s="2" customFormat="1" ht="16.5" customHeight="1">
      <c r="A194" s="42"/>
      <c r="B194" s="43"/>
      <c r="C194" s="208" t="s">
        <v>363</v>
      </c>
      <c r="D194" s="208" t="s">
        <v>156</v>
      </c>
      <c r="E194" s="209" t="s">
        <v>2447</v>
      </c>
      <c r="F194" s="210" t="s">
        <v>2369</v>
      </c>
      <c r="G194" s="211" t="s">
        <v>2370</v>
      </c>
      <c r="H194" s="212">
        <v>1</v>
      </c>
      <c r="I194" s="213"/>
      <c r="J194" s="214">
        <f>ROUND(I194*H194,2)</f>
        <v>0</v>
      </c>
      <c r="K194" s="210" t="s">
        <v>19</v>
      </c>
      <c r="L194" s="48"/>
      <c r="M194" s="215" t="s">
        <v>19</v>
      </c>
      <c r="N194" s="216" t="s">
        <v>43</v>
      </c>
      <c r="O194" s="88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19" t="s">
        <v>161</v>
      </c>
      <c r="AT194" s="219" t="s">
        <v>156</v>
      </c>
      <c r="AU194" s="219" t="s">
        <v>175</v>
      </c>
      <c r="AY194" s="21" t="s">
        <v>153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21" t="s">
        <v>80</v>
      </c>
      <c r="BK194" s="220">
        <f>ROUND(I194*H194,2)</f>
        <v>0</v>
      </c>
      <c r="BL194" s="21" t="s">
        <v>161</v>
      </c>
      <c r="BM194" s="219" t="s">
        <v>367</v>
      </c>
    </row>
    <row r="195" spans="1:47" s="2" customFormat="1" ht="12">
      <c r="A195" s="42"/>
      <c r="B195" s="43"/>
      <c r="C195" s="44"/>
      <c r="D195" s="221" t="s">
        <v>162</v>
      </c>
      <c r="E195" s="44"/>
      <c r="F195" s="222" t="s">
        <v>2369</v>
      </c>
      <c r="G195" s="44"/>
      <c r="H195" s="44"/>
      <c r="I195" s="223"/>
      <c r="J195" s="44"/>
      <c r="K195" s="44"/>
      <c r="L195" s="48"/>
      <c r="M195" s="224"/>
      <c r="N195" s="225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162</v>
      </c>
      <c r="AU195" s="21" t="s">
        <v>175</v>
      </c>
    </row>
    <row r="196" spans="1:47" s="2" customFormat="1" ht="12">
      <c r="A196" s="42"/>
      <c r="B196" s="43"/>
      <c r="C196" s="44"/>
      <c r="D196" s="221" t="s">
        <v>225</v>
      </c>
      <c r="E196" s="44"/>
      <c r="F196" s="271" t="s">
        <v>2448</v>
      </c>
      <c r="G196" s="44"/>
      <c r="H196" s="44"/>
      <c r="I196" s="223"/>
      <c r="J196" s="44"/>
      <c r="K196" s="44"/>
      <c r="L196" s="48"/>
      <c r="M196" s="224"/>
      <c r="N196" s="225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1" t="s">
        <v>225</v>
      </c>
      <c r="AU196" s="21" t="s">
        <v>175</v>
      </c>
    </row>
    <row r="197" spans="1:65" s="2" customFormat="1" ht="16.5" customHeight="1">
      <c r="A197" s="42"/>
      <c r="B197" s="43"/>
      <c r="C197" s="208" t="s">
        <v>254</v>
      </c>
      <c r="D197" s="208" t="s">
        <v>156</v>
      </c>
      <c r="E197" s="209" t="s">
        <v>2449</v>
      </c>
      <c r="F197" s="210" t="s">
        <v>2369</v>
      </c>
      <c r="G197" s="211" t="s">
        <v>2370</v>
      </c>
      <c r="H197" s="212">
        <v>1</v>
      </c>
      <c r="I197" s="213"/>
      <c r="J197" s="214">
        <f>ROUND(I197*H197,2)</f>
        <v>0</v>
      </c>
      <c r="K197" s="210" t="s">
        <v>19</v>
      </c>
      <c r="L197" s="48"/>
      <c r="M197" s="215" t="s">
        <v>19</v>
      </c>
      <c r="N197" s="216" t="s">
        <v>43</v>
      </c>
      <c r="O197" s="88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19" t="s">
        <v>161</v>
      </c>
      <c r="AT197" s="219" t="s">
        <v>156</v>
      </c>
      <c r="AU197" s="219" t="s">
        <v>175</v>
      </c>
      <c r="AY197" s="21" t="s">
        <v>153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21" t="s">
        <v>80</v>
      </c>
      <c r="BK197" s="220">
        <f>ROUND(I197*H197,2)</f>
        <v>0</v>
      </c>
      <c r="BL197" s="21" t="s">
        <v>161</v>
      </c>
      <c r="BM197" s="219" t="s">
        <v>373</v>
      </c>
    </row>
    <row r="198" spans="1:47" s="2" customFormat="1" ht="12">
      <c r="A198" s="42"/>
      <c r="B198" s="43"/>
      <c r="C198" s="44"/>
      <c r="D198" s="221" t="s">
        <v>162</v>
      </c>
      <c r="E198" s="44"/>
      <c r="F198" s="222" t="s">
        <v>2369</v>
      </c>
      <c r="G198" s="44"/>
      <c r="H198" s="44"/>
      <c r="I198" s="223"/>
      <c r="J198" s="44"/>
      <c r="K198" s="44"/>
      <c r="L198" s="48"/>
      <c r="M198" s="224"/>
      <c r="N198" s="225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162</v>
      </c>
      <c r="AU198" s="21" t="s">
        <v>175</v>
      </c>
    </row>
    <row r="199" spans="1:47" s="2" customFormat="1" ht="12">
      <c r="A199" s="42"/>
      <c r="B199" s="43"/>
      <c r="C199" s="44"/>
      <c r="D199" s="221" t="s">
        <v>225</v>
      </c>
      <c r="E199" s="44"/>
      <c r="F199" s="271" t="s">
        <v>2450</v>
      </c>
      <c r="G199" s="44"/>
      <c r="H199" s="44"/>
      <c r="I199" s="223"/>
      <c r="J199" s="44"/>
      <c r="K199" s="44"/>
      <c r="L199" s="48"/>
      <c r="M199" s="224"/>
      <c r="N199" s="225"/>
      <c r="O199" s="88"/>
      <c r="P199" s="88"/>
      <c r="Q199" s="88"/>
      <c r="R199" s="88"/>
      <c r="S199" s="88"/>
      <c r="T199" s="89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T199" s="21" t="s">
        <v>225</v>
      </c>
      <c r="AU199" s="21" t="s">
        <v>175</v>
      </c>
    </row>
    <row r="200" spans="1:63" s="17" customFormat="1" ht="20.85" customHeight="1">
      <c r="A200" s="17"/>
      <c r="B200" s="287"/>
      <c r="C200" s="288"/>
      <c r="D200" s="289" t="s">
        <v>71</v>
      </c>
      <c r="E200" s="289" t="s">
        <v>2451</v>
      </c>
      <c r="F200" s="289" t="s">
        <v>2393</v>
      </c>
      <c r="G200" s="288"/>
      <c r="H200" s="288"/>
      <c r="I200" s="290"/>
      <c r="J200" s="291">
        <f>BK200</f>
        <v>0</v>
      </c>
      <c r="K200" s="288"/>
      <c r="L200" s="292"/>
      <c r="M200" s="293"/>
      <c r="N200" s="294"/>
      <c r="O200" s="294"/>
      <c r="P200" s="295">
        <f>SUM(P201:P203)</f>
        <v>0</v>
      </c>
      <c r="Q200" s="294"/>
      <c r="R200" s="295">
        <f>SUM(R201:R203)</f>
        <v>0</v>
      </c>
      <c r="S200" s="294"/>
      <c r="T200" s="296">
        <f>SUM(T201:T203)</f>
        <v>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R200" s="297" t="s">
        <v>80</v>
      </c>
      <c r="AT200" s="298" t="s">
        <v>71</v>
      </c>
      <c r="AU200" s="298" t="s">
        <v>175</v>
      </c>
      <c r="AY200" s="297" t="s">
        <v>153</v>
      </c>
      <c r="BK200" s="299">
        <f>SUM(BK201:BK203)</f>
        <v>0</v>
      </c>
    </row>
    <row r="201" spans="1:65" s="2" customFormat="1" ht="24.15" customHeight="1">
      <c r="A201" s="42"/>
      <c r="B201" s="43"/>
      <c r="C201" s="208" t="s">
        <v>379</v>
      </c>
      <c r="D201" s="208" t="s">
        <v>156</v>
      </c>
      <c r="E201" s="209" t="s">
        <v>2394</v>
      </c>
      <c r="F201" s="210" t="s">
        <v>2395</v>
      </c>
      <c r="G201" s="211" t="s">
        <v>2396</v>
      </c>
      <c r="H201" s="212">
        <v>15</v>
      </c>
      <c r="I201" s="213"/>
      <c r="J201" s="214">
        <f>ROUND(I201*H201,2)</f>
        <v>0</v>
      </c>
      <c r="K201" s="210" t="s">
        <v>19</v>
      </c>
      <c r="L201" s="48"/>
      <c r="M201" s="215" t="s">
        <v>19</v>
      </c>
      <c r="N201" s="216" t="s">
        <v>43</v>
      </c>
      <c r="O201" s="88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19" t="s">
        <v>161</v>
      </c>
      <c r="AT201" s="219" t="s">
        <v>156</v>
      </c>
      <c r="AU201" s="219" t="s">
        <v>161</v>
      </c>
      <c r="AY201" s="21" t="s">
        <v>153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21" t="s">
        <v>80</v>
      </c>
      <c r="BK201" s="220">
        <f>ROUND(I201*H201,2)</f>
        <v>0</v>
      </c>
      <c r="BL201" s="21" t="s">
        <v>161</v>
      </c>
      <c r="BM201" s="219" t="s">
        <v>382</v>
      </c>
    </row>
    <row r="202" spans="1:47" s="2" customFormat="1" ht="12">
      <c r="A202" s="42"/>
      <c r="B202" s="43"/>
      <c r="C202" s="44"/>
      <c r="D202" s="221" t="s">
        <v>162</v>
      </c>
      <c r="E202" s="44"/>
      <c r="F202" s="222" t="s">
        <v>2395</v>
      </c>
      <c r="G202" s="44"/>
      <c r="H202" s="44"/>
      <c r="I202" s="223"/>
      <c r="J202" s="44"/>
      <c r="K202" s="44"/>
      <c r="L202" s="48"/>
      <c r="M202" s="224"/>
      <c r="N202" s="225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162</v>
      </c>
      <c r="AU202" s="21" t="s">
        <v>161</v>
      </c>
    </row>
    <row r="203" spans="1:47" s="2" customFormat="1" ht="12">
      <c r="A203" s="42"/>
      <c r="B203" s="43"/>
      <c r="C203" s="44"/>
      <c r="D203" s="221" t="s">
        <v>225</v>
      </c>
      <c r="E203" s="44"/>
      <c r="F203" s="271" t="s">
        <v>2452</v>
      </c>
      <c r="G203" s="44"/>
      <c r="H203" s="44"/>
      <c r="I203" s="223"/>
      <c r="J203" s="44"/>
      <c r="K203" s="44"/>
      <c r="L203" s="48"/>
      <c r="M203" s="224"/>
      <c r="N203" s="225"/>
      <c r="O203" s="88"/>
      <c r="P203" s="88"/>
      <c r="Q203" s="88"/>
      <c r="R203" s="88"/>
      <c r="S203" s="88"/>
      <c r="T203" s="89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T203" s="21" t="s">
        <v>225</v>
      </c>
      <c r="AU203" s="21" t="s">
        <v>161</v>
      </c>
    </row>
    <row r="204" spans="1:63" s="17" customFormat="1" ht="20.85" customHeight="1">
      <c r="A204" s="17"/>
      <c r="B204" s="287"/>
      <c r="C204" s="288"/>
      <c r="D204" s="289" t="s">
        <v>71</v>
      </c>
      <c r="E204" s="289" t="s">
        <v>2453</v>
      </c>
      <c r="F204" s="289" t="s">
        <v>2399</v>
      </c>
      <c r="G204" s="288"/>
      <c r="H204" s="288"/>
      <c r="I204" s="290"/>
      <c r="J204" s="291">
        <f>BK204</f>
        <v>0</v>
      </c>
      <c r="K204" s="288"/>
      <c r="L204" s="292"/>
      <c r="M204" s="293"/>
      <c r="N204" s="294"/>
      <c r="O204" s="294"/>
      <c r="P204" s="295">
        <f>SUM(P205:P213)</f>
        <v>0</v>
      </c>
      <c r="Q204" s="294"/>
      <c r="R204" s="295">
        <f>SUM(R205:R213)</f>
        <v>0</v>
      </c>
      <c r="S204" s="294"/>
      <c r="T204" s="296">
        <f>SUM(T205:T213)</f>
        <v>0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R204" s="297" t="s">
        <v>80</v>
      </c>
      <c r="AT204" s="298" t="s">
        <v>71</v>
      </c>
      <c r="AU204" s="298" t="s">
        <v>175</v>
      </c>
      <c r="AY204" s="297" t="s">
        <v>153</v>
      </c>
      <c r="BK204" s="299">
        <f>SUM(BK205:BK213)</f>
        <v>0</v>
      </c>
    </row>
    <row r="205" spans="1:65" s="2" customFormat="1" ht="16.5" customHeight="1">
      <c r="A205" s="42"/>
      <c r="B205" s="43"/>
      <c r="C205" s="208" t="s">
        <v>260</v>
      </c>
      <c r="D205" s="208" t="s">
        <v>156</v>
      </c>
      <c r="E205" s="209" t="s">
        <v>2404</v>
      </c>
      <c r="F205" s="210" t="s">
        <v>2405</v>
      </c>
      <c r="G205" s="211" t="s">
        <v>2370</v>
      </c>
      <c r="H205" s="212">
        <v>9</v>
      </c>
      <c r="I205" s="213"/>
      <c r="J205" s="214">
        <f>ROUND(I205*H205,2)</f>
        <v>0</v>
      </c>
      <c r="K205" s="210" t="s">
        <v>19</v>
      </c>
      <c r="L205" s="48"/>
      <c r="M205" s="215" t="s">
        <v>19</v>
      </c>
      <c r="N205" s="216" t="s">
        <v>43</v>
      </c>
      <c r="O205" s="88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19" t="s">
        <v>161</v>
      </c>
      <c r="AT205" s="219" t="s">
        <v>156</v>
      </c>
      <c r="AU205" s="219" t="s">
        <v>161</v>
      </c>
      <c r="AY205" s="21" t="s">
        <v>153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21" t="s">
        <v>80</v>
      </c>
      <c r="BK205" s="220">
        <f>ROUND(I205*H205,2)</f>
        <v>0</v>
      </c>
      <c r="BL205" s="21" t="s">
        <v>161</v>
      </c>
      <c r="BM205" s="219" t="s">
        <v>388</v>
      </c>
    </row>
    <row r="206" spans="1:47" s="2" customFormat="1" ht="12">
      <c r="A206" s="42"/>
      <c r="B206" s="43"/>
      <c r="C206" s="44"/>
      <c r="D206" s="221" t="s">
        <v>162</v>
      </c>
      <c r="E206" s="44"/>
      <c r="F206" s="222" t="s">
        <v>2405</v>
      </c>
      <c r="G206" s="44"/>
      <c r="H206" s="44"/>
      <c r="I206" s="223"/>
      <c r="J206" s="44"/>
      <c r="K206" s="44"/>
      <c r="L206" s="48"/>
      <c r="M206" s="224"/>
      <c r="N206" s="225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1" t="s">
        <v>162</v>
      </c>
      <c r="AU206" s="21" t="s">
        <v>161</v>
      </c>
    </row>
    <row r="207" spans="1:65" s="2" customFormat="1" ht="24.15" customHeight="1">
      <c r="A207" s="42"/>
      <c r="B207" s="43"/>
      <c r="C207" s="208" t="s">
        <v>392</v>
      </c>
      <c r="D207" s="208" t="s">
        <v>156</v>
      </c>
      <c r="E207" s="209" t="s">
        <v>2454</v>
      </c>
      <c r="F207" s="210" t="s">
        <v>2401</v>
      </c>
      <c r="G207" s="211" t="s">
        <v>2402</v>
      </c>
      <c r="H207" s="212">
        <v>7</v>
      </c>
      <c r="I207" s="213"/>
      <c r="J207" s="214">
        <f>ROUND(I207*H207,2)</f>
        <v>0</v>
      </c>
      <c r="K207" s="210" t="s">
        <v>19</v>
      </c>
      <c r="L207" s="48"/>
      <c r="M207" s="215" t="s">
        <v>19</v>
      </c>
      <c r="N207" s="216" t="s">
        <v>43</v>
      </c>
      <c r="O207" s="88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19" t="s">
        <v>161</v>
      </c>
      <c r="AT207" s="219" t="s">
        <v>156</v>
      </c>
      <c r="AU207" s="219" t="s">
        <v>161</v>
      </c>
      <c r="AY207" s="21" t="s">
        <v>153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21" t="s">
        <v>80</v>
      </c>
      <c r="BK207" s="220">
        <f>ROUND(I207*H207,2)</f>
        <v>0</v>
      </c>
      <c r="BL207" s="21" t="s">
        <v>161</v>
      </c>
      <c r="BM207" s="219" t="s">
        <v>395</v>
      </c>
    </row>
    <row r="208" spans="1:47" s="2" customFormat="1" ht="12">
      <c r="A208" s="42"/>
      <c r="B208" s="43"/>
      <c r="C208" s="44"/>
      <c r="D208" s="221" t="s">
        <v>162</v>
      </c>
      <c r="E208" s="44"/>
      <c r="F208" s="222" t="s">
        <v>2401</v>
      </c>
      <c r="G208" s="44"/>
      <c r="H208" s="44"/>
      <c r="I208" s="223"/>
      <c r="J208" s="44"/>
      <c r="K208" s="44"/>
      <c r="L208" s="48"/>
      <c r="M208" s="224"/>
      <c r="N208" s="225"/>
      <c r="O208" s="88"/>
      <c r="P208" s="88"/>
      <c r="Q208" s="88"/>
      <c r="R208" s="88"/>
      <c r="S208" s="88"/>
      <c r="T208" s="89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T208" s="21" t="s">
        <v>162</v>
      </c>
      <c r="AU208" s="21" t="s">
        <v>161</v>
      </c>
    </row>
    <row r="209" spans="1:47" s="2" customFormat="1" ht="12">
      <c r="A209" s="42"/>
      <c r="B209" s="43"/>
      <c r="C209" s="44"/>
      <c r="D209" s="221" t="s">
        <v>225</v>
      </c>
      <c r="E209" s="44"/>
      <c r="F209" s="271" t="s">
        <v>2455</v>
      </c>
      <c r="G209" s="44"/>
      <c r="H209" s="44"/>
      <c r="I209" s="223"/>
      <c r="J209" s="44"/>
      <c r="K209" s="44"/>
      <c r="L209" s="48"/>
      <c r="M209" s="224"/>
      <c r="N209" s="225"/>
      <c r="O209" s="88"/>
      <c r="P209" s="88"/>
      <c r="Q209" s="88"/>
      <c r="R209" s="88"/>
      <c r="S209" s="88"/>
      <c r="T209" s="89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T209" s="21" t="s">
        <v>225</v>
      </c>
      <c r="AU209" s="21" t="s">
        <v>161</v>
      </c>
    </row>
    <row r="210" spans="1:65" s="2" customFormat="1" ht="16.5" customHeight="1">
      <c r="A210" s="42"/>
      <c r="B210" s="43"/>
      <c r="C210" s="208" t="s">
        <v>267</v>
      </c>
      <c r="D210" s="208" t="s">
        <v>156</v>
      </c>
      <c r="E210" s="209" t="s">
        <v>2456</v>
      </c>
      <c r="F210" s="210" t="s">
        <v>2457</v>
      </c>
      <c r="G210" s="211" t="s">
        <v>2370</v>
      </c>
      <c r="H210" s="212">
        <v>6</v>
      </c>
      <c r="I210" s="213"/>
      <c r="J210" s="214">
        <f>ROUND(I210*H210,2)</f>
        <v>0</v>
      </c>
      <c r="K210" s="210" t="s">
        <v>19</v>
      </c>
      <c r="L210" s="48"/>
      <c r="M210" s="215" t="s">
        <v>19</v>
      </c>
      <c r="N210" s="216" t="s">
        <v>43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19" t="s">
        <v>161</v>
      </c>
      <c r="AT210" s="219" t="s">
        <v>156</v>
      </c>
      <c r="AU210" s="219" t="s">
        <v>161</v>
      </c>
      <c r="AY210" s="21" t="s">
        <v>153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21" t="s">
        <v>80</v>
      </c>
      <c r="BK210" s="220">
        <f>ROUND(I210*H210,2)</f>
        <v>0</v>
      </c>
      <c r="BL210" s="21" t="s">
        <v>161</v>
      </c>
      <c r="BM210" s="219" t="s">
        <v>400</v>
      </c>
    </row>
    <row r="211" spans="1:47" s="2" customFormat="1" ht="12">
      <c r="A211" s="42"/>
      <c r="B211" s="43"/>
      <c r="C211" s="44"/>
      <c r="D211" s="221" t="s">
        <v>162</v>
      </c>
      <c r="E211" s="44"/>
      <c r="F211" s="222" t="s">
        <v>2457</v>
      </c>
      <c r="G211" s="44"/>
      <c r="H211" s="44"/>
      <c r="I211" s="223"/>
      <c r="J211" s="44"/>
      <c r="K211" s="44"/>
      <c r="L211" s="48"/>
      <c r="M211" s="224"/>
      <c r="N211" s="225"/>
      <c r="O211" s="88"/>
      <c r="P211" s="88"/>
      <c r="Q211" s="88"/>
      <c r="R211" s="88"/>
      <c r="S211" s="88"/>
      <c r="T211" s="89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T211" s="21" t="s">
        <v>162</v>
      </c>
      <c r="AU211" s="21" t="s">
        <v>161</v>
      </c>
    </row>
    <row r="212" spans="1:65" s="2" customFormat="1" ht="16.5" customHeight="1">
      <c r="A212" s="42"/>
      <c r="B212" s="43"/>
      <c r="C212" s="208" t="s">
        <v>404</v>
      </c>
      <c r="D212" s="208" t="s">
        <v>156</v>
      </c>
      <c r="E212" s="209" t="s">
        <v>2458</v>
      </c>
      <c r="F212" s="210" t="s">
        <v>2459</v>
      </c>
      <c r="G212" s="211" t="s">
        <v>2402</v>
      </c>
      <c r="H212" s="212">
        <v>27</v>
      </c>
      <c r="I212" s="213"/>
      <c r="J212" s="214">
        <f>ROUND(I212*H212,2)</f>
        <v>0</v>
      </c>
      <c r="K212" s="210" t="s">
        <v>19</v>
      </c>
      <c r="L212" s="48"/>
      <c r="M212" s="215" t="s">
        <v>19</v>
      </c>
      <c r="N212" s="216" t="s">
        <v>43</v>
      </c>
      <c r="O212" s="88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19" t="s">
        <v>161</v>
      </c>
      <c r="AT212" s="219" t="s">
        <v>156</v>
      </c>
      <c r="AU212" s="219" t="s">
        <v>161</v>
      </c>
      <c r="AY212" s="21" t="s">
        <v>153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21" t="s">
        <v>80</v>
      </c>
      <c r="BK212" s="220">
        <f>ROUND(I212*H212,2)</f>
        <v>0</v>
      </c>
      <c r="BL212" s="21" t="s">
        <v>161</v>
      </c>
      <c r="BM212" s="219" t="s">
        <v>407</v>
      </c>
    </row>
    <row r="213" spans="1:47" s="2" customFormat="1" ht="12">
      <c r="A213" s="42"/>
      <c r="B213" s="43"/>
      <c r="C213" s="44"/>
      <c r="D213" s="221" t="s">
        <v>162</v>
      </c>
      <c r="E213" s="44"/>
      <c r="F213" s="222" t="s">
        <v>2460</v>
      </c>
      <c r="G213" s="44"/>
      <c r="H213" s="44"/>
      <c r="I213" s="223"/>
      <c r="J213" s="44"/>
      <c r="K213" s="44"/>
      <c r="L213" s="48"/>
      <c r="M213" s="224"/>
      <c r="N213" s="225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162</v>
      </c>
      <c r="AU213" s="21" t="s">
        <v>161</v>
      </c>
    </row>
    <row r="214" spans="1:63" s="17" customFormat="1" ht="20.85" customHeight="1">
      <c r="A214" s="17"/>
      <c r="B214" s="287"/>
      <c r="C214" s="288"/>
      <c r="D214" s="289" t="s">
        <v>71</v>
      </c>
      <c r="E214" s="289" t="s">
        <v>2461</v>
      </c>
      <c r="F214" s="289" t="s">
        <v>2417</v>
      </c>
      <c r="G214" s="288"/>
      <c r="H214" s="288"/>
      <c r="I214" s="290"/>
      <c r="J214" s="291">
        <f>BK214</f>
        <v>0</v>
      </c>
      <c r="K214" s="288"/>
      <c r="L214" s="292"/>
      <c r="M214" s="293"/>
      <c r="N214" s="294"/>
      <c r="O214" s="294"/>
      <c r="P214" s="295">
        <f>SUM(P215:P223)</f>
        <v>0</v>
      </c>
      <c r="Q214" s="294"/>
      <c r="R214" s="295">
        <f>SUM(R215:R223)</f>
        <v>0</v>
      </c>
      <c r="S214" s="294"/>
      <c r="T214" s="296">
        <f>SUM(T215:T223)</f>
        <v>0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R214" s="297" t="s">
        <v>80</v>
      </c>
      <c r="AT214" s="298" t="s">
        <v>71</v>
      </c>
      <c r="AU214" s="298" t="s">
        <v>175</v>
      </c>
      <c r="AY214" s="297" t="s">
        <v>153</v>
      </c>
      <c r="BK214" s="299">
        <f>SUM(BK215:BK223)</f>
        <v>0</v>
      </c>
    </row>
    <row r="215" spans="1:65" s="2" customFormat="1" ht="21.75" customHeight="1">
      <c r="A215" s="42"/>
      <c r="B215" s="43"/>
      <c r="C215" s="208" t="s">
        <v>272</v>
      </c>
      <c r="D215" s="208" t="s">
        <v>156</v>
      </c>
      <c r="E215" s="209" t="s">
        <v>2418</v>
      </c>
      <c r="F215" s="210" t="s">
        <v>2419</v>
      </c>
      <c r="G215" s="211" t="s">
        <v>2396</v>
      </c>
      <c r="H215" s="212">
        <v>10</v>
      </c>
      <c r="I215" s="213"/>
      <c r="J215" s="214">
        <f>ROUND(I215*H215,2)</f>
        <v>0</v>
      </c>
      <c r="K215" s="210" t="s">
        <v>19</v>
      </c>
      <c r="L215" s="48"/>
      <c r="M215" s="215" t="s">
        <v>19</v>
      </c>
      <c r="N215" s="216" t="s">
        <v>43</v>
      </c>
      <c r="O215" s="88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R215" s="219" t="s">
        <v>161</v>
      </c>
      <c r="AT215" s="219" t="s">
        <v>156</v>
      </c>
      <c r="AU215" s="219" t="s">
        <v>161</v>
      </c>
      <c r="AY215" s="21" t="s">
        <v>153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21" t="s">
        <v>80</v>
      </c>
      <c r="BK215" s="220">
        <f>ROUND(I215*H215,2)</f>
        <v>0</v>
      </c>
      <c r="BL215" s="21" t="s">
        <v>161</v>
      </c>
      <c r="BM215" s="219" t="s">
        <v>412</v>
      </c>
    </row>
    <row r="216" spans="1:47" s="2" customFormat="1" ht="12">
      <c r="A216" s="42"/>
      <c r="B216" s="43"/>
      <c r="C216" s="44"/>
      <c r="D216" s="221" t="s">
        <v>162</v>
      </c>
      <c r="E216" s="44"/>
      <c r="F216" s="222" t="s">
        <v>2419</v>
      </c>
      <c r="G216" s="44"/>
      <c r="H216" s="44"/>
      <c r="I216" s="223"/>
      <c r="J216" s="44"/>
      <c r="K216" s="44"/>
      <c r="L216" s="48"/>
      <c r="M216" s="224"/>
      <c r="N216" s="225"/>
      <c r="O216" s="88"/>
      <c r="P216" s="88"/>
      <c r="Q216" s="88"/>
      <c r="R216" s="88"/>
      <c r="S216" s="88"/>
      <c r="T216" s="89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T216" s="21" t="s">
        <v>162</v>
      </c>
      <c r="AU216" s="21" t="s">
        <v>161</v>
      </c>
    </row>
    <row r="217" spans="1:47" s="2" customFormat="1" ht="12">
      <c r="A217" s="42"/>
      <c r="B217" s="43"/>
      <c r="C217" s="44"/>
      <c r="D217" s="221" t="s">
        <v>225</v>
      </c>
      <c r="E217" s="44"/>
      <c r="F217" s="271" t="s">
        <v>2462</v>
      </c>
      <c r="G217" s="44"/>
      <c r="H217" s="44"/>
      <c r="I217" s="223"/>
      <c r="J217" s="44"/>
      <c r="K217" s="44"/>
      <c r="L217" s="48"/>
      <c r="M217" s="224"/>
      <c r="N217" s="225"/>
      <c r="O217" s="88"/>
      <c r="P217" s="88"/>
      <c r="Q217" s="88"/>
      <c r="R217" s="88"/>
      <c r="S217" s="88"/>
      <c r="T217" s="89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T217" s="21" t="s">
        <v>225</v>
      </c>
      <c r="AU217" s="21" t="s">
        <v>161</v>
      </c>
    </row>
    <row r="218" spans="1:65" s="2" customFormat="1" ht="21.75" customHeight="1">
      <c r="A218" s="42"/>
      <c r="B218" s="43"/>
      <c r="C218" s="208" t="s">
        <v>416</v>
      </c>
      <c r="D218" s="208" t="s">
        <v>156</v>
      </c>
      <c r="E218" s="209" t="s">
        <v>2421</v>
      </c>
      <c r="F218" s="210" t="s">
        <v>2419</v>
      </c>
      <c r="G218" s="211" t="s">
        <v>2396</v>
      </c>
      <c r="H218" s="212">
        <v>32</v>
      </c>
      <c r="I218" s="213"/>
      <c r="J218" s="214">
        <f>ROUND(I218*H218,2)</f>
        <v>0</v>
      </c>
      <c r="K218" s="210" t="s">
        <v>19</v>
      </c>
      <c r="L218" s="48"/>
      <c r="M218" s="215" t="s">
        <v>19</v>
      </c>
      <c r="N218" s="216" t="s">
        <v>43</v>
      </c>
      <c r="O218" s="88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R218" s="219" t="s">
        <v>161</v>
      </c>
      <c r="AT218" s="219" t="s">
        <v>156</v>
      </c>
      <c r="AU218" s="219" t="s">
        <v>161</v>
      </c>
      <c r="AY218" s="21" t="s">
        <v>153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21" t="s">
        <v>80</v>
      </c>
      <c r="BK218" s="220">
        <f>ROUND(I218*H218,2)</f>
        <v>0</v>
      </c>
      <c r="BL218" s="21" t="s">
        <v>161</v>
      </c>
      <c r="BM218" s="219" t="s">
        <v>419</v>
      </c>
    </row>
    <row r="219" spans="1:47" s="2" customFormat="1" ht="12">
      <c r="A219" s="42"/>
      <c r="B219" s="43"/>
      <c r="C219" s="44"/>
      <c r="D219" s="221" t="s">
        <v>162</v>
      </c>
      <c r="E219" s="44"/>
      <c r="F219" s="222" t="s">
        <v>2419</v>
      </c>
      <c r="G219" s="44"/>
      <c r="H219" s="44"/>
      <c r="I219" s="223"/>
      <c r="J219" s="44"/>
      <c r="K219" s="44"/>
      <c r="L219" s="48"/>
      <c r="M219" s="224"/>
      <c r="N219" s="225"/>
      <c r="O219" s="88"/>
      <c r="P219" s="88"/>
      <c r="Q219" s="88"/>
      <c r="R219" s="88"/>
      <c r="S219" s="88"/>
      <c r="T219" s="89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T219" s="21" t="s">
        <v>162</v>
      </c>
      <c r="AU219" s="21" t="s">
        <v>161</v>
      </c>
    </row>
    <row r="220" spans="1:47" s="2" customFormat="1" ht="12">
      <c r="A220" s="42"/>
      <c r="B220" s="43"/>
      <c r="C220" s="44"/>
      <c r="D220" s="221" t="s">
        <v>225</v>
      </c>
      <c r="E220" s="44"/>
      <c r="F220" s="271" t="s">
        <v>2463</v>
      </c>
      <c r="G220" s="44"/>
      <c r="H220" s="44"/>
      <c r="I220" s="223"/>
      <c r="J220" s="44"/>
      <c r="K220" s="44"/>
      <c r="L220" s="48"/>
      <c r="M220" s="224"/>
      <c r="N220" s="225"/>
      <c r="O220" s="88"/>
      <c r="P220" s="88"/>
      <c r="Q220" s="88"/>
      <c r="R220" s="88"/>
      <c r="S220" s="88"/>
      <c r="T220" s="89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T220" s="21" t="s">
        <v>225</v>
      </c>
      <c r="AU220" s="21" t="s">
        <v>161</v>
      </c>
    </row>
    <row r="221" spans="1:65" s="2" customFormat="1" ht="16.5" customHeight="1">
      <c r="A221" s="42"/>
      <c r="B221" s="43"/>
      <c r="C221" s="208" t="s">
        <v>280</v>
      </c>
      <c r="D221" s="208" t="s">
        <v>156</v>
      </c>
      <c r="E221" s="209" t="s">
        <v>2464</v>
      </c>
      <c r="F221" s="210" t="s">
        <v>2465</v>
      </c>
      <c r="G221" s="211" t="s">
        <v>2396</v>
      </c>
      <c r="H221" s="212">
        <v>5</v>
      </c>
      <c r="I221" s="213"/>
      <c r="J221" s="214">
        <f>ROUND(I221*H221,2)</f>
        <v>0</v>
      </c>
      <c r="K221" s="210" t="s">
        <v>19</v>
      </c>
      <c r="L221" s="48"/>
      <c r="M221" s="215" t="s">
        <v>19</v>
      </c>
      <c r="N221" s="216" t="s">
        <v>43</v>
      </c>
      <c r="O221" s="88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R221" s="219" t="s">
        <v>161</v>
      </c>
      <c r="AT221" s="219" t="s">
        <v>156</v>
      </c>
      <c r="AU221" s="219" t="s">
        <v>161</v>
      </c>
      <c r="AY221" s="21" t="s">
        <v>153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21" t="s">
        <v>80</v>
      </c>
      <c r="BK221" s="220">
        <f>ROUND(I221*H221,2)</f>
        <v>0</v>
      </c>
      <c r="BL221" s="21" t="s">
        <v>161</v>
      </c>
      <c r="BM221" s="219" t="s">
        <v>426</v>
      </c>
    </row>
    <row r="222" spans="1:47" s="2" customFormat="1" ht="12">
      <c r="A222" s="42"/>
      <c r="B222" s="43"/>
      <c r="C222" s="44"/>
      <c r="D222" s="221" t="s">
        <v>162</v>
      </c>
      <c r="E222" s="44"/>
      <c r="F222" s="222" t="s">
        <v>2465</v>
      </c>
      <c r="G222" s="44"/>
      <c r="H222" s="44"/>
      <c r="I222" s="223"/>
      <c r="J222" s="44"/>
      <c r="K222" s="44"/>
      <c r="L222" s="48"/>
      <c r="M222" s="224"/>
      <c r="N222" s="225"/>
      <c r="O222" s="88"/>
      <c r="P222" s="88"/>
      <c r="Q222" s="88"/>
      <c r="R222" s="88"/>
      <c r="S222" s="88"/>
      <c r="T222" s="89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T222" s="21" t="s">
        <v>162</v>
      </c>
      <c r="AU222" s="21" t="s">
        <v>161</v>
      </c>
    </row>
    <row r="223" spans="1:47" s="2" customFormat="1" ht="12">
      <c r="A223" s="42"/>
      <c r="B223" s="43"/>
      <c r="C223" s="44"/>
      <c r="D223" s="221" t="s">
        <v>225</v>
      </c>
      <c r="E223" s="44"/>
      <c r="F223" s="271" t="s">
        <v>2466</v>
      </c>
      <c r="G223" s="44"/>
      <c r="H223" s="44"/>
      <c r="I223" s="223"/>
      <c r="J223" s="44"/>
      <c r="K223" s="44"/>
      <c r="L223" s="48"/>
      <c r="M223" s="224"/>
      <c r="N223" s="225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225</v>
      </c>
      <c r="AU223" s="21" t="s">
        <v>161</v>
      </c>
    </row>
    <row r="224" spans="1:63" s="17" customFormat="1" ht="20.85" customHeight="1">
      <c r="A224" s="17"/>
      <c r="B224" s="287"/>
      <c r="C224" s="288"/>
      <c r="D224" s="289" t="s">
        <v>71</v>
      </c>
      <c r="E224" s="289" t="s">
        <v>2467</v>
      </c>
      <c r="F224" s="289" t="s">
        <v>2424</v>
      </c>
      <c r="G224" s="288"/>
      <c r="H224" s="288"/>
      <c r="I224" s="290"/>
      <c r="J224" s="291">
        <f>BK224</f>
        <v>0</v>
      </c>
      <c r="K224" s="288"/>
      <c r="L224" s="292"/>
      <c r="M224" s="293"/>
      <c r="N224" s="294"/>
      <c r="O224" s="294"/>
      <c r="P224" s="295">
        <f>SUM(P225:P234)</f>
        <v>0</v>
      </c>
      <c r="Q224" s="294"/>
      <c r="R224" s="295">
        <f>SUM(R225:R234)</f>
        <v>0</v>
      </c>
      <c r="S224" s="294"/>
      <c r="T224" s="296">
        <f>SUM(T225:T234)</f>
        <v>0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R224" s="297" t="s">
        <v>80</v>
      </c>
      <c r="AT224" s="298" t="s">
        <v>71</v>
      </c>
      <c r="AU224" s="298" t="s">
        <v>175</v>
      </c>
      <c r="AY224" s="297" t="s">
        <v>153</v>
      </c>
      <c r="BK224" s="299">
        <f>SUM(BK225:BK234)</f>
        <v>0</v>
      </c>
    </row>
    <row r="225" spans="1:65" s="2" customFormat="1" ht="16.5" customHeight="1">
      <c r="A225" s="42"/>
      <c r="B225" s="43"/>
      <c r="C225" s="208" t="s">
        <v>430</v>
      </c>
      <c r="D225" s="208" t="s">
        <v>156</v>
      </c>
      <c r="E225" s="209" t="s">
        <v>2468</v>
      </c>
      <c r="F225" s="210" t="s">
        <v>2426</v>
      </c>
      <c r="G225" s="211" t="s">
        <v>1699</v>
      </c>
      <c r="H225" s="212">
        <v>1</v>
      </c>
      <c r="I225" s="213"/>
      <c r="J225" s="214">
        <f>ROUND(I225*H225,2)</f>
        <v>0</v>
      </c>
      <c r="K225" s="210" t="s">
        <v>19</v>
      </c>
      <c r="L225" s="48"/>
      <c r="M225" s="215" t="s">
        <v>19</v>
      </c>
      <c r="N225" s="216" t="s">
        <v>43</v>
      </c>
      <c r="O225" s="88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R225" s="219" t="s">
        <v>161</v>
      </c>
      <c r="AT225" s="219" t="s">
        <v>156</v>
      </c>
      <c r="AU225" s="219" t="s">
        <v>161</v>
      </c>
      <c r="AY225" s="21" t="s">
        <v>153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21" t="s">
        <v>80</v>
      </c>
      <c r="BK225" s="220">
        <f>ROUND(I225*H225,2)</f>
        <v>0</v>
      </c>
      <c r="BL225" s="21" t="s">
        <v>161</v>
      </c>
      <c r="BM225" s="219" t="s">
        <v>433</v>
      </c>
    </row>
    <row r="226" spans="1:47" s="2" customFormat="1" ht="12">
      <c r="A226" s="42"/>
      <c r="B226" s="43"/>
      <c r="C226" s="44"/>
      <c r="D226" s="221" t="s">
        <v>162</v>
      </c>
      <c r="E226" s="44"/>
      <c r="F226" s="222" t="s">
        <v>2426</v>
      </c>
      <c r="G226" s="44"/>
      <c r="H226" s="44"/>
      <c r="I226" s="223"/>
      <c r="J226" s="44"/>
      <c r="K226" s="44"/>
      <c r="L226" s="48"/>
      <c r="M226" s="224"/>
      <c r="N226" s="225"/>
      <c r="O226" s="88"/>
      <c r="P226" s="88"/>
      <c r="Q226" s="88"/>
      <c r="R226" s="88"/>
      <c r="S226" s="88"/>
      <c r="T226" s="89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T226" s="21" t="s">
        <v>162</v>
      </c>
      <c r="AU226" s="21" t="s">
        <v>161</v>
      </c>
    </row>
    <row r="227" spans="1:65" s="2" customFormat="1" ht="16.5" customHeight="1">
      <c r="A227" s="42"/>
      <c r="B227" s="43"/>
      <c r="C227" s="208" t="s">
        <v>289</v>
      </c>
      <c r="D227" s="208" t="s">
        <v>156</v>
      </c>
      <c r="E227" s="209" t="s">
        <v>2469</v>
      </c>
      <c r="F227" s="210" t="s">
        <v>2428</v>
      </c>
      <c r="G227" s="211" t="s">
        <v>1699</v>
      </c>
      <c r="H227" s="212">
        <v>1</v>
      </c>
      <c r="I227" s="213"/>
      <c r="J227" s="214">
        <f>ROUND(I227*H227,2)</f>
        <v>0</v>
      </c>
      <c r="K227" s="210" t="s">
        <v>19</v>
      </c>
      <c r="L227" s="48"/>
      <c r="M227" s="215" t="s">
        <v>19</v>
      </c>
      <c r="N227" s="216" t="s">
        <v>43</v>
      </c>
      <c r="O227" s="88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R227" s="219" t="s">
        <v>161</v>
      </c>
      <c r="AT227" s="219" t="s">
        <v>156</v>
      </c>
      <c r="AU227" s="219" t="s">
        <v>161</v>
      </c>
      <c r="AY227" s="21" t="s">
        <v>153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21" t="s">
        <v>80</v>
      </c>
      <c r="BK227" s="220">
        <f>ROUND(I227*H227,2)</f>
        <v>0</v>
      </c>
      <c r="BL227" s="21" t="s">
        <v>161</v>
      </c>
      <c r="BM227" s="219" t="s">
        <v>441</v>
      </c>
    </row>
    <row r="228" spans="1:47" s="2" customFormat="1" ht="12">
      <c r="A228" s="42"/>
      <c r="B228" s="43"/>
      <c r="C228" s="44"/>
      <c r="D228" s="221" t="s">
        <v>162</v>
      </c>
      <c r="E228" s="44"/>
      <c r="F228" s="222" t="s">
        <v>2428</v>
      </c>
      <c r="G228" s="44"/>
      <c r="H228" s="44"/>
      <c r="I228" s="223"/>
      <c r="J228" s="44"/>
      <c r="K228" s="44"/>
      <c r="L228" s="48"/>
      <c r="M228" s="224"/>
      <c r="N228" s="225"/>
      <c r="O228" s="88"/>
      <c r="P228" s="88"/>
      <c r="Q228" s="88"/>
      <c r="R228" s="88"/>
      <c r="S228" s="88"/>
      <c r="T228" s="89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T228" s="21" t="s">
        <v>162</v>
      </c>
      <c r="AU228" s="21" t="s">
        <v>161</v>
      </c>
    </row>
    <row r="229" spans="1:65" s="2" customFormat="1" ht="16.5" customHeight="1">
      <c r="A229" s="42"/>
      <c r="B229" s="43"/>
      <c r="C229" s="208" t="s">
        <v>377</v>
      </c>
      <c r="D229" s="208" t="s">
        <v>156</v>
      </c>
      <c r="E229" s="209" t="s">
        <v>2470</v>
      </c>
      <c r="F229" s="210" t="s">
        <v>2471</v>
      </c>
      <c r="G229" s="211" t="s">
        <v>2472</v>
      </c>
      <c r="H229" s="212">
        <v>2</v>
      </c>
      <c r="I229" s="213"/>
      <c r="J229" s="214">
        <f>ROUND(I229*H229,2)</f>
        <v>0</v>
      </c>
      <c r="K229" s="210" t="s">
        <v>19</v>
      </c>
      <c r="L229" s="48"/>
      <c r="M229" s="215" t="s">
        <v>19</v>
      </c>
      <c r="N229" s="216" t="s">
        <v>43</v>
      </c>
      <c r="O229" s="88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19" t="s">
        <v>161</v>
      </c>
      <c r="AT229" s="219" t="s">
        <v>156</v>
      </c>
      <c r="AU229" s="219" t="s">
        <v>161</v>
      </c>
      <c r="AY229" s="21" t="s">
        <v>153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21" t="s">
        <v>80</v>
      </c>
      <c r="BK229" s="220">
        <f>ROUND(I229*H229,2)</f>
        <v>0</v>
      </c>
      <c r="BL229" s="21" t="s">
        <v>161</v>
      </c>
      <c r="BM229" s="219" t="s">
        <v>448</v>
      </c>
    </row>
    <row r="230" spans="1:47" s="2" customFormat="1" ht="12">
      <c r="A230" s="42"/>
      <c r="B230" s="43"/>
      <c r="C230" s="44"/>
      <c r="D230" s="221" t="s">
        <v>162</v>
      </c>
      <c r="E230" s="44"/>
      <c r="F230" s="222" t="s">
        <v>2471</v>
      </c>
      <c r="G230" s="44"/>
      <c r="H230" s="44"/>
      <c r="I230" s="223"/>
      <c r="J230" s="44"/>
      <c r="K230" s="44"/>
      <c r="L230" s="48"/>
      <c r="M230" s="224"/>
      <c r="N230" s="225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1" t="s">
        <v>162</v>
      </c>
      <c r="AU230" s="21" t="s">
        <v>161</v>
      </c>
    </row>
    <row r="231" spans="1:47" s="2" customFormat="1" ht="12">
      <c r="A231" s="42"/>
      <c r="B231" s="43"/>
      <c r="C231" s="44"/>
      <c r="D231" s="221" t="s">
        <v>225</v>
      </c>
      <c r="E231" s="44"/>
      <c r="F231" s="271" t="s">
        <v>2473</v>
      </c>
      <c r="G231" s="44"/>
      <c r="H231" s="44"/>
      <c r="I231" s="223"/>
      <c r="J231" s="44"/>
      <c r="K231" s="44"/>
      <c r="L231" s="48"/>
      <c r="M231" s="224"/>
      <c r="N231" s="225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225</v>
      </c>
      <c r="AU231" s="21" t="s">
        <v>161</v>
      </c>
    </row>
    <row r="232" spans="1:65" s="2" customFormat="1" ht="16.5" customHeight="1">
      <c r="A232" s="42"/>
      <c r="B232" s="43"/>
      <c r="C232" s="208" t="s">
        <v>297</v>
      </c>
      <c r="D232" s="208" t="s">
        <v>156</v>
      </c>
      <c r="E232" s="209" t="s">
        <v>2429</v>
      </c>
      <c r="F232" s="210" t="s">
        <v>2430</v>
      </c>
      <c r="G232" s="211" t="s">
        <v>2431</v>
      </c>
      <c r="H232" s="212">
        <v>24</v>
      </c>
      <c r="I232" s="213"/>
      <c r="J232" s="214">
        <f>ROUND(I232*H232,2)</f>
        <v>0</v>
      </c>
      <c r="K232" s="210" t="s">
        <v>19</v>
      </c>
      <c r="L232" s="48"/>
      <c r="M232" s="215" t="s">
        <v>19</v>
      </c>
      <c r="N232" s="216" t="s">
        <v>43</v>
      </c>
      <c r="O232" s="88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19" t="s">
        <v>161</v>
      </c>
      <c r="AT232" s="219" t="s">
        <v>156</v>
      </c>
      <c r="AU232" s="219" t="s">
        <v>161</v>
      </c>
      <c r="AY232" s="21" t="s">
        <v>153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21" t="s">
        <v>80</v>
      </c>
      <c r="BK232" s="220">
        <f>ROUND(I232*H232,2)</f>
        <v>0</v>
      </c>
      <c r="BL232" s="21" t="s">
        <v>161</v>
      </c>
      <c r="BM232" s="219" t="s">
        <v>454</v>
      </c>
    </row>
    <row r="233" spans="1:47" s="2" customFormat="1" ht="12">
      <c r="A233" s="42"/>
      <c r="B233" s="43"/>
      <c r="C233" s="44"/>
      <c r="D233" s="221" t="s">
        <v>162</v>
      </c>
      <c r="E233" s="44"/>
      <c r="F233" s="222" t="s">
        <v>2430</v>
      </c>
      <c r="G233" s="44"/>
      <c r="H233" s="44"/>
      <c r="I233" s="223"/>
      <c r="J233" s="44"/>
      <c r="K233" s="44"/>
      <c r="L233" s="48"/>
      <c r="M233" s="224"/>
      <c r="N233" s="225"/>
      <c r="O233" s="88"/>
      <c r="P233" s="88"/>
      <c r="Q233" s="88"/>
      <c r="R233" s="88"/>
      <c r="S233" s="88"/>
      <c r="T233" s="89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T233" s="21" t="s">
        <v>162</v>
      </c>
      <c r="AU233" s="21" t="s">
        <v>161</v>
      </c>
    </row>
    <row r="234" spans="1:47" s="2" customFormat="1" ht="12">
      <c r="A234" s="42"/>
      <c r="B234" s="43"/>
      <c r="C234" s="44"/>
      <c r="D234" s="221" t="s">
        <v>225</v>
      </c>
      <c r="E234" s="44"/>
      <c r="F234" s="271" t="s">
        <v>2432</v>
      </c>
      <c r="G234" s="44"/>
      <c r="H234" s="44"/>
      <c r="I234" s="223"/>
      <c r="J234" s="44"/>
      <c r="K234" s="44"/>
      <c r="L234" s="48"/>
      <c r="M234" s="224"/>
      <c r="N234" s="225"/>
      <c r="O234" s="88"/>
      <c r="P234" s="88"/>
      <c r="Q234" s="88"/>
      <c r="R234" s="88"/>
      <c r="S234" s="88"/>
      <c r="T234" s="89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T234" s="21" t="s">
        <v>225</v>
      </c>
      <c r="AU234" s="21" t="s">
        <v>161</v>
      </c>
    </row>
    <row r="235" spans="1:63" s="12" customFormat="1" ht="20.85" customHeight="1">
      <c r="A235" s="12"/>
      <c r="B235" s="192"/>
      <c r="C235" s="193"/>
      <c r="D235" s="194" t="s">
        <v>71</v>
      </c>
      <c r="E235" s="206" t="s">
        <v>2474</v>
      </c>
      <c r="F235" s="206" t="s">
        <v>2475</v>
      </c>
      <c r="G235" s="193"/>
      <c r="H235" s="193"/>
      <c r="I235" s="196"/>
      <c r="J235" s="207">
        <f>BK235</f>
        <v>0</v>
      </c>
      <c r="K235" s="193"/>
      <c r="L235" s="198"/>
      <c r="M235" s="199"/>
      <c r="N235" s="200"/>
      <c r="O235" s="200"/>
      <c r="P235" s="201">
        <f>P236+SUM(P237:P268)+P286</f>
        <v>0</v>
      </c>
      <c r="Q235" s="200"/>
      <c r="R235" s="201">
        <f>R236+SUM(R237:R268)+R286</f>
        <v>0</v>
      </c>
      <c r="S235" s="200"/>
      <c r="T235" s="202">
        <f>T236+SUM(T237:T268)+T286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3" t="s">
        <v>80</v>
      </c>
      <c r="AT235" s="204" t="s">
        <v>71</v>
      </c>
      <c r="AU235" s="204" t="s">
        <v>82</v>
      </c>
      <c r="AY235" s="203" t="s">
        <v>153</v>
      </c>
      <c r="BK235" s="205">
        <f>BK236+SUM(BK237:BK268)+BK286</f>
        <v>0</v>
      </c>
    </row>
    <row r="236" spans="1:65" s="2" customFormat="1" ht="16.5" customHeight="1">
      <c r="A236" s="42"/>
      <c r="B236" s="43"/>
      <c r="C236" s="208" t="s">
        <v>457</v>
      </c>
      <c r="D236" s="208" t="s">
        <v>156</v>
      </c>
      <c r="E236" s="209" t="s">
        <v>2476</v>
      </c>
      <c r="F236" s="210" t="s">
        <v>2385</v>
      </c>
      <c r="G236" s="211" t="s">
        <v>2370</v>
      </c>
      <c r="H236" s="212">
        <v>3</v>
      </c>
      <c r="I236" s="213"/>
      <c r="J236" s="214">
        <f>ROUND(I236*H236,2)</f>
        <v>0</v>
      </c>
      <c r="K236" s="210" t="s">
        <v>19</v>
      </c>
      <c r="L236" s="48"/>
      <c r="M236" s="215" t="s">
        <v>19</v>
      </c>
      <c r="N236" s="216" t="s">
        <v>43</v>
      </c>
      <c r="O236" s="88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R236" s="219" t="s">
        <v>161</v>
      </c>
      <c r="AT236" s="219" t="s">
        <v>156</v>
      </c>
      <c r="AU236" s="219" t="s">
        <v>175</v>
      </c>
      <c r="AY236" s="21" t="s">
        <v>153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21" t="s">
        <v>80</v>
      </c>
      <c r="BK236" s="220">
        <f>ROUND(I236*H236,2)</f>
        <v>0</v>
      </c>
      <c r="BL236" s="21" t="s">
        <v>161</v>
      </c>
      <c r="BM236" s="219" t="s">
        <v>460</v>
      </c>
    </row>
    <row r="237" spans="1:47" s="2" customFormat="1" ht="12">
      <c r="A237" s="42"/>
      <c r="B237" s="43"/>
      <c r="C237" s="44"/>
      <c r="D237" s="221" t="s">
        <v>162</v>
      </c>
      <c r="E237" s="44"/>
      <c r="F237" s="222" t="s">
        <v>2385</v>
      </c>
      <c r="G237" s="44"/>
      <c r="H237" s="44"/>
      <c r="I237" s="223"/>
      <c r="J237" s="44"/>
      <c r="K237" s="44"/>
      <c r="L237" s="48"/>
      <c r="M237" s="224"/>
      <c r="N237" s="225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162</v>
      </c>
      <c r="AU237" s="21" t="s">
        <v>175</v>
      </c>
    </row>
    <row r="238" spans="1:47" s="2" customFormat="1" ht="12">
      <c r="A238" s="42"/>
      <c r="B238" s="43"/>
      <c r="C238" s="44"/>
      <c r="D238" s="221" t="s">
        <v>225</v>
      </c>
      <c r="E238" s="44"/>
      <c r="F238" s="271" t="s">
        <v>2477</v>
      </c>
      <c r="G238" s="44"/>
      <c r="H238" s="44"/>
      <c r="I238" s="223"/>
      <c r="J238" s="44"/>
      <c r="K238" s="44"/>
      <c r="L238" s="48"/>
      <c r="M238" s="224"/>
      <c r="N238" s="225"/>
      <c r="O238" s="88"/>
      <c r="P238" s="88"/>
      <c r="Q238" s="88"/>
      <c r="R238" s="88"/>
      <c r="S238" s="88"/>
      <c r="T238" s="89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T238" s="21" t="s">
        <v>225</v>
      </c>
      <c r="AU238" s="21" t="s">
        <v>175</v>
      </c>
    </row>
    <row r="239" spans="1:65" s="2" customFormat="1" ht="16.5" customHeight="1">
      <c r="A239" s="42"/>
      <c r="B239" s="43"/>
      <c r="C239" s="208" t="s">
        <v>303</v>
      </c>
      <c r="D239" s="208" t="s">
        <v>156</v>
      </c>
      <c r="E239" s="209" t="s">
        <v>2478</v>
      </c>
      <c r="F239" s="210" t="s">
        <v>2373</v>
      </c>
      <c r="G239" s="211" t="s">
        <v>2370</v>
      </c>
      <c r="H239" s="212">
        <v>1</v>
      </c>
      <c r="I239" s="213"/>
      <c r="J239" s="214">
        <f>ROUND(I239*H239,2)</f>
        <v>0</v>
      </c>
      <c r="K239" s="210" t="s">
        <v>19</v>
      </c>
      <c r="L239" s="48"/>
      <c r="M239" s="215" t="s">
        <v>19</v>
      </c>
      <c r="N239" s="216" t="s">
        <v>43</v>
      </c>
      <c r="O239" s="88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R239" s="219" t="s">
        <v>161</v>
      </c>
      <c r="AT239" s="219" t="s">
        <v>156</v>
      </c>
      <c r="AU239" s="219" t="s">
        <v>175</v>
      </c>
      <c r="AY239" s="21" t="s">
        <v>153</v>
      </c>
      <c r="BE239" s="220">
        <f>IF(N239="základní",J239,0)</f>
        <v>0</v>
      </c>
      <c r="BF239" s="220">
        <f>IF(N239="snížená",J239,0)</f>
        <v>0</v>
      </c>
      <c r="BG239" s="220">
        <f>IF(N239="zákl. přenesená",J239,0)</f>
        <v>0</v>
      </c>
      <c r="BH239" s="220">
        <f>IF(N239="sníž. přenesená",J239,0)</f>
        <v>0</v>
      </c>
      <c r="BI239" s="220">
        <f>IF(N239="nulová",J239,0)</f>
        <v>0</v>
      </c>
      <c r="BJ239" s="21" t="s">
        <v>80</v>
      </c>
      <c r="BK239" s="220">
        <f>ROUND(I239*H239,2)</f>
        <v>0</v>
      </c>
      <c r="BL239" s="21" t="s">
        <v>161</v>
      </c>
      <c r="BM239" s="219" t="s">
        <v>475</v>
      </c>
    </row>
    <row r="240" spans="1:47" s="2" customFormat="1" ht="12">
      <c r="A240" s="42"/>
      <c r="B240" s="43"/>
      <c r="C240" s="44"/>
      <c r="D240" s="221" t="s">
        <v>162</v>
      </c>
      <c r="E240" s="44"/>
      <c r="F240" s="222" t="s">
        <v>2373</v>
      </c>
      <c r="G240" s="44"/>
      <c r="H240" s="44"/>
      <c r="I240" s="223"/>
      <c r="J240" s="44"/>
      <c r="K240" s="44"/>
      <c r="L240" s="48"/>
      <c r="M240" s="224"/>
      <c r="N240" s="225"/>
      <c r="O240" s="88"/>
      <c r="P240" s="88"/>
      <c r="Q240" s="88"/>
      <c r="R240" s="88"/>
      <c r="S240" s="88"/>
      <c r="T240" s="89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T240" s="21" t="s">
        <v>162</v>
      </c>
      <c r="AU240" s="21" t="s">
        <v>175</v>
      </c>
    </row>
    <row r="241" spans="1:47" s="2" customFormat="1" ht="12">
      <c r="A241" s="42"/>
      <c r="B241" s="43"/>
      <c r="C241" s="44"/>
      <c r="D241" s="221" t="s">
        <v>225</v>
      </c>
      <c r="E241" s="44"/>
      <c r="F241" s="271" t="s">
        <v>2479</v>
      </c>
      <c r="G241" s="44"/>
      <c r="H241" s="44"/>
      <c r="I241" s="223"/>
      <c r="J241" s="44"/>
      <c r="K241" s="44"/>
      <c r="L241" s="48"/>
      <c r="M241" s="224"/>
      <c r="N241" s="225"/>
      <c r="O241" s="88"/>
      <c r="P241" s="88"/>
      <c r="Q241" s="88"/>
      <c r="R241" s="88"/>
      <c r="S241" s="88"/>
      <c r="T241" s="89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T241" s="21" t="s">
        <v>225</v>
      </c>
      <c r="AU241" s="21" t="s">
        <v>175</v>
      </c>
    </row>
    <row r="242" spans="1:65" s="2" customFormat="1" ht="16.5" customHeight="1">
      <c r="A242" s="42"/>
      <c r="B242" s="43"/>
      <c r="C242" s="208" t="s">
        <v>481</v>
      </c>
      <c r="D242" s="208" t="s">
        <v>156</v>
      </c>
      <c r="E242" s="209" t="s">
        <v>2480</v>
      </c>
      <c r="F242" s="210" t="s">
        <v>2481</v>
      </c>
      <c r="G242" s="211" t="s">
        <v>2402</v>
      </c>
      <c r="H242" s="212">
        <v>2</v>
      </c>
      <c r="I242" s="213"/>
      <c r="J242" s="214">
        <f>ROUND(I242*H242,2)</f>
        <v>0</v>
      </c>
      <c r="K242" s="210" t="s">
        <v>19</v>
      </c>
      <c r="L242" s="48"/>
      <c r="M242" s="215" t="s">
        <v>19</v>
      </c>
      <c r="N242" s="216" t="s">
        <v>43</v>
      </c>
      <c r="O242" s="88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R242" s="219" t="s">
        <v>161</v>
      </c>
      <c r="AT242" s="219" t="s">
        <v>156</v>
      </c>
      <c r="AU242" s="219" t="s">
        <v>175</v>
      </c>
      <c r="AY242" s="21" t="s">
        <v>153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21" t="s">
        <v>80</v>
      </c>
      <c r="BK242" s="220">
        <f>ROUND(I242*H242,2)</f>
        <v>0</v>
      </c>
      <c r="BL242" s="21" t="s">
        <v>161</v>
      </c>
      <c r="BM242" s="219" t="s">
        <v>484</v>
      </c>
    </row>
    <row r="243" spans="1:47" s="2" customFormat="1" ht="12">
      <c r="A243" s="42"/>
      <c r="B243" s="43"/>
      <c r="C243" s="44"/>
      <c r="D243" s="221" t="s">
        <v>162</v>
      </c>
      <c r="E243" s="44"/>
      <c r="F243" s="222" t="s">
        <v>2481</v>
      </c>
      <c r="G243" s="44"/>
      <c r="H243" s="44"/>
      <c r="I243" s="223"/>
      <c r="J243" s="44"/>
      <c r="K243" s="44"/>
      <c r="L243" s="48"/>
      <c r="M243" s="224"/>
      <c r="N243" s="225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1" t="s">
        <v>162</v>
      </c>
      <c r="AU243" s="21" t="s">
        <v>175</v>
      </c>
    </row>
    <row r="244" spans="1:47" s="2" customFormat="1" ht="12">
      <c r="A244" s="42"/>
      <c r="B244" s="43"/>
      <c r="C244" s="44"/>
      <c r="D244" s="221" t="s">
        <v>225</v>
      </c>
      <c r="E244" s="44"/>
      <c r="F244" s="271" t="s">
        <v>2482</v>
      </c>
      <c r="G244" s="44"/>
      <c r="H244" s="44"/>
      <c r="I244" s="223"/>
      <c r="J244" s="44"/>
      <c r="K244" s="44"/>
      <c r="L244" s="48"/>
      <c r="M244" s="224"/>
      <c r="N244" s="225"/>
      <c r="O244" s="88"/>
      <c r="P244" s="88"/>
      <c r="Q244" s="88"/>
      <c r="R244" s="88"/>
      <c r="S244" s="88"/>
      <c r="T244" s="89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T244" s="21" t="s">
        <v>225</v>
      </c>
      <c r="AU244" s="21" t="s">
        <v>175</v>
      </c>
    </row>
    <row r="245" spans="1:65" s="2" customFormat="1" ht="16.5" customHeight="1">
      <c r="A245" s="42"/>
      <c r="B245" s="43"/>
      <c r="C245" s="208" t="s">
        <v>312</v>
      </c>
      <c r="D245" s="208" t="s">
        <v>156</v>
      </c>
      <c r="E245" s="209" t="s">
        <v>2483</v>
      </c>
      <c r="F245" s="210" t="s">
        <v>2484</v>
      </c>
      <c r="G245" s="211" t="s">
        <v>2370</v>
      </c>
      <c r="H245" s="212">
        <v>1</v>
      </c>
      <c r="I245" s="213"/>
      <c r="J245" s="214">
        <f>ROUND(I245*H245,2)</f>
        <v>0</v>
      </c>
      <c r="K245" s="210" t="s">
        <v>19</v>
      </c>
      <c r="L245" s="48"/>
      <c r="M245" s="215" t="s">
        <v>19</v>
      </c>
      <c r="N245" s="216" t="s">
        <v>43</v>
      </c>
      <c r="O245" s="88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19" t="s">
        <v>161</v>
      </c>
      <c r="AT245" s="219" t="s">
        <v>156</v>
      </c>
      <c r="AU245" s="219" t="s">
        <v>175</v>
      </c>
      <c r="AY245" s="21" t="s">
        <v>153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21" t="s">
        <v>80</v>
      </c>
      <c r="BK245" s="220">
        <f>ROUND(I245*H245,2)</f>
        <v>0</v>
      </c>
      <c r="BL245" s="21" t="s">
        <v>161</v>
      </c>
      <c r="BM245" s="219" t="s">
        <v>490</v>
      </c>
    </row>
    <row r="246" spans="1:47" s="2" customFormat="1" ht="12">
      <c r="A246" s="42"/>
      <c r="B246" s="43"/>
      <c r="C246" s="44"/>
      <c r="D246" s="221" t="s">
        <v>162</v>
      </c>
      <c r="E246" s="44"/>
      <c r="F246" s="222" t="s">
        <v>2484</v>
      </c>
      <c r="G246" s="44"/>
      <c r="H246" s="44"/>
      <c r="I246" s="223"/>
      <c r="J246" s="44"/>
      <c r="K246" s="44"/>
      <c r="L246" s="48"/>
      <c r="M246" s="224"/>
      <c r="N246" s="225"/>
      <c r="O246" s="88"/>
      <c r="P246" s="88"/>
      <c r="Q246" s="88"/>
      <c r="R246" s="88"/>
      <c r="S246" s="88"/>
      <c r="T246" s="89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T246" s="21" t="s">
        <v>162</v>
      </c>
      <c r="AU246" s="21" t="s">
        <v>175</v>
      </c>
    </row>
    <row r="247" spans="1:47" s="2" customFormat="1" ht="12">
      <c r="A247" s="42"/>
      <c r="B247" s="43"/>
      <c r="C247" s="44"/>
      <c r="D247" s="221" t="s">
        <v>225</v>
      </c>
      <c r="E247" s="44"/>
      <c r="F247" s="271" t="s">
        <v>2485</v>
      </c>
      <c r="G247" s="44"/>
      <c r="H247" s="44"/>
      <c r="I247" s="223"/>
      <c r="J247" s="44"/>
      <c r="K247" s="44"/>
      <c r="L247" s="48"/>
      <c r="M247" s="224"/>
      <c r="N247" s="225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1" t="s">
        <v>225</v>
      </c>
      <c r="AU247" s="21" t="s">
        <v>175</v>
      </c>
    </row>
    <row r="248" spans="1:65" s="2" customFormat="1" ht="16.5" customHeight="1">
      <c r="A248" s="42"/>
      <c r="B248" s="43"/>
      <c r="C248" s="208" t="s">
        <v>498</v>
      </c>
      <c r="D248" s="208" t="s">
        <v>156</v>
      </c>
      <c r="E248" s="209" t="s">
        <v>2486</v>
      </c>
      <c r="F248" s="210" t="s">
        <v>2487</v>
      </c>
      <c r="G248" s="211" t="s">
        <v>2370</v>
      </c>
      <c r="H248" s="212">
        <v>2</v>
      </c>
      <c r="I248" s="213"/>
      <c r="J248" s="214">
        <f>ROUND(I248*H248,2)</f>
        <v>0</v>
      </c>
      <c r="K248" s="210" t="s">
        <v>19</v>
      </c>
      <c r="L248" s="48"/>
      <c r="M248" s="215" t="s">
        <v>19</v>
      </c>
      <c r="N248" s="216" t="s">
        <v>43</v>
      </c>
      <c r="O248" s="88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19" t="s">
        <v>161</v>
      </c>
      <c r="AT248" s="219" t="s">
        <v>156</v>
      </c>
      <c r="AU248" s="219" t="s">
        <v>175</v>
      </c>
      <c r="AY248" s="21" t="s">
        <v>153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21" t="s">
        <v>80</v>
      </c>
      <c r="BK248" s="220">
        <f>ROUND(I248*H248,2)</f>
        <v>0</v>
      </c>
      <c r="BL248" s="21" t="s">
        <v>161</v>
      </c>
      <c r="BM248" s="219" t="s">
        <v>501</v>
      </c>
    </row>
    <row r="249" spans="1:47" s="2" customFormat="1" ht="12">
      <c r="A249" s="42"/>
      <c r="B249" s="43"/>
      <c r="C249" s="44"/>
      <c r="D249" s="221" t="s">
        <v>162</v>
      </c>
      <c r="E249" s="44"/>
      <c r="F249" s="222" t="s">
        <v>2487</v>
      </c>
      <c r="G249" s="44"/>
      <c r="H249" s="44"/>
      <c r="I249" s="223"/>
      <c r="J249" s="44"/>
      <c r="K249" s="44"/>
      <c r="L249" s="48"/>
      <c r="M249" s="224"/>
      <c r="N249" s="225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162</v>
      </c>
      <c r="AU249" s="21" t="s">
        <v>175</v>
      </c>
    </row>
    <row r="250" spans="1:65" s="2" customFormat="1" ht="21.75" customHeight="1">
      <c r="A250" s="42"/>
      <c r="B250" s="43"/>
      <c r="C250" s="208" t="s">
        <v>319</v>
      </c>
      <c r="D250" s="208" t="s">
        <v>156</v>
      </c>
      <c r="E250" s="209" t="s">
        <v>2488</v>
      </c>
      <c r="F250" s="210" t="s">
        <v>2489</v>
      </c>
      <c r="G250" s="211" t="s">
        <v>2370</v>
      </c>
      <c r="H250" s="212">
        <v>1</v>
      </c>
      <c r="I250" s="213"/>
      <c r="J250" s="214">
        <f>ROUND(I250*H250,2)</f>
        <v>0</v>
      </c>
      <c r="K250" s="210" t="s">
        <v>19</v>
      </c>
      <c r="L250" s="48"/>
      <c r="M250" s="215" t="s">
        <v>19</v>
      </c>
      <c r="N250" s="216" t="s">
        <v>43</v>
      </c>
      <c r="O250" s="88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19" t="s">
        <v>161</v>
      </c>
      <c r="AT250" s="219" t="s">
        <v>156</v>
      </c>
      <c r="AU250" s="219" t="s">
        <v>175</v>
      </c>
      <c r="AY250" s="21" t="s">
        <v>153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21" t="s">
        <v>80</v>
      </c>
      <c r="BK250" s="220">
        <f>ROUND(I250*H250,2)</f>
        <v>0</v>
      </c>
      <c r="BL250" s="21" t="s">
        <v>161</v>
      </c>
      <c r="BM250" s="219" t="s">
        <v>528</v>
      </c>
    </row>
    <row r="251" spans="1:47" s="2" customFormat="1" ht="12">
      <c r="A251" s="42"/>
      <c r="B251" s="43"/>
      <c r="C251" s="44"/>
      <c r="D251" s="221" t="s">
        <v>162</v>
      </c>
      <c r="E251" s="44"/>
      <c r="F251" s="222" t="s">
        <v>2489</v>
      </c>
      <c r="G251" s="44"/>
      <c r="H251" s="44"/>
      <c r="I251" s="223"/>
      <c r="J251" s="44"/>
      <c r="K251" s="44"/>
      <c r="L251" s="48"/>
      <c r="M251" s="224"/>
      <c r="N251" s="225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162</v>
      </c>
      <c r="AU251" s="21" t="s">
        <v>175</v>
      </c>
    </row>
    <row r="252" spans="1:47" s="2" customFormat="1" ht="12">
      <c r="A252" s="42"/>
      <c r="B252" s="43"/>
      <c r="C252" s="44"/>
      <c r="D252" s="221" t="s">
        <v>225</v>
      </c>
      <c r="E252" s="44"/>
      <c r="F252" s="271" t="s">
        <v>2490</v>
      </c>
      <c r="G252" s="44"/>
      <c r="H252" s="44"/>
      <c r="I252" s="223"/>
      <c r="J252" s="44"/>
      <c r="K252" s="44"/>
      <c r="L252" s="48"/>
      <c r="M252" s="224"/>
      <c r="N252" s="225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225</v>
      </c>
      <c r="AU252" s="21" t="s">
        <v>175</v>
      </c>
    </row>
    <row r="253" spans="1:65" s="2" customFormat="1" ht="16.5" customHeight="1">
      <c r="A253" s="42"/>
      <c r="B253" s="43"/>
      <c r="C253" s="208" t="s">
        <v>534</v>
      </c>
      <c r="D253" s="208" t="s">
        <v>156</v>
      </c>
      <c r="E253" s="209" t="s">
        <v>2491</v>
      </c>
      <c r="F253" s="210" t="s">
        <v>2373</v>
      </c>
      <c r="G253" s="211" t="s">
        <v>2370</v>
      </c>
      <c r="H253" s="212">
        <v>1</v>
      </c>
      <c r="I253" s="213"/>
      <c r="J253" s="214">
        <f>ROUND(I253*H253,2)</f>
        <v>0</v>
      </c>
      <c r="K253" s="210" t="s">
        <v>19</v>
      </c>
      <c r="L253" s="48"/>
      <c r="M253" s="215" t="s">
        <v>19</v>
      </c>
      <c r="N253" s="216" t="s">
        <v>43</v>
      </c>
      <c r="O253" s="88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R253" s="219" t="s">
        <v>161</v>
      </c>
      <c r="AT253" s="219" t="s">
        <v>156</v>
      </c>
      <c r="AU253" s="219" t="s">
        <v>175</v>
      </c>
      <c r="AY253" s="21" t="s">
        <v>153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21" t="s">
        <v>80</v>
      </c>
      <c r="BK253" s="220">
        <f>ROUND(I253*H253,2)</f>
        <v>0</v>
      </c>
      <c r="BL253" s="21" t="s">
        <v>161</v>
      </c>
      <c r="BM253" s="219" t="s">
        <v>537</v>
      </c>
    </row>
    <row r="254" spans="1:47" s="2" customFormat="1" ht="12">
      <c r="A254" s="42"/>
      <c r="B254" s="43"/>
      <c r="C254" s="44"/>
      <c r="D254" s="221" t="s">
        <v>162</v>
      </c>
      <c r="E254" s="44"/>
      <c r="F254" s="222" t="s">
        <v>2373</v>
      </c>
      <c r="G254" s="44"/>
      <c r="H254" s="44"/>
      <c r="I254" s="223"/>
      <c r="J254" s="44"/>
      <c r="K254" s="44"/>
      <c r="L254" s="48"/>
      <c r="M254" s="224"/>
      <c r="N254" s="225"/>
      <c r="O254" s="88"/>
      <c r="P254" s="88"/>
      <c r="Q254" s="88"/>
      <c r="R254" s="88"/>
      <c r="S254" s="88"/>
      <c r="T254" s="89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T254" s="21" t="s">
        <v>162</v>
      </c>
      <c r="AU254" s="21" t="s">
        <v>175</v>
      </c>
    </row>
    <row r="255" spans="1:47" s="2" customFormat="1" ht="12">
      <c r="A255" s="42"/>
      <c r="B255" s="43"/>
      <c r="C255" s="44"/>
      <c r="D255" s="221" t="s">
        <v>225</v>
      </c>
      <c r="E255" s="44"/>
      <c r="F255" s="271" t="s">
        <v>2492</v>
      </c>
      <c r="G255" s="44"/>
      <c r="H255" s="44"/>
      <c r="I255" s="223"/>
      <c r="J255" s="44"/>
      <c r="K255" s="44"/>
      <c r="L255" s="48"/>
      <c r="M255" s="224"/>
      <c r="N255" s="225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1" t="s">
        <v>225</v>
      </c>
      <c r="AU255" s="21" t="s">
        <v>175</v>
      </c>
    </row>
    <row r="256" spans="1:65" s="2" customFormat="1" ht="16.5" customHeight="1">
      <c r="A256" s="42"/>
      <c r="B256" s="43"/>
      <c r="C256" s="208" t="s">
        <v>327</v>
      </c>
      <c r="D256" s="208" t="s">
        <v>156</v>
      </c>
      <c r="E256" s="209" t="s">
        <v>2387</v>
      </c>
      <c r="F256" s="210" t="s">
        <v>2388</v>
      </c>
      <c r="G256" s="211" t="s">
        <v>2370</v>
      </c>
      <c r="H256" s="212">
        <v>1</v>
      </c>
      <c r="I256" s="213"/>
      <c r="J256" s="214">
        <f>ROUND(I256*H256,2)</f>
        <v>0</v>
      </c>
      <c r="K256" s="210" t="s">
        <v>19</v>
      </c>
      <c r="L256" s="48"/>
      <c r="M256" s="215" t="s">
        <v>19</v>
      </c>
      <c r="N256" s="216" t="s">
        <v>43</v>
      </c>
      <c r="O256" s="88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19" t="s">
        <v>161</v>
      </c>
      <c r="AT256" s="219" t="s">
        <v>156</v>
      </c>
      <c r="AU256" s="219" t="s">
        <v>175</v>
      </c>
      <c r="AY256" s="21" t="s">
        <v>153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21" t="s">
        <v>80</v>
      </c>
      <c r="BK256" s="220">
        <f>ROUND(I256*H256,2)</f>
        <v>0</v>
      </c>
      <c r="BL256" s="21" t="s">
        <v>161</v>
      </c>
      <c r="BM256" s="219" t="s">
        <v>542</v>
      </c>
    </row>
    <row r="257" spans="1:47" s="2" customFormat="1" ht="12">
      <c r="A257" s="42"/>
      <c r="B257" s="43"/>
      <c r="C257" s="44"/>
      <c r="D257" s="221" t="s">
        <v>162</v>
      </c>
      <c r="E257" s="44"/>
      <c r="F257" s="222" t="s">
        <v>2388</v>
      </c>
      <c r="G257" s="44"/>
      <c r="H257" s="44"/>
      <c r="I257" s="223"/>
      <c r="J257" s="44"/>
      <c r="K257" s="44"/>
      <c r="L257" s="48"/>
      <c r="M257" s="224"/>
      <c r="N257" s="225"/>
      <c r="O257" s="88"/>
      <c r="P257" s="88"/>
      <c r="Q257" s="88"/>
      <c r="R257" s="88"/>
      <c r="S257" s="88"/>
      <c r="T257" s="89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T257" s="21" t="s">
        <v>162</v>
      </c>
      <c r="AU257" s="21" t="s">
        <v>175</v>
      </c>
    </row>
    <row r="258" spans="1:47" s="2" customFormat="1" ht="12">
      <c r="A258" s="42"/>
      <c r="B258" s="43"/>
      <c r="C258" s="44"/>
      <c r="D258" s="221" t="s">
        <v>225</v>
      </c>
      <c r="E258" s="44"/>
      <c r="F258" s="271" t="s">
        <v>2389</v>
      </c>
      <c r="G258" s="44"/>
      <c r="H258" s="44"/>
      <c r="I258" s="223"/>
      <c r="J258" s="44"/>
      <c r="K258" s="44"/>
      <c r="L258" s="48"/>
      <c r="M258" s="224"/>
      <c r="N258" s="225"/>
      <c r="O258" s="88"/>
      <c r="P258" s="88"/>
      <c r="Q258" s="88"/>
      <c r="R258" s="88"/>
      <c r="S258" s="88"/>
      <c r="T258" s="89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T258" s="21" t="s">
        <v>225</v>
      </c>
      <c r="AU258" s="21" t="s">
        <v>175</v>
      </c>
    </row>
    <row r="259" spans="1:65" s="2" customFormat="1" ht="16.5" customHeight="1">
      <c r="A259" s="42"/>
      <c r="B259" s="43"/>
      <c r="C259" s="208" t="s">
        <v>546</v>
      </c>
      <c r="D259" s="208" t="s">
        <v>156</v>
      </c>
      <c r="E259" s="209" t="s">
        <v>2493</v>
      </c>
      <c r="F259" s="210" t="s">
        <v>2494</v>
      </c>
      <c r="G259" s="211" t="s">
        <v>2370</v>
      </c>
      <c r="H259" s="212">
        <v>1</v>
      </c>
      <c r="I259" s="213"/>
      <c r="J259" s="214">
        <f>ROUND(I259*H259,2)</f>
        <v>0</v>
      </c>
      <c r="K259" s="210" t="s">
        <v>19</v>
      </c>
      <c r="L259" s="48"/>
      <c r="M259" s="215" t="s">
        <v>19</v>
      </c>
      <c r="N259" s="216" t="s">
        <v>43</v>
      </c>
      <c r="O259" s="88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R259" s="219" t="s">
        <v>161</v>
      </c>
      <c r="AT259" s="219" t="s">
        <v>156</v>
      </c>
      <c r="AU259" s="219" t="s">
        <v>175</v>
      </c>
      <c r="AY259" s="21" t="s">
        <v>153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21" t="s">
        <v>80</v>
      </c>
      <c r="BK259" s="220">
        <f>ROUND(I259*H259,2)</f>
        <v>0</v>
      </c>
      <c r="BL259" s="21" t="s">
        <v>161</v>
      </c>
      <c r="BM259" s="219" t="s">
        <v>549</v>
      </c>
    </row>
    <row r="260" spans="1:47" s="2" customFormat="1" ht="12">
      <c r="A260" s="42"/>
      <c r="B260" s="43"/>
      <c r="C260" s="44"/>
      <c r="D260" s="221" t="s">
        <v>162</v>
      </c>
      <c r="E260" s="44"/>
      <c r="F260" s="222" t="s">
        <v>2494</v>
      </c>
      <c r="G260" s="44"/>
      <c r="H260" s="44"/>
      <c r="I260" s="223"/>
      <c r="J260" s="44"/>
      <c r="K260" s="44"/>
      <c r="L260" s="48"/>
      <c r="M260" s="224"/>
      <c r="N260" s="225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1" t="s">
        <v>162</v>
      </c>
      <c r="AU260" s="21" t="s">
        <v>175</v>
      </c>
    </row>
    <row r="261" spans="1:47" s="2" customFormat="1" ht="12">
      <c r="A261" s="42"/>
      <c r="B261" s="43"/>
      <c r="C261" s="44"/>
      <c r="D261" s="221" t="s">
        <v>225</v>
      </c>
      <c r="E261" s="44"/>
      <c r="F261" s="271" t="s">
        <v>2495</v>
      </c>
      <c r="G261" s="44"/>
      <c r="H261" s="44"/>
      <c r="I261" s="223"/>
      <c r="J261" s="44"/>
      <c r="K261" s="44"/>
      <c r="L261" s="48"/>
      <c r="M261" s="224"/>
      <c r="N261" s="225"/>
      <c r="O261" s="88"/>
      <c r="P261" s="88"/>
      <c r="Q261" s="88"/>
      <c r="R261" s="88"/>
      <c r="S261" s="88"/>
      <c r="T261" s="89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T261" s="21" t="s">
        <v>225</v>
      </c>
      <c r="AU261" s="21" t="s">
        <v>175</v>
      </c>
    </row>
    <row r="262" spans="1:65" s="2" customFormat="1" ht="16.5" customHeight="1">
      <c r="A262" s="42"/>
      <c r="B262" s="43"/>
      <c r="C262" s="208" t="s">
        <v>333</v>
      </c>
      <c r="D262" s="208" t="s">
        <v>156</v>
      </c>
      <c r="E262" s="209" t="s">
        <v>2496</v>
      </c>
      <c r="F262" s="210" t="s">
        <v>2385</v>
      </c>
      <c r="G262" s="211" t="s">
        <v>2370</v>
      </c>
      <c r="H262" s="212">
        <v>2</v>
      </c>
      <c r="I262" s="213"/>
      <c r="J262" s="214">
        <f>ROUND(I262*H262,2)</f>
        <v>0</v>
      </c>
      <c r="K262" s="210" t="s">
        <v>19</v>
      </c>
      <c r="L262" s="48"/>
      <c r="M262" s="215" t="s">
        <v>19</v>
      </c>
      <c r="N262" s="216" t="s">
        <v>43</v>
      </c>
      <c r="O262" s="88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19" t="s">
        <v>161</v>
      </c>
      <c r="AT262" s="219" t="s">
        <v>156</v>
      </c>
      <c r="AU262" s="219" t="s">
        <v>175</v>
      </c>
      <c r="AY262" s="21" t="s">
        <v>153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21" t="s">
        <v>80</v>
      </c>
      <c r="BK262" s="220">
        <f>ROUND(I262*H262,2)</f>
        <v>0</v>
      </c>
      <c r="BL262" s="21" t="s">
        <v>161</v>
      </c>
      <c r="BM262" s="219" t="s">
        <v>555</v>
      </c>
    </row>
    <row r="263" spans="1:47" s="2" customFormat="1" ht="12">
      <c r="A263" s="42"/>
      <c r="B263" s="43"/>
      <c r="C263" s="44"/>
      <c r="D263" s="221" t="s">
        <v>162</v>
      </c>
      <c r="E263" s="44"/>
      <c r="F263" s="222" t="s">
        <v>2385</v>
      </c>
      <c r="G263" s="44"/>
      <c r="H263" s="44"/>
      <c r="I263" s="223"/>
      <c r="J263" s="44"/>
      <c r="K263" s="44"/>
      <c r="L263" s="48"/>
      <c r="M263" s="224"/>
      <c r="N263" s="225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1" t="s">
        <v>162</v>
      </c>
      <c r="AU263" s="21" t="s">
        <v>175</v>
      </c>
    </row>
    <row r="264" spans="1:47" s="2" customFormat="1" ht="12">
      <c r="A264" s="42"/>
      <c r="B264" s="43"/>
      <c r="C264" s="44"/>
      <c r="D264" s="221" t="s">
        <v>225</v>
      </c>
      <c r="E264" s="44"/>
      <c r="F264" s="271" t="s">
        <v>2497</v>
      </c>
      <c r="G264" s="44"/>
      <c r="H264" s="44"/>
      <c r="I264" s="223"/>
      <c r="J264" s="44"/>
      <c r="K264" s="44"/>
      <c r="L264" s="48"/>
      <c r="M264" s="224"/>
      <c r="N264" s="225"/>
      <c r="O264" s="88"/>
      <c r="P264" s="88"/>
      <c r="Q264" s="88"/>
      <c r="R264" s="88"/>
      <c r="S264" s="88"/>
      <c r="T264" s="89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T264" s="21" t="s">
        <v>225</v>
      </c>
      <c r="AU264" s="21" t="s">
        <v>175</v>
      </c>
    </row>
    <row r="265" spans="1:65" s="2" customFormat="1" ht="16.5" customHeight="1">
      <c r="A265" s="42"/>
      <c r="B265" s="43"/>
      <c r="C265" s="208" t="s">
        <v>559</v>
      </c>
      <c r="D265" s="208" t="s">
        <v>156</v>
      </c>
      <c r="E265" s="209" t="s">
        <v>2498</v>
      </c>
      <c r="F265" s="210" t="s">
        <v>2481</v>
      </c>
      <c r="G265" s="211" t="s">
        <v>2402</v>
      </c>
      <c r="H265" s="212">
        <v>1</v>
      </c>
      <c r="I265" s="213"/>
      <c r="J265" s="214">
        <f>ROUND(I265*H265,2)</f>
        <v>0</v>
      </c>
      <c r="K265" s="210" t="s">
        <v>19</v>
      </c>
      <c r="L265" s="48"/>
      <c r="M265" s="215" t="s">
        <v>19</v>
      </c>
      <c r="N265" s="216" t="s">
        <v>43</v>
      </c>
      <c r="O265" s="88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R265" s="219" t="s">
        <v>161</v>
      </c>
      <c r="AT265" s="219" t="s">
        <v>156</v>
      </c>
      <c r="AU265" s="219" t="s">
        <v>175</v>
      </c>
      <c r="AY265" s="21" t="s">
        <v>153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21" t="s">
        <v>80</v>
      </c>
      <c r="BK265" s="220">
        <f>ROUND(I265*H265,2)</f>
        <v>0</v>
      </c>
      <c r="BL265" s="21" t="s">
        <v>161</v>
      </c>
      <c r="BM265" s="219" t="s">
        <v>562</v>
      </c>
    </row>
    <row r="266" spans="1:47" s="2" customFormat="1" ht="12">
      <c r="A266" s="42"/>
      <c r="B266" s="43"/>
      <c r="C266" s="44"/>
      <c r="D266" s="221" t="s">
        <v>162</v>
      </c>
      <c r="E266" s="44"/>
      <c r="F266" s="222" t="s">
        <v>2481</v>
      </c>
      <c r="G266" s="44"/>
      <c r="H266" s="44"/>
      <c r="I266" s="223"/>
      <c r="J266" s="44"/>
      <c r="K266" s="44"/>
      <c r="L266" s="48"/>
      <c r="M266" s="224"/>
      <c r="N266" s="225"/>
      <c r="O266" s="88"/>
      <c r="P266" s="88"/>
      <c r="Q266" s="88"/>
      <c r="R266" s="88"/>
      <c r="S266" s="88"/>
      <c r="T266" s="89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T266" s="21" t="s">
        <v>162</v>
      </c>
      <c r="AU266" s="21" t="s">
        <v>175</v>
      </c>
    </row>
    <row r="267" spans="1:47" s="2" customFormat="1" ht="12">
      <c r="A267" s="42"/>
      <c r="B267" s="43"/>
      <c r="C267" s="44"/>
      <c r="D267" s="221" t="s">
        <v>225</v>
      </c>
      <c r="E267" s="44"/>
      <c r="F267" s="271" t="s">
        <v>2499</v>
      </c>
      <c r="G267" s="44"/>
      <c r="H267" s="44"/>
      <c r="I267" s="223"/>
      <c r="J267" s="44"/>
      <c r="K267" s="44"/>
      <c r="L267" s="48"/>
      <c r="M267" s="224"/>
      <c r="N267" s="225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1" t="s">
        <v>225</v>
      </c>
      <c r="AU267" s="21" t="s">
        <v>175</v>
      </c>
    </row>
    <row r="268" spans="1:63" s="17" customFormat="1" ht="20.85" customHeight="1">
      <c r="A268" s="17"/>
      <c r="B268" s="287"/>
      <c r="C268" s="288"/>
      <c r="D268" s="289" t="s">
        <v>71</v>
      </c>
      <c r="E268" s="289" t="s">
        <v>2500</v>
      </c>
      <c r="F268" s="289" t="s">
        <v>2399</v>
      </c>
      <c r="G268" s="288"/>
      <c r="H268" s="288"/>
      <c r="I268" s="290"/>
      <c r="J268" s="291">
        <f>BK268</f>
        <v>0</v>
      </c>
      <c r="K268" s="288"/>
      <c r="L268" s="292"/>
      <c r="M268" s="293"/>
      <c r="N268" s="294"/>
      <c r="O268" s="294"/>
      <c r="P268" s="295">
        <f>SUM(P269:P285)</f>
        <v>0</v>
      </c>
      <c r="Q268" s="294"/>
      <c r="R268" s="295">
        <f>SUM(R269:R285)</f>
        <v>0</v>
      </c>
      <c r="S268" s="294"/>
      <c r="T268" s="296">
        <f>SUM(T269:T285)</f>
        <v>0</v>
      </c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R268" s="297" t="s">
        <v>80</v>
      </c>
      <c r="AT268" s="298" t="s">
        <v>71</v>
      </c>
      <c r="AU268" s="298" t="s">
        <v>175</v>
      </c>
      <c r="AY268" s="297" t="s">
        <v>153</v>
      </c>
      <c r="BK268" s="299">
        <f>SUM(BK269:BK285)</f>
        <v>0</v>
      </c>
    </row>
    <row r="269" spans="1:65" s="2" customFormat="1" ht="24.15" customHeight="1">
      <c r="A269" s="42"/>
      <c r="B269" s="43"/>
      <c r="C269" s="208" t="s">
        <v>347</v>
      </c>
      <c r="D269" s="208" t="s">
        <v>156</v>
      </c>
      <c r="E269" s="209" t="s">
        <v>2400</v>
      </c>
      <c r="F269" s="210" t="s">
        <v>2401</v>
      </c>
      <c r="G269" s="211" t="s">
        <v>2402</v>
      </c>
      <c r="H269" s="212">
        <v>2</v>
      </c>
      <c r="I269" s="213"/>
      <c r="J269" s="214">
        <f>ROUND(I269*H269,2)</f>
        <v>0</v>
      </c>
      <c r="K269" s="210" t="s">
        <v>19</v>
      </c>
      <c r="L269" s="48"/>
      <c r="M269" s="215" t="s">
        <v>19</v>
      </c>
      <c r="N269" s="216" t="s">
        <v>43</v>
      </c>
      <c r="O269" s="88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R269" s="219" t="s">
        <v>161</v>
      </c>
      <c r="AT269" s="219" t="s">
        <v>156</v>
      </c>
      <c r="AU269" s="219" t="s">
        <v>161</v>
      </c>
      <c r="AY269" s="21" t="s">
        <v>153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21" t="s">
        <v>80</v>
      </c>
      <c r="BK269" s="220">
        <f>ROUND(I269*H269,2)</f>
        <v>0</v>
      </c>
      <c r="BL269" s="21" t="s">
        <v>161</v>
      </c>
      <c r="BM269" s="219" t="s">
        <v>567</v>
      </c>
    </row>
    <row r="270" spans="1:47" s="2" customFormat="1" ht="12">
      <c r="A270" s="42"/>
      <c r="B270" s="43"/>
      <c r="C270" s="44"/>
      <c r="D270" s="221" t="s">
        <v>162</v>
      </c>
      <c r="E270" s="44"/>
      <c r="F270" s="222" t="s">
        <v>2401</v>
      </c>
      <c r="G270" s="44"/>
      <c r="H270" s="44"/>
      <c r="I270" s="223"/>
      <c r="J270" s="44"/>
      <c r="K270" s="44"/>
      <c r="L270" s="48"/>
      <c r="M270" s="224"/>
      <c r="N270" s="225"/>
      <c r="O270" s="88"/>
      <c r="P270" s="88"/>
      <c r="Q270" s="88"/>
      <c r="R270" s="88"/>
      <c r="S270" s="88"/>
      <c r="T270" s="89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T270" s="21" t="s">
        <v>162</v>
      </c>
      <c r="AU270" s="21" t="s">
        <v>161</v>
      </c>
    </row>
    <row r="271" spans="1:47" s="2" customFormat="1" ht="12">
      <c r="A271" s="42"/>
      <c r="B271" s="43"/>
      <c r="C271" s="44"/>
      <c r="D271" s="221" t="s">
        <v>225</v>
      </c>
      <c r="E271" s="44"/>
      <c r="F271" s="271" t="s">
        <v>2403</v>
      </c>
      <c r="G271" s="44"/>
      <c r="H271" s="44"/>
      <c r="I271" s="223"/>
      <c r="J271" s="44"/>
      <c r="K271" s="44"/>
      <c r="L271" s="48"/>
      <c r="M271" s="224"/>
      <c r="N271" s="225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225</v>
      </c>
      <c r="AU271" s="21" t="s">
        <v>161</v>
      </c>
    </row>
    <row r="272" spans="1:65" s="2" customFormat="1" ht="16.5" customHeight="1">
      <c r="A272" s="42"/>
      <c r="B272" s="43"/>
      <c r="C272" s="208" t="s">
        <v>1963</v>
      </c>
      <c r="D272" s="208" t="s">
        <v>156</v>
      </c>
      <c r="E272" s="209" t="s">
        <v>2404</v>
      </c>
      <c r="F272" s="210" t="s">
        <v>2405</v>
      </c>
      <c r="G272" s="211" t="s">
        <v>2370</v>
      </c>
      <c r="H272" s="212">
        <v>3</v>
      </c>
      <c r="I272" s="213"/>
      <c r="J272" s="214">
        <f>ROUND(I272*H272,2)</f>
        <v>0</v>
      </c>
      <c r="K272" s="210" t="s">
        <v>19</v>
      </c>
      <c r="L272" s="48"/>
      <c r="M272" s="215" t="s">
        <v>19</v>
      </c>
      <c r="N272" s="216" t="s">
        <v>43</v>
      </c>
      <c r="O272" s="88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R272" s="219" t="s">
        <v>161</v>
      </c>
      <c r="AT272" s="219" t="s">
        <v>156</v>
      </c>
      <c r="AU272" s="219" t="s">
        <v>161</v>
      </c>
      <c r="AY272" s="21" t="s">
        <v>153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21" t="s">
        <v>80</v>
      </c>
      <c r="BK272" s="220">
        <f>ROUND(I272*H272,2)</f>
        <v>0</v>
      </c>
      <c r="BL272" s="21" t="s">
        <v>161</v>
      </c>
      <c r="BM272" s="219" t="s">
        <v>573</v>
      </c>
    </row>
    <row r="273" spans="1:47" s="2" customFormat="1" ht="12">
      <c r="A273" s="42"/>
      <c r="B273" s="43"/>
      <c r="C273" s="44"/>
      <c r="D273" s="221" t="s">
        <v>162</v>
      </c>
      <c r="E273" s="44"/>
      <c r="F273" s="222" t="s">
        <v>2405</v>
      </c>
      <c r="G273" s="44"/>
      <c r="H273" s="44"/>
      <c r="I273" s="223"/>
      <c r="J273" s="44"/>
      <c r="K273" s="44"/>
      <c r="L273" s="48"/>
      <c r="M273" s="224"/>
      <c r="N273" s="225"/>
      <c r="O273" s="88"/>
      <c r="P273" s="88"/>
      <c r="Q273" s="88"/>
      <c r="R273" s="88"/>
      <c r="S273" s="88"/>
      <c r="T273" s="89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T273" s="21" t="s">
        <v>162</v>
      </c>
      <c r="AU273" s="21" t="s">
        <v>161</v>
      </c>
    </row>
    <row r="274" spans="1:65" s="2" customFormat="1" ht="16.5" customHeight="1">
      <c r="A274" s="42"/>
      <c r="B274" s="43"/>
      <c r="C274" s="208" t="s">
        <v>354</v>
      </c>
      <c r="D274" s="208" t="s">
        <v>156</v>
      </c>
      <c r="E274" s="209" t="s">
        <v>2406</v>
      </c>
      <c r="F274" s="210" t="s">
        <v>2407</v>
      </c>
      <c r="G274" s="211" t="s">
        <v>2402</v>
      </c>
      <c r="H274" s="212">
        <v>4</v>
      </c>
      <c r="I274" s="213"/>
      <c r="J274" s="214">
        <f>ROUND(I274*H274,2)</f>
        <v>0</v>
      </c>
      <c r="K274" s="210" t="s">
        <v>19</v>
      </c>
      <c r="L274" s="48"/>
      <c r="M274" s="215" t="s">
        <v>19</v>
      </c>
      <c r="N274" s="216" t="s">
        <v>43</v>
      </c>
      <c r="O274" s="88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R274" s="219" t="s">
        <v>161</v>
      </c>
      <c r="AT274" s="219" t="s">
        <v>156</v>
      </c>
      <c r="AU274" s="219" t="s">
        <v>161</v>
      </c>
      <c r="AY274" s="21" t="s">
        <v>153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21" t="s">
        <v>80</v>
      </c>
      <c r="BK274" s="220">
        <f>ROUND(I274*H274,2)</f>
        <v>0</v>
      </c>
      <c r="BL274" s="21" t="s">
        <v>161</v>
      </c>
      <c r="BM274" s="219" t="s">
        <v>579</v>
      </c>
    </row>
    <row r="275" spans="1:47" s="2" customFormat="1" ht="12">
      <c r="A275" s="42"/>
      <c r="B275" s="43"/>
      <c r="C275" s="44"/>
      <c r="D275" s="221" t="s">
        <v>162</v>
      </c>
      <c r="E275" s="44"/>
      <c r="F275" s="222" t="s">
        <v>2408</v>
      </c>
      <c r="G275" s="44"/>
      <c r="H275" s="44"/>
      <c r="I275" s="223"/>
      <c r="J275" s="44"/>
      <c r="K275" s="44"/>
      <c r="L275" s="48"/>
      <c r="M275" s="224"/>
      <c r="N275" s="225"/>
      <c r="O275" s="88"/>
      <c r="P275" s="88"/>
      <c r="Q275" s="88"/>
      <c r="R275" s="88"/>
      <c r="S275" s="88"/>
      <c r="T275" s="89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T275" s="21" t="s">
        <v>162</v>
      </c>
      <c r="AU275" s="21" t="s">
        <v>161</v>
      </c>
    </row>
    <row r="276" spans="1:65" s="2" customFormat="1" ht="16.5" customHeight="1">
      <c r="A276" s="42"/>
      <c r="B276" s="43"/>
      <c r="C276" s="208" t="s">
        <v>592</v>
      </c>
      <c r="D276" s="208" t="s">
        <v>156</v>
      </c>
      <c r="E276" s="209" t="s">
        <v>2409</v>
      </c>
      <c r="F276" s="210" t="s">
        <v>2410</v>
      </c>
      <c r="G276" s="211" t="s">
        <v>2370</v>
      </c>
      <c r="H276" s="212">
        <v>10</v>
      </c>
      <c r="I276" s="213"/>
      <c r="J276" s="214">
        <f>ROUND(I276*H276,2)</f>
        <v>0</v>
      </c>
      <c r="K276" s="210" t="s">
        <v>19</v>
      </c>
      <c r="L276" s="48"/>
      <c r="M276" s="215" t="s">
        <v>19</v>
      </c>
      <c r="N276" s="216" t="s">
        <v>43</v>
      </c>
      <c r="O276" s="88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19" t="s">
        <v>161</v>
      </c>
      <c r="AT276" s="219" t="s">
        <v>156</v>
      </c>
      <c r="AU276" s="219" t="s">
        <v>161</v>
      </c>
      <c r="AY276" s="21" t="s">
        <v>153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21" t="s">
        <v>80</v>
      </c>
      <c r="BK276" s="220">
        <f>ROUND(I276*H276,2)</f>
        <v>0</v>
      </c>
      <c r="BL276" s="21" t="s">
        <v>161</v>
      </c>
      <c r="BM276" s="219" t="s">
        <v>587</v>
      </c>
    </row>
    <row r="277" spans="1:47" s="2" customFormat="1" ht="12">
      <c r="A277" s="42"/>
      <c r="B277" s="43"/>
      <c r="C277" s="44"/>
      <c r="D277" s="221" t="s">
        <v>162</v>
      </c>
      <c r="E277" s="44"/>
      <c r="F277" s="222" t="s">
        <v>2410</v>
      </c>
      <c r="G277" s="44"/>
      <c r="H277" s="44"/>
      <c r="I277" s="223"/>
      <c r="J277" s="44"/>
      <c r="K277" s="44"/>
      <c r="L277" s="48"/>
      <c r="M277" s="224"/>
      <c r="N277" s="225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162</v>
      </c>
      <c r="AU277" s="21" t="s">
        <v>161</v>
      </c>
    </row>
    <row r="278" spans="1:65" s="2" customFormat="1" ht="16.5" customHeight="1">
      <c r="A278" s="42"/>
      <c r="B278" s="43"/>
      <c r="C278" s="208" t="s">
        <v>367</v>
      </c>
      <c r="D278" s="208" t="s">
        <v>156</v>
      </c>
      <c r="E278" s="209" t="s">
        <v>2411</v>
      </c>
      <c r="F278" s="210" t="s">
        <v>2412</v>
      </c>
      <c r="G278" s="211" t="s">
        <v>2402</v>
      </c>
      <c r="H278" s="212">
        <v>4</v>
      </c>
      <c r="I278" s="213"/>
      <c r="J278" s="214">
        <f>ROUND(I278*H278,2)</f>
        <v>0</v>
      </c>
      <c r="K278" s="210" t="s">
        <v>19</v>
      </c>
      <c r="L278" s="48"/>
      <c r="M278" s="215" t="s">
        <v>19</v>
      </c>
      <c r="N278" s="216" t="s">
        <v>43</v>
      </c>
      <c r="O278" s="88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R278" s="219" t="s">
        <v>161</v>
      </c>
      <c r="AT278" s="219" t="s">
        <v>156</v>
      </c>
      <c r="AU278" s="219" t="s">
        <v>161</v>
      </c>
      <c r="AY278" s="21" t="s">
        <v>153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21" t="s">
        <v>80</v>
      </c>
      <c r="BK278" s="220">
        <f>ROUND(I278*H278,2)</f>
        <v>0</v>
      </c>
      <c r="BL278" s="21" t="s">
        <v>161</v>
      </c>
      <c r="BM278" s="219" t="s">
        <v>595</v>
      </c>
    </row>
    <row r="279" spans="1:47" s="2" customFormat="1" ht="12">
      <c r="A279" s="42"/>
      <c r="B279" s="43"/>
      <c r="C279" s="44"/>
      <c r="D279" s="221" t="s">
        <v>162</v>
      </c>
      <c r="E279" s="44"/>
      <c r="F279" s="222" t="s">
        <v>2413</v>
      </c>
      <c r="G279" s="44"/>
      <c r="H279" s="44"/>
      <c r="I279" s="223"/>
      <c r="J279" s="44"/>
      <c r="K279" s="44"/>
      <c r="L279" s="48"/>
      <c r="M279" s="224"/>
      <c r="N279" s="225"/>
      <c r="O279" s="88"/>
      <c r="P279" s="88"/>
      <c r="Q279" s="88"/>
      <c r="R279" s="88"/>
      <c r="S279" s="88"/>
      <c r="T279" s="89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T279" s="21" t="s">
        <v>162</v>
      </c>
      <c r="AU279" s="21" t="s">
        <v>161</v>
      </c>
    </row>
    <row r="280" spans="1:65" s="2" customFormat="1" ht="16.5" customHeight="1">
      <c r="A280" s="42"/>
      <c r="B280" s="43"/>
      <c r="C280" s="208" t="s">
        <v>608</v>
      </c>
      <c r="D280" s="208" t="s">
        <v>156</v>
      </c>
      <c r="E280" s="209" t="s">
        <v>2414</v>
      </c>
      <c r="F280" s="210" t="s">
        <v>2415</v>
      </c>
      <c r="G280" s="211" t="s">
        <v>2370</v>
      </c>
      <c r="H280" s="212">
        <v>3</v>
      </c>
      <c r="I280" s="213"/>
      <c r="J280" s="214">
        <f>ROUND(I280*H280,2)</f>
        <v>0</v>
      </c>
      <c r="K280" s="210" t="s">
        <v>19</v>
      </c>
      <c r="L280" s="48"/>
      <c r="M280" s="215" t="s">
        <v>19</v>
      </c>
      <c r="N280" s="216" t="s">
        <v>43</v>
      </c>
      <c r="O280" s="88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R280" s="219" t="s">
        <v>161</v>
      </c>
      <c r="AT280" s="219" t="s">
        <v>156</v>
      </c>
      <c r="AU280" s="219" t="s">
        <v>161</v>
      </c>
      <c r="AY280" s="21" t="s">
        <v>153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21" t="s">
        <v>80</v>
      </c>
      <c r="BK280" s="220">
        <f>ROUND(I280*H280,2)</f>
        <v>0</v>
      </c>
      <c r="BL280" s="21" t="s">
        <v>161</v>
      </c>
      <c r="BM280" s="219" t="s">
        <v>605</v>
      </c>
    </row>
    <row r="281" spans="1:47" s="2" customFormat="1" ht="12">
      <c r="A281" s="42"/>
      <c r="B281" s="43"/>
      <c r="C281" s="44"/>
      <c r="D281" s="221" t="s">
        <v>162</v>
      </c>
      <c r="E281" s="44"/>
      <c r="F281" s="222" t="s">
        <v>2415</v>
      </c>
      <c r="G281" s="44"/>
      <c r="H281" s="44"/>
      <c r="I281" s="223"/>
      <c r="J281" s="44"/>
      <c r="K281" s="44"/>
      <c r="L281" s="48"/>
      <c r="M281" s="224"/>
      <c r="N281" s="225"/>
      <c r="O281" s="88"/>
      <c r="P281" s="88"/>
      <c r="Q281" s="88"/>
      <c r="R281" s="88"/>
      <c r="S281" s="88"/>
      <c r="T281" s="89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T281" s="21" t="s">
        <v>162</v>
      </c>
      <c r="AU281" s="21" t="s">
        <v>161</v>
      </c>
    </row>
    <row r="282" spans="1:65" s="2" customFormat="1" ht="16.5" customHeight="1">
      <c r="A282" s="42"/>
      <c r="B282" s="43"/>
      <c r="C282" s="208" t="s">
        <v>373</v>
      </c>
      <c r="D282" s="208" t="s">
        <v>156</v>
      </c>
      <c r="E282" s="209" t="s">
        <v>2501</v>
      </c>
      <c r="F282" s="210" t="s">
        <v>2502</v>
      </c>
      <c r="G282" s="211" t="s">
        <v>2402</v>
      </c>
      <c r="H282" s="212">
        <v>1</v>
      </c>
      <c r="I282" s="213"/>
      <c r="J282" s="214">
        <f>ROUND(I282*H282,2)</f>
        <v>0</v>
      </c>
      <c r="K282" s="210" t="s">
        <v>19</v>
      </c>
      <c r="L282" s="48"/>
      <c r="M282" s="215" t="s">
        <v>19</v>
      </c>
      <c r="N282" s="216" t="s">
        <v>43</v>
      </c>
      <c r="O282" s="88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19" t="s">
        <v>161</v>
      </c>
      <c r="AT282" s="219" t="s">
        <v>156</v>
      </c>
      <c r="AU282" s="219" t="s">
        <v>161</v>
      </c>
      <c r="AY282" s="21" t="s">
        <v>153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21" t="s">
        <v>80</v>
      </c>
      <c r="BK282" s="220">
        <f>ROUND(I282*H282,2)</f>
        <v>0</v>
      </c>
      <c r="BL282" s="21" t="s">
        <v>161</v>
      </c>
      <c r="BM282" s="219" t="s">
        <v>611</v>
      </c>
    </row>
    <row r="283" spans="1:47" s="2" customFormat="1" ht="12">
      <c r="A283" s="42"/>
      <c r="B283" s="43"/>
      <c r="C283" s="44"/>
      <c r="D283" s="221" t="s">
        <v>162</v>
      </c>
      <c r="E283" s="44"/>
      <c r="F283" s="222" t="s">
        <v>2503</v>
      </c>
      <c r="G283" s="44"/>
      <c r="H283" s="44"/>
      <c r="I283" s="223"/>
      <c r="J283" s="44"/>
      <c r="K283" s="44"/>
      <c r="L283" s="48"/>
      <c r="M283" s="224"/>
      <c r="N283" s="225"/>
      <c r="O283" s="88"/>
      <c r="P283" s="88"/>
      <c r="Q283" s="88"/>
      <c r="R283" s="88"/>
      <c r="S283" s="88"/>
      <c r="T283" s="89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T283" s="21" t="s">
        <v>162</v>
      </c>
      <c r="AU283" s="21" t="s">
        <v>161</v>
      </c>
    </row>
    <row r="284" spans="1:65" s="2" customFormat="1" ht="16.5" customHeight="1">
      <c r="A284" s="42"/>
      <c r="B284" s="43"/>
      <c r="C284" s="208" t="s">
        <v>428</v>
      </c>
      <c r="D284" s="208" t="s">
        <v>156</v>
      </c>
      <c r="E284" s="209" t="s">
        <v>2504</v>
      </c>
      <c r="F284" s="210" t="s">
        <v>2505</v>
      </c>
      <c r="G284" s="211" t="s">
        <v>2370</v>
      </c>
      <c r="H284" s="212">
        <v>1</v>
      </c>
      <c r="I284" s="213"/>
      <c r="J284" s="214">
        <f>ROUND(I284*H284,2)</f>
        <v>0</v>
      </c>
      <c r="K284" s="210" t="s">
        <v>19</v>
      </c>
      <c r="L284" s="48"/>
      <c r="M284" s="215" t="s">
        <v>19</v>
      </c>
      <c r="N284" s="216" t="s">
        <v>43</v>
      </c>
      <c r="O284" s="88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R284" s="219" t="s">
        <v>161</v>
      </c>
      <c r="AT284" s="219" t="s">
        <v>156</v>
      </c>
      <c r="AU284" s="219" t="s">
        <v>161</v>
      </c>
      <c r="AY284" s="21" t="s">
        <v>153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21" t="s">
        <v>80</v>
      </c>
      <c r="BK284" s="220">
        <f>ROUND(I284*H284,2)</f>
        <v>0</v>
      </c>
      <c r="BL284" s="21" t="s">
        <v>161</v>
      </c>
      <c r="BM284" s="219" t="s">
        <v>617</v>
      </c>
    </row>
    <row r="285" spans="1:47" s="2" customFormat="1" ht="12">
      <c r="A285" s="42"/>
      <c r="B285" s="43"/>
      <c r="C285" s="44"/>
      <c r="D285" s="221" t="s">
        <v>162</v>
      </c>
      <c r="E285" s="44"/>
      <c r="F285" s="222" t="s">
        <v>2505</v>
      </c>
      <c r="G285" s="44"/>
      <c r="H285" s="44"/>
      <c r="I285" s="223"/>
      <c r="J285" s="44"/>
      <c r="K285" s="44"/>
      <c r="L285" s="48"/>
      <c r="M285" s="224"/>
      <c r="N285" s="225"/>
      <c r="O285" s="88"/>
      <c r="P285" s="88"/>
      <c r="Q285" s="88"/>
      <c r="R285" s="88"/>
      <c r="S285" s="88"/>
      <c r="T285" s="89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T285" s="21" t="s">
        <v>162</v>
      </c>
      <c r="AU285" s="21" t="s">
        <v>161</v>
      </c>
    </row>
    <row r="286" spans="1:63" s="17" customFormat="1" ht="20.85" customHeight="1">
      <c r="A286" s="17"/>
      <c r="B286" s="287"/>
      <c r="C286" s="288"/>
      <c r="D286" s="289" t="s">
        <v>71</v>
      </c>
      <c r="E286" s="289" t="s">
        <v>2506</v>
      </c>
      <c r="F286" s="289" t="s">
        <v>2424</v>
      </c>
      <c r="G286" s="288"/>
      <c r="H286" s="288"/>
      <c r="I286" s="290"/>
      <c r="J286" s="291">
        <f>BK286</f>
        <v>0</v>
      </c>
      <c r="K286" s="288"/>
      <c r="L286" s="292"/>
      <c r="M286" s="293"/>
      <c r="N286" s="294"/>
      <c r="O286" s="294"/>
      <c r="P286" s="295">
        <f>SUM(P287:P293)</f>
        <v>0</v>
      </c>
      <c r="Q286" s="294"/>
      <c r="R286" s="295">
        <f>SUM(R287:R293)</f>
        <v>0</v>
      </c>
      <c r="S286" s="294"/>
      <c r="T286" s="296">
        <f>SUM(T287:T293)</f>
        <v>0</v>
      </c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R286" s="297" t="s">
        <v>80</v>
      </c>
      <c r="AT286" s="298" t="s">
        <v>71</v>
      </c>
      <c r="AU286" s="298" t="s">
        <v>175</v>
      </c>
      <c r="AY286" s="297" t="s">
        <v>153</v>
      </c>
      <c r="BK286" s="299">
        <f>SUM(BK287:BK293)</f>
        <v>0</v>
      </c>
    </row>
    <row r="287" spans="1:65" s="2" customFormat="1" ht="16.5" customHeight="1">
      <c r="A287" s="42"/>
      <c r="B287" s="43"/>
      <c r="C287" s="208" t="s">
        <v>382</v>
      </c>
      <c r="D287" s="208" t="s">
        <v>156</v>
      </c>
      <c r="E287" s="209" t="s">
        <v>2507</v>
      </c>
      <c r="F287" s="210" t="s">
        <v>2426</v>
      </c>
      <c r="G287" s="211" t="s">
        <v>1699</v>
      </c>
      <c r="H287" s="212">
        <v>1</v>
      </c>
      <c r="I287" s="213"/>
      <c r="J287" s="214">
        <f>ROUND(I287*H287,2)</f>
        <v>0</v>
      </c>
      <c r="K287" s="210" t="s">
        <v>19</v>
      </c>
      <c r="L287" s="48"/>
      <c r="M287" s="215" t="s">
        <v>19</v>
      </c>
      <c r="N287" s="216" t="s">
        <v>43</v>
      </c>
      <c r="O287" s="88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19" t="s">
        <v>161</v>
      </c>
      <c r="AT287" s="219" t="s">
        <v>156</v>
      </c>
      <c r="AU287" s="219" t="s">
        <v>161</v>
      </c>
      <c r="AY287" s="21" t="s">
        <v>153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21" t="s">
        <v>80</v>
      </c>
      <c r="BK287" s="220">
        <f>ROUND(I287*H287,2)</f>
        <v>0</v>
      </c>
      <c r="BL287" s="21" t="s">
        <v>161</v>
      </c>
      <c r="BM287" s="219" t="s">
        <v>622</v>
      </c>
    </row>
    <row r="288" spans="1:47" s="2" customFormat="1" ht="12">
      <c r="A288" s="42"/>
      <c r="B288" s="43"/>
      <c r="C288" s="44"/>
      <c r="D288" s="221" t="s">
        <v>162</v>
      </c>
      <c r="E288" s="44"/>
      <c r="F288" s="222" t="s">
        <v>2426</v>
      </c>
      <c r="G288" s="44"/>
      <c r="H288" s="44"/>
      <c r="I288" s="223"/>
      <c r="J288" s="44"/>
      <c r="K288" s="44"/>
      <c r="L288" s="48"/>
      <c r="M288" s="224"/>
      <c r="N288" s="225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1" t="s">
        <v>162</v>
      </c>
      <c r="AU288" s="21" t="s">
        <v>161</v>
      </c>
    </row>
    <row r="289" spans="1:65" s="2" customFormat="1" ht="16.5" customHeight="1">
      <c r="A289" s="42"/>
      <c r="B289" s="43"/>
      <c r="C289" s="208" t="s">
        <v>583</v>
      </c>
      <c r="D289" s="208" t="s">
        <v>156</v>
      </c>
      <c r="E289" s="209" t="s">
        <v>2508</v>
      </c>
      <c r="F289" s="210" t="s">
        <v>2428</v>
      </c>
      <c r="G289" s="211" t="s">
        <v>1699</v>
      </c>
      <c r="H289" s="212">
        <v>1</v>
      </c>
      <c r="I289" s="213"/>
      <c r="J289" s="214">
        <f>ROUND(I289*H289,2)</f>
        <v>0</v>
      </c>
      <c r="K289" s="210" t="s">
        <v>19</v>
      </c>
      <c r="L289" s="48"/>
      <c r="M289" s="215" t="s">
        <v>19</v>
      </c>
      <c r="N289" s="216" t="s">
        <v>43</v>
      </c>
      <c r="O289" s="88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R289" s="219" t="s">
        <v>161</v>
      </c>
      <c r="AT289" s="219" t="s">
        <v>156</v>
      </c>
      <c r="AU289" s="219" t="s">
        <v>161</v>
      </c>
      <c r="AY289" s="21" t="s">
        <v>153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21" t="s">
        <v>80</v>
      </c>
      <c r="BK289" s="220">
        <f>ROUND(I289*H289,2)</f>
        <v>0</v>
      </c>
      <c r="BL289" s="21" t="s">
        <v>161</v>
      </c>
      <c r="BM289" s="219" t="s">
        <v>627</v>
      </c>
    </row>
    <row r="290" spans="1:47" s="2" customFormat="1" ht="12">
      <c r="A290" s="42"/>
      <c r="B290" s="43"/>
      <c r="C290" s="44"/>
      <c r="D290" s="221" t="s">
        <v>162</v>
      </c>
      <c r="E290" s="44"/>
      <c r="F290" s="222" t="s">
        <v>2428</v>
      </c>
      <c r="G290" s="44"/>
      <c r="H290" s="44"/>
      <c r="I290" s="223"/>
      <c r="J290" s="44"/>
      <c r="K290" s="44"/>
      <c r="L290" s="48"/>
      <c r="M290" s="224"/>
      <c r="N290" s="225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162</v>
      </c>
      <c r="AU290" s="21" t="s">
        <v>161</v>
      </c>
    </row>
    <row r="291" spans="1:65" s="2" customFormat="1" ht="16.5" customHeight="1">
      <c r="A291" s="42"/>
      <c r="B291" s="43"/>
      <c r="C291" s="208" t="s">
        <v>388</v>
      </c>
      <c r="D291" s="208" t="s">
        <v>156</v>
      </c>
      <c r="E291" s="209" t="s">
        <v>2429</v>
      </c>
      <c r="F291" s="210" t="s">
        <v>2430</v>
      </c>
      <c r="G291" s="211" t="s">
        <v>2431</v>
      </c>
      <c r="H291" s="212">
        <v>9</v>
      </c>
      <c r="I291" s="213"/>
      <c r="J291" s="214">
        <f>ROUND(I291*H291,2)</f>
        <v>0</v>
      </c>
      <c r="K291" s="210" t="s">
        <v>19</v>
      </c>
      <c r="L291" s="48"/>
      <c r="M291" s="215" t="s">
        <v>19</v>
      </c>
      <c r="N291" s="216" t="s">
        <v>43</v>
      </c>
      <c r="O291" s="88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R291" s="219" t="s">
        <v>161</v>
      </c>
      <c r="AT291" s="219" t="s">
        <v>156</v>
      </c>
      <c r="AU291" s="219" t="s">
        <v>161</v>
      </c>
      <c r="AY291" s="21" t="s">
        <v>153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21" t="s">
        <v>80</v>
      </c>
      <c r="BK291" s="220">
        <f>ROUND(I291*H291,2)</f>
        <v>0</v>
      </c>
      <c r="BL291" s="21" t="s">
        <v>161</v>
      </c>
      <c r="BM291" s="219" t="s">
        <v>633</v>
      </c>
    </row>
    <row r="292" spans="1:47" s="2" customFormat="1" ht="12">
      <c r="A292" s="42"/>
      <c r="B292" s="43"/>
      <c r="C292" s="44"/>
      <c r="D292" s="221" t="s">
        <v>162</v>
      </c>
      <c r="E292" s="44"/>
      <c r="F292" s="222" t="s">
        <v>2430</v>
      </c>
      <c r="G292" s="44"/>
      <c r="H292" s="44"/>
      <c r="I292" s="223"/>
      <c r="J292" s="44"/>
      <c r="K292" s="44"/>
      <c r="L292" s="48"/>
      <c r="M292" s="224"/>
      <c r="N292" s="225"/>
      <c r="O292" s="88"/>
      <c r="P292" s="88"/>
      <c r="Q292" s="88"/>
      <c r="R292" s="88"/>
      <c r="S292" s="88"/>
      <c r="T292" s="89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T292" s="21" t="s">
        <v>162</v>
      </c>
      <c r="AU292" s="21" t="s">
        <v>161</v>
      </c>
    </row>
    <row r="293" spans="1:47" s="2" customFormat="1" ht="12">
      <c r="A293" s="42"/>
      <c r="B293" s="43"/>
      <c r="C293" s="44"/>
      <c r="D293" s="221" t="s">
        <v>225</v>
      </c>
      <c r="E293" s="44"/>
      <c r="F293" s="271" t="s">
        <v>2432</v>
      </c>
      <c r="G293" s="44"/>
      <c r="H293" s="44"/>
      <c r="I293" s="223"/>
      <c r="J293" s="44"/>
      <c r="K293" s="44"/>
      <c r="L293" s="48"/>
      <c r="M293" s="224"/>
      <c r="N293" s="225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225</v>
      </c>
      <c r="AU293" s="21" t="s">
        <v>161</v>
      </c>
    </row>
    <row r="294" spans="1:63" s="12" customFormat="1" ht="20.85" customHeight="1">
      <c r="A294" s="12"/>
      <c r="B294" s="192"/>
      <c r="C294" s="193"/>
      <c r="D294" s="194" t="s">
        <v>71</v>
      </c>
      <c r="E294" s="206" t="s">
        <v>2509</v>
      </c>
      <c r="F294" s="206" t="s">
        <v>2510</v>
      </c>
      <c r="G294" s="193"/>
      <c r="H294" s="193"/>
      <c r="I294" s="196"/>
      <c r="J294" s="207">
        <f>BK294</f>
        <v>0</v>
      </c>
      <c r="K294" s="193"/>
      <c r="L294" s="198"/>
      <c r="M294" s="199"/>
      <c r="N294" s="200"/>
      <c r="O294" s="200"/>
      <c r="P294" s="201">
        <f>P295+SUM(P296:P327)+P341</f>
        <v>0</v>
      </c>
      <c r="Q294" s="200"/>
      <c r="R294" s="201">
        <f>R295+SUM(R296:R327)+R341</f>
        <v>0</v>
      </c>
      <c r="S294" s="200"/>
      <c r="T294" s="202">
        <f>T295+SUM(T296:T327)+T341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3" t="s">
        <v>80</v>
      </c>
      <c r="AT294" s="204" t="s">
        <v>71</v>
      </c>
      <c r="AU294" s="204" t="s">
        <v>82</v>
      </c>
      <c r="AY294" s="203" t="s">
        <v>153</v>
      </c>
      <c r="BK294" s="205">
        <f>BK295+SUM(BK296:BK327)+BK341</f>
        <v>0</v>
      </c>
    </row>
    <row r="295" spans="1:65" s="2" customFormat="1" ht="16.5" customHeight="1">
      <c r="A295" s="42"/>
      <c r="B295" s="43"/>
      <c r="C295" s="208" t="s">
        <v>642</v>
      </c>
      <c r="D295" s="208" t="s">
        <v>156</v>
      </c>
      <c r="E295" s="209" t="s">
        <v>2511</v>
      </c>
      <c r="F295" s="210" t="s">
        <v>2373</v>
      </c>
      <c r="G295" s="211" t="s">
        <v>2370</v>
      </c>
      <c r="H295" s="212">
        <v>1</v>
      </c>
      <c r="I295" s="213"/>
      <c r="J295" s="214">
        <f>ROUND(I295*H295,2)</f>
        <v>0</v>
      </c>
      <c r="K295" s="210" t="s">
        <v>19</v>
      </c>
      <c r="L295" s="48"/>
      <c r="M295" s="215" t="s">
        <v>19</v>
      </c>
      <c r="N295" s="216" t="s">
        <v>43</v>
      </c>
      <c r="O295" s="88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R295" s="219" t="s">
        <v>161</v>
      </c>
      <c r="AT295" s="219" t="s">
        <v>156</v>
      </c>
      <c r="AU295" s="219" t="s">
        <v>175</v>
      </c>
      <c r="AY295" s="21" t="s">
        <v>153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21" t="s">
        <v>80</v>
      </c>
      <c r="BK295" s="220">
        <f>ROUND(I295*H295,2)</f>
        <v>0</v>
      </c>
      <c r="BL295" s="21" t="s">
        <v>161</v>
      </c>
      <c r="BM295" s="219" t="s">
        <v>639</v>
      </c>
    </row>
    <row r="296" spans="1:47" s="2" customFormat="1" ht="12">
      <c r="A296" s="42"/>
      <c r="B296" s="43"/>
      <c r="C296" s="44"/>
      <c r="D296" s="221" t="s">
        <v>162</v>
      </c>
      <c r="E296" s="44"/>
      <c r="F296" s="222" t="s">
        <v>2373</v>
      </c>
      <c r="G296" s="44"/>
      <c r="H296" s="44"/>
      <c r="I296" s="223"/>
      <c r="J296" s="44"/>
      <c r="K296" s="44"/>
      <c r="L296" s="48"/>
      <c r="M296" s="224"/>
      <c r="N296" s="225"/>
      <c r="O296" s="88"/>
      <c r="P296" s="88"/>
      <c r="Q296" s="88"/>
      <c r="R296" s="88"/>
      <c r="S296" s="88"/>
      <c r="T296" s="89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T296" s="21" t="s">
        <v>162</v>
      </c>
      <c r="AU296" s="21" t="s">
        <v>175</v>
      </c>
    </row>
    <row r="297" spans="1:47" s="2" customFormat="1" ht="12">
      <c r="A297" s="42"/>
      <c r="B297" s="43"/>
      <c r="C297" s="44"/>
      <c r="D297" s="221" t="s">
        <v>225</v>
      </c>
      <c r="E297" s="44"/>
      <c r="F297" s="271" t="s">
        <v>2512</v>
      </c>
      <c r="G297" s="44"/>
      <c r="H297" s="44"/>
      <c r="I297" s="223"/>
      <c r="J297" s="44"/>
      <c r="K297" s="44"/>
      <c r="L297" s="48"/>
      <c r="M297" s="224"/>
      <c r="N297" s="225"/>
      <c r="O297" s="88"/>
      <c r="P297" s="88"/>
      <c r="Q297" s="88"/>
      <c r="R297" s="88"/>
      <c r="S297" s="88"/>
      <c r="T297" s="89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T297" s="21" t="s">
        <v>225</v>
      </c>
      <c r="AU297" s="21" t="s">
        <v>175</v>
      </c>
    </row>
    <row r="298" spans="1:65" s="2" customFormat="1" ht="21.75" customHeight="1">
      <c r="A298" s="42"/>
      <c r="B298" s="43"/>
      <c r="C298" s="208" t="s">
        <v>395</v>
      </c>
      <c r="D298" s="208" t="s">
        <v>156</v>
      </c>
      <c r="E298" s="209" t="s">
        <v>2488</v>
      </c>
      <c r="F298" s="210" t="s">
        <v>2489</v>
      </c>
      <c r="G298" s="211" t="s">
        <v>2370</v>
      </c>
      <c r="H298" s="212">
        <v>1</v>
      </c>
      <c r="I298" s="213"/>
      <c r="J298" s="214">
        <f>ROUND(I298*H298,2)</f>
        <v>0</v>
      </c>
      <c r="K298" s="210" t="s">
        <v>19</v>
      </c>
      <c r="L298" s="48"/>
      <c r="M298" s="215" t="s">
        <v>19</v>
      </c>
      <c r="N298" s="216" t="s">
        <v>43</v>
      </c>
      <c r="O298" s="88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R298" s="219" t="s">
        <v>161</v>
      </c>
      <c r="AT298" s="219" t="s">
        <v>156</v>
      </c>
      <c r="AU298" s="219" t="s">
        <v>175</v>
      </c>
      <c r="AY298" s="21" t="s">
        <v>153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21" t="s">
        <v>80</v>
      </c>
      <c r="BK298" s="220">
        <f>ROUND(I298*H298,2)</f>
        <v>0</v>
      </c>
      <c r="BL298" s="21" t="s">
        <v>161</v>
      </c>
      <c r="BM298" s="219" t="s">
        <v>645</v>
      </c>
    </row>
    <row r="299" spans="1:47" s="2" customFormat="1" ht="12">
      <c r="A299" s="42"/>
      <c r="B299" s="43"/>
      <c r="C299" s="44"/>
      <c r="D299" s="221" t="s">
        <v>162</v>
      </c>
      <c r="E299" s="44"/>
      <c r="F299" s="222" t="s">
        <v>2489</v>
      </c>
      <c r="G299" s="44"/>
      <c r="H299" s="44"/>
      <c r="I299" s="223"/>
      <c r="J299" s="44"/>
      <c r="K299" s="44"/>
      <c r="L299" s="48"/>
      <c r="M299" s="224"/>
      <c r="N299" s="225"/>
      <c r="O299" s="88"/>
      <c r="P299" s="88"/>
      <c r="Q299" s="88"/>
      <c r="R299" s="88"/>
      <c r="S299" s="88"/>
      <c r="T299" s="89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T299" s="21" t="s">
        <v>162</v>
      </c>
      <c r="AU299" s="21" t="s">
        <v>175</v>
      </c>
    </row>
    <row r="300" spans="1:47" s="2" customFormat="1" ht="12">
      <c r="A300" s="42"/>
      <c r="B300" s="43"/>
      <c r="C300" s="44"/>
      <c r="D300" s="221" t="s">
        <v>225</v>
      </c>
      <c r="E300" s="44"/>
      <c r="F300" s="271" t="s">
        <v>2490</v>
      </c>
      <c r="G300" s="44"/>
      <c r="H300" s="44"/>
      <c r="I300" s="223"/>
      <c r="J300" s="44"/>
      <c r="K300" s="44"/>
      <c r="L300" s="48"/>
      <c r="M300" s="224"/>
      <c r="N300" s="225"/>
      <c r="O300" s="88"/>
      <c r="P300" s="88"/>
      <c r="Q300" s="88"/>
      <c r="R300" s="88"/>
      <c r="S300" s="88"/>
      <c r="T300" s="89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T300" s="21" t="s">
        <v>225</v>
      </c>
      <c r="AU300" s="21" t="s">
        <v>175</v>
      </c>
    </row>
    <row r="301" spans="1:65" s="2" customFormat="1" ht="16.5" customHeight="1">
      <c r="A301" s="42"/>
      <c r="B301" s="43"/>
      <c r="C301" s="208" t="s">
        <v>654</v>
      </c>
      <c r="D301" s="208" t="s">
        <v>156</v>
      </c>
      <c r="E301" s="209" t="s">
        <v>2513</v>
      </c>
      <c r="F301" s="210" t="s">
        <v>2385</v>
      </c>
      <c r="G301" s="211" t="s">
        <v>2370</v>
      </c>
      <c r="H301" s="212">
        <v>1</v>
      </c>
      <c r="I301" s="213"/>
      <c r="J301" s="214">
        <f>ROUND(I301*H301,2)</f>
        <v>0</v>
      </c>
      <c r="K301" s="210" t="s">
        <v>19</v>
      </c>
      <c r="L301" s="48"/>
      <c r="M301" s="215" t="s">
        <v>19</v>
      </c>
      <c r="N301" s="216" t="s">
        <v>43</v>
      </c>
      <c r="O301" s="88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19" t="s">
        <v>161</v>
      </c>
      <c r="AT301" s="219" t="s">
        <v>156</v>
      </c>
      <c r="AU301" s="219" t="s">
        <v>175</v>
      </c>
      <c r="AY301" s="21" t="s">
        <v>153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21" t="s">
        <v>80</v>
      </c>
      <c r="BK301" s="220">
        <f>ROUND(I301*H301,2)</f>
        <v>0</v>
      </c>
      <c r="BL301" s="21" t="s">
        <v>161</v>
      </c>
      <c r="BM301" s="219" t="s">
        <v>650</v>
      </c>
    </row>
    <row r="302" spans="1:47" s="2" customFormat="1" ht="12">
      <c r="A302" s="42"/>
      <c r="B302" s="43"/>
      <c r="C302" s="44"/>
      <c r="D302" s="221" t="s">
        <v>162</v>
      </c>
      <c r="E302" s="44"/>
      <c r="F302" s="222" t="s">
        <v>2385</v>
      </c>
      <c r="G302" s="44"/>
      <c r="H302" s="44"/>
      <c r="I302" s="223"/>
      <c r="J302" s="44"/>
      <c r="K302" s="44"/>
      <c r="L302" s="48"/>
      <c r="M302" s="224"/>
      <c r="N302" s="225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162</v>
      </c>
      <c r="AU302" s="21" t="s">
        <v>175</v>
      </c>
    </row>
    <row r="303" spans="1:47" s="2" customFormat="1" ht="12">
      <c r="A303" s="42"/>
      <c r="B303" s="43"/>
      <c r="C303" s="44"/>
      <c r="D303" s="221" t="s">
        <v>225</v>
      </c>
      <c r="E303" s="44"/>
      <c r="F303" s="271" t="s">
        <v>2514</v>
      </c>
      <c r="G303" s="44"/>
      <c r="H303" s="44"/>
      <c r="I303" s="223"/>
      <c r="J303" s="44"/>
      <c r="K303" s="44"/>
      <c r="L303" s="48"/>
      <c r="M303" s="224"/>
      <c r="N303" s="225"/>
      <c r="O303" s="88"/>
      <c r="P303" s="88"/>
      <c r="Q303" s="88"/>
      <c r="R303" s="88"/>
      <c r="S303" s="88"/>
      <c r="T303" s="89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T303" s="21" t="s">
        <v>225</v>
      </c>
      <c r="AU303" s="21" t="s">
        <v>175</v>
      </c>
    </row>
    <row r="304" spans="1:65" s="2" customFormat="1" ht="16.5" customHeight="1">
      <c r="A304" s="42"/>
      <c r="B304" s="43"/>
      <c r="C304" s="208" t="s">
        <v>400</v>
      </c>
      <c r="D304" s="208" t="s">
        <v>156</v>
      </c>
      <c r="E304" s="209" t="s">
        <v>2496</v>
      </c>
      <c r="F304" s="210" t="s">
        <v>2385</v>
      </c>
      <c r="G304" s="211" t="s">
        <v>2370</v>
      </c>
      <c r="H304" s="212">
        <v>3</v>
      </c>
      <c r="I304" s="213"/>
      <c r="J304" s="214">
        <f>ROUND(I304*H304,2)</f>
        <v>0</v>
      </c>
      <c r="K304" s="210" t="s">
        <v>19</v>
      </c>
      <c r="L304" s="48"/>
      <c r="M304" s="215" t="s">
        <v>19</v>
      </c>
      <c r="N304" s="216" t="s">
        <v>43</v>
      </c>
      <c r="O304" s="88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R304" s="219" t="s">
        <v>161</v>
      </c>
      <c r="AT304" s="219" t="s">
        <v>156</v>
      </c>
      <c r="AU304" s="219" t="s">
        <v>175</v>
      </c>
      <c r="AY304" s="21" t="s">
        <v>153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21" t="s">
        <v>80</v>
      </c>
      <c r="BK304" s="220">
        <f>ROUND(I304*H304,2)</f>
        <v>0</v>
      </c>
      <c r="BL304" s="21" t="s">
        <v>161</v>
      </c>
      <c r="BM304" s="219" t="s">
        <v>657</v>
      </c>
    </row>
    <row r="305" spans="1:47" s="2" customFormat="1" ht="12">
      <c r="A305" s="42"/>
      <c r="B305" s="43"/>
      <c r="C305" s="44"/>
      <c r="D305" s="221" t="s">
        <v>162</v>
      </c>
      <c r="E305" s="44"/>
      <c r="F305" s="222" t="s">
        <v>2385</v>
      </c>
      <c r="G305" s="44"/>
      <c r="H305" s="44"/>
      <c r="I305" s="223"/>
      <c r="J305" s="44"/>
      <c r="K305" s="44"/>
      <c r="L305" s="48"/>
      <c r="M305" s="224"/>
      <c r="N305" s="225"/>
      <c r="O305" s="88"/>
      <c r="P305" s="88"/>
      <c r="Q305" s="88"/>
      <c r="R305" s="88"/>
      <c r="S305" s="88"/>
      <c r="T305" s="89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T305" s="21" t="s">
        <v>162</v>
      </c>
      <c r="AU305" s="21" t="s">
        <v>175</v>
      </c>
    </row>
    <row r="306" spans="1:47" s="2" customFormat="1" ht="12">
      <c r="A306" s="42"/>
      <c r="B306" s="43"/>
      <c r="C306" s="44"/>
      <c r="D306" s="221" t="s">
        <v>225</v>
      </c>
      <c r="E306" s="44"/>
      <c r="F306" s="271" t="s">
        <v>2497</v>
      </c>
      <c r="G306" s="44"/>
      <c r="H306" s="44"/>
      <c r="I306" s="223"/>
      <c r="J306" s="44"/>
      <c r="K306" s="44"/>
      <c r="L306" s="48"/>
      <c r="M306" s="224"/>
      <c r="N306" s="225"/>
      <c r="O306" s="88"/>
      <c r="P306" s="88"/>
      <c r="Q306" s="88"/>
      <c r="R306" s="88"/>
      <c r="S306" s="88"/>
      <c r="T306" s="89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T306" s="21" t="s">
        <v>225</v>
      </c>
      <c r="AU306" s="21" t="s">
        <v>175</v>
      </c>
    </row>
    <row r="307" spans="1:65" s="2" customFormat="1" ht="16.5" customHeight="1">
      <c r="A307" s="42"/>
      <c r="B307" s="43"/>
      <c r="C307" s="208" t="s">
        <v>669</v>
      </c>
      <c r="D307" s="208" t="s">
        <v>156</v>
      </c>
      <c r="E307" s="209" t="s">
        <v>2515</v>
      </c>
      <c r="F307" s="210" t="s">
        <v>2481</v>
      </c>
      <c r="G307" s="211" t="s">
        <v>2402</v>
      </c>
      <c r="H307" s="212">
        <v>1</v>
      </c>
      <c r="I307" s="213"/>
      <c r="J307" s="214">
        <f>ROUND(I307*H307,2)</f>
        <v>0</v>
      </c>
      <c r="K307" s="210" t="s">
        <v>19</v>
      </c>
      <c r="L307" s="48"/>
      <c r="M307" s="215" t="s">
        <v>19</v>
      </c>
      <c r="N307" s="216" t="s">
        <v>43</v>
      </c>
      <c r="O307" s="88"/>
      <c r="P307" s="217">
        <f>O307*H307</f>
        <v>0</v>
      </c>
      <c r="Q307" s="217">
        <v>0</v>
      </c>
      <c r="R307" s="217">
        <f>Q307*H307</f>
        <v>0</v>
      </c>
      <c r="S307" s="217">
        <v>0</v>
      </c>
      <c r="T307" s="218">
        <f>S307*H307</f>
        <v>0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19" t="s">
        <v>161</v>
      </c>
      <c r="AT307" s="219" t="s">
        <v>156</v>
      </c>
      <c r="AU307" s="219" t="s">
        <v>175</v>
      </c>
      <c r="AY307" s="21" t="s">
        <v>153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21" t="s">
        <v>80</v>
      </c>
      <c r="BK307" s="220">
        <f>ROUND(I307*H307,2)</f>
        <v>0</v>
      </c>
      <c r="BL307" s="21" t="s">
        <v>161</v>
      </c>
      <c r="BM307" s="219" t="s">
        <v>663</v>
      </c>
    </row>
    <row r="308" spans="1:47" s="2" customFormat="1" ht="12">
      <c r="A308" s="42"/>
      <c r="B308" s="43"/>
      <c r="C308" s="44"/>
      <c r="D308" s="221" t="s">
        <v>162</v>
      </c>
      <c r="E308" s="44"/>
      <c r="F308" s="222" t="s">
        <v>2481</v>
      </c>
      <c r="G308" s="44"/>
      <c r="H308" s="44"/>
      <c r="I308" s="223"/>
      <c r="J308" s="44"/>
      <c r="K308" s="44"/>
      <c r="L308" s="48"/>
      <c r="M308" s="224"/>
      <c r="N308" s="225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1" t="s">
        <v>162</v>
      </c>
      <c r="AU308" s="21" t="s">
        <v>175</v>
      </c>
    </row>
    <row r="309" spans="1:47" s="2" customFormat="1" ht="12">
      <c r="A309" s="42"/>
      <c r="B309" s="43"/>
      <c r="C309" s="44"/>
      <c r="D309" s="221" t="s">
        <v>225</v>
      </c>
      <c r="E309" s="44"/>
      <c r="F309" s="271" t="s">
        <v>2516</v>
      </c>
      <c r="G309" s="44"/>
      <c r="H309" s="44"/>
      <c r="I309" s="223"/>
      <c r="J309" s="44"/>
      <c r="K309" s="44"/>
      <c r="L309" s="48"/>
      <c r="M309" s="224"/>
      <c r="N309" s="225"/>
      <c r="O309" s="88"/>
      <c r="P309" s="88"/>
      <c r="Q309" s="88"/>
      <c r="R309" s="88"/>
      <c r="S309" s="88"/>
      <c r="T309" s="89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T309" s="21" t="s">
        <v>225</v>
      </c>
      <c r="AU309" s="21" t="s">
        <v>175</v>
      </c>
    </row>
    <row r="310" spans="1:65" s="2" customFormat="1" ht="16.5" customHeight="1">
      <c r="A310" s="42"/>
      <c r="B310" s="43"/>
      <c r="C310" s="208" t="s">
        <v>407</v>
      </c>
      <c r="D310" s="208" t="s">
        <v>156</v>
      </c>
      <c r="E310" s="209" t="s">
        <v>2498</v>
      </c>
      <c r="F310" s="210" t="s">
        <v>2481</v>
      </c>
      <c r="G310" s="211" t="s">
        <v>2402</v>
      </c>
      <c r="H310" s="212">
        <v>2</v>
      </c>
      <c r="I310" s="213"/>
      <c r="J310" s="214">
        <f>ROUND(I310*H310,2)</f>
        <v>0</v>
      </c>
      <c r="K310" s="210" t="s">
        <v>19</v>
      </c>
      <c r="L310" s="48"/>
      <c r="M310" s="215" t="s">
        <v>19</v>
      </c>
      <c r="N310" s="216" t="s">
        <v>43</v>
      </c>
      <c r="O310" s="88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R310" s="219" t="s">
        <v>161</v>
      </c>
      <c r="AT310" s="219" t="s">
        <v>156</v>
      </c>
      <c r="AU310" s="219" t="s">
        <v>175</v>
      </c>
      <c r="AY310" s="21" t="s">
        <v>153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21" t="s">
        <v>80</v>
      </c>
      <c r="BK310" s="220">
        <f>ROUND(I310*H310,2)</f>
        <v>0</v>
      </c>
      <c r="BL310" s="21" t="s">
        <v>161</v>
      </c>
      <c r="BM310" s="219" t="s">
        <v>672</v>
      </c>
    </row>
    <row r="311" spans="1:47" s="2" customFormat="1" ht="12">
      <c r="A311" s="42"/>
      <c r="B311" s="43"/>
      <c r="C311" s="44"/>
      <c r="D311" s="221" t="s">
        <v>162</v>
      </c>
      <c r="E311" s="44"/>
      <c r="F311" s="222" t="s">
        <v>2481</v>
      </c>
      <c r="G311" s="44"/>
      <c r="H311" s="44"/>
      <c r="I311" s="223"/>
      <c r="J311" s="44"/>
      <c r="K311" s="44"/>
      <c r="L311" s="48"/>
      <c r="M311" s="224"/>
      <c r="N311" s="225"/>
      <c r="O311" s="88"/>
      <c r="P311" s="88"/>
      <c r="Q311" s="88"/>
      <c r="R311" s="88"/>
      <c r="S311" s="88"/>
      <c r="T311" s="89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T311" s="21" t="s">
        <v>162</v>
      </c>
      <c r="AU311" s="21" t="s">
        <v>175</v>
      </c>
    </row>
    <row r="312" spans="1:47" s="2" customFormat="1" ht="12">
      <c r="A312" s="42"/>
      <c r="B312" s="43"/>
      <c r="C312" s="44"/>
      <c r="D312" s="221" t="s">
        <v>225</v>
      </c>
      <c r="E312" s="44"/>
      <c r="F312" s="271" t="s">
        <v>2499</v>
      </c>
      <c r="G312" s="44"/>
      <c r="H312" s="44"/>
      <c r="I312" s="223"/>
      <c r="J312" s="44"/>
      <c r="K312" s="44"/>
      <c r="L312" s="48"/>
      <c r="M312" s="224"/>
      <c r="N312" s="225"/>
      <c r="O312" s="88"/>
      <c r="P312" s="88"/>
      <c r="Q312" s="88"/>
      <c r="R312" s="88"/>
      <c r="S312" s="88"/>
      <c r="T312" s="89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T312" s="21" t="s">
        <v>225</v>
      </c>
      <c r="AU312" s="21" t="s">
        <v>175</v>
      </c>
    </row>
    <row r="313" spans="1:65" s="2" customFormat="1" ht="16.5" customHeight="1">
      <c r="A313" s="42"/>
      <c r="B313" s="43"/>
      <c r="C313" s="208" t="s">
        <v>684</v>
      </c>
      <c r="D313" s="208" t="s">
        <v>156</v>
      </c>
      <c r="E313" s="209" t="s">
        <v>2517</v>
      </c>
      <c r="F313" s="210" t="s">
        <v>2484</v>
      </c>
      <c r="G313" s="211" t="s">
        <v>2370</v>
      </c>
      <c r="H313" s="212">
        <v>1</v>
      </c>
      <c r="I313" s="213"/>
      <c r="J313" s="214">
        <f>ROUND(I313*H313,2)</f>
        <v>0</v>
      </c>
      <c r="K313" s="210" t="s">
        <v>19</v>
      </c>
      <c r="L313" s="48"/>
      <c r="M313" s="215" t="s">
        <v>19</v>
      </c>
      <c r="N313" s="216" t="s">
        <v>43</v>
      </c>
      <c r="O313" s="88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R313" s="219" t="s">
        <v>161</v>
      </c>
      <c r="AT313" s="219" t="s">
        <v>156</v>
      </c>
      <c r="AU313" s="219" t="s">
        <v>175</v>
      </c>
      <c r="AY313" s="21" t="s">
        <v>153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21" t="s">
        <v>80</v>
      </c>
      <c r="BK313" s="220">
        <f>ROUND(I313*H313,2)</f>
        <v>0</v>
      </c>
      <c r="BL313" s="21" t="s">
        <v>161</v>
      </c>
      <c r="BM313" s="219" t="s">
        <v>681</v>
      </c>
    </row>
    <row r="314" spans="1:47" s="2" customFormat="1" ht="12">
      <c r="A314" s="42"/>
      <c r="B314" s="43"/>
      <c r="C314" s="44"/>
      <c r="D314" s="221" t="s">
        <v>162</v>
      </c>
      <c r="E314" s="44"/>
      <c r="F314" s="222" t="s">
        <v>2484</v>
      </c>
      <c r="G314" s="44"/>
      <c r="H314" s="44"/>
      <c r="I314" s="223"/>
      <c r="J314" s="44"/>
      <c r="K314" s="44"/>
      <c r="L314" s="48"/>
      <c r="M314" s="224"/>
      <c r="N314" s="225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162</v>
      </c>
      <c r="AU314" s="21" t="s">
        <v>175</v>
      </c>
    </row>
    <row r="315" spans="1:47" s="2" customFormat="1" ht="12">
      <c r="A315" s="42"/>
      <c r="B315" s="43"/>
      <c r="C315" s="44"/>
      <c r="D315" s="221" t="s">
        <v>225</v>
      </c>
      <c r="E315" s="44"/>
      <c r="F315" s="271" t="s">
        <v>2518</v>
      </c>
      <c r="G315" s="44"/>
      <c r="H315" s="44"/>
      <c r="I315" s="223"/>
      <c r="J315" s="44"/>
      <c r="K315" s="44"/>
      <c r="L315" s="48"/>
      <c r="M315" s="224"/>
      <c r="N315" s="225"/>
      <c r="O315" s="88"/>
      <c r="P315" s="88"/>
      <c r="Q315" s="88"/>
      <c r="R315" s="88"/>
      <c r="S315" s="88"/>
      <c r="T315" s="89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T315" s="21" t="s">
        <v>225</v>
      </c>
      <c r="AU315" s="21" t="s">
        <v>175</v>
      </c>
    </row>
    <row r="316" spans="1:65" s="2" customFormat="1" ht="16.5" customHeight="1">
      <c r="A316" s="42"/>
      <c r="B316" s="43"/>
      <c r="C316" s="208" t="s">
        <v>412</v>
      </c>
      <c r="D316" s="208" t="s">
        <v>156</v>
      </c>
      <c r="E316" s="209" t="s">
        <v>2519</v>
      </c>
      <c r="F316" s="210" t="s">
        <v>2520</v>
      </c>
      <c r="G316" s="211" t="s">
        <v>2370</v>
      </c>
      <c r="H316" s="212">
        <v>2</v>
      </c>
      <c r="I316" s="213"/>
      <c r="J316" s="214">
        <f>ROUND(I316*H316,2)</f>
        <v>0</v>
      </c>
      <c r="K316" s="210" t="s">
        <v>19</v>
      </c>
      <c r="L316" s="48"/>
      <c r="M316" s="215" t="s">
        <v>19</v>
      </c>
      <c r="N316" s="216" t="s">
        <v>43</v>
      </c>
      <c r="O316" s="88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R316" s="219" t="s">
        <v>161</v>
      </c>
      <c r="AT316" s="219" t="s">
        <v>156</v>
      </c>
      <c r="AU316" s="219" t="s">
        <v>175</v>
      </c>
      <c r="AY316" s="21" t="s">
        <v>153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21" t="s">
        <v>80</v>
      </c>
      <c r="BK316" s="220">
        <f>ROUND(I316*H316,2)</f>
        <v>0</v>
      </c>
      <c r="BL316" s="21" t="s">
        <v>161</v>
      </c>
      <c r="BM316" s="219" t="s">
        <v>687</v>
      </c>
    </row>
    <row r="317" spans="1:47" s="2" customFormat="1" ht="12">
      <c r="A317" s="42"/>
      <c r="B317" s="43"/>
      <c r="C317" s="44"/>
      <c r="D317" s="221" t="s">
        <v>162</v>
      </c>
      <c r="E317" s="44"/>
      <c r="F317" s="222" t="s">
        <v>2520</v>
      </c>
      <c r="G317" s="44"/>
      <c r="H317" s="44"/>
      <c r="I317" s="223"/>
      <c r="J317" s="44"/>
      <c r="K317" s="44"/>
      <c r="L317" s="48"/>
      <c r="M317" s="224"/>
      <c r="N317" s="225"/>
      <c r="O317" s="88"/>
      <c r="P317" s="88"/>
      <c r="Q317" s="88"/>
      <c r="R317" s="88"/>
      <c r="S317" s="88"/>
      <c r="T317" s="89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T317" s="21" t="s">
        <v>162</v>
      </c>
      <c r="AU317" s="21" t="s">
        <v>175</v>
      </c>
    </row>
    <row r="318" spans="1:65" s="2" customFormat="1" ht="16.5" customHeight="1">
      <c r="A318" s="42"/>
      <c r="B318" s="43"/>
      <c r="C318" s="208" t="s">
        <v>698</v>
      </c>
      <c r="D318" s="208" t="s">
        <v>156</v>
      </c>
      <c r="E318" s="209" t="s">
        <v>2521</v>
      </c>
      <c r="F318" s="210" t="s">
        <v>2373</v>
      </c>
      <c r="G318" s="211" t="s">
        <v>2370</v>
      </c>
      <c r="H318" s="212">
        <v>1</v>
      </c>
      <c r="I318" s="213"/>
      <c r="J318" s="214">
        <f>ROUND(I318*H318,2)</f>
        <v>0</v>
      </c>
      <c r="K318" s="210" t="s">
        <v>19</v>
      </c>
      <c r="L318" s="48"/>
      <c r="M318" s="215" t="s">
        <v>19</v>
      </c>
      <c r="N318" s="216" t="s">
        <v>43</v>
      </c>
      <c r="O318" s="88"/>
      <c r="P318" s="217">
        <f>O318*H318</f>
        <v>0</v>
      </c>
      <c r="Q318" s="217">
        <v>0</v>
      </c>
      <c r="R318" s="217">
        <f>Q318*H318</f>
        <v>0</v>
      </c>
      <c r="S318" s="217">
        <v>0</v>
      </c>
      <c r="T318" s="218">
        <f>S318*H318</f>
        <v>0</v>
      </c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R318" s="219" t="s">
        <v>161</v>
      </c>
      <c r="AT318" s="219" t="s">
        <v>156</v>
      </c>
      <c r="AU318" s="219" t="s">
        <v>175</v>
      </c>
      <c r="AY318" s="21" t="s">
        <v>153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21" t="s">
        <v>80</v>
      </c>
      <c r="BK318" s="220">
        <f>ROUND(I318*H318,2)</f>
        <v>0</v>
      </c>
      <c r="BL318" s="21" t="s">
        <v>161</v>
      </c>
      <c r="BM318" s="219" t="s">
        <v>693</v>
      </c>
    </row>
    <row r="319" spans="1:47" s="2" customFormat="1" ht="12">
      <c r="A319" s="42"/>
      <c r="B319" s="43"/>
      <c r="C319" s="44"/>
      <c r="D319" s="221" t="s">
        <v>162</v>
      </c>
      <c r="E319" s="44"/>
      <c r="F319" s="222" t="s">
        <v>2373</v>
      </c>
      <c r="G319" s="44"/>
      <c r="H319" s="44"/>
      <c r="I319" s="223"/>
      <c r="J319" s="44"/>
      <c r="K319" s="44"/>
      <c r="L319" s="48"/>
      <c r="M319" s="224"/>
      <c r="N319" s="225"/>
      <c r="O319" s="88"/>
      <c r="P319" s="88"/>
      <c r="Q319" s="88"/>
      <c r="R319" s="88"/>
      <c r="S319" s="88"/>
      <c r="T319" s="89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T319" s="21" t="s">
        <v>162</v>
      </c>
      <c r="AU319" s="21" t="s">
        <v>175</v>
      </c>
    </row>
    <row r="320" spans="1:47" s="2" customFormat="1" ht="12">
      <c r="A320" s="42"/>
      <c r="B320" s="43"/>
      <c r="C320" s="44"/>
      <c r="D320" s="221" t="s">
        <v>225</v>
      </c>
      <c r="E320" s="44"/>
      <c r="F320" s="271" t="s">
        <v>2522</v>
      </c>
      <c r="G320" s="44"/>
      <c r="H320" s="44"/>
      <c r="I320" s="223"/>
      <c r="J320" s="44"/>
      <c r="K320" s="44"/>
      <c r="L320" s="48"/>
      <c r="M320" s="224"/>
      <c r="N320" s="225"/>
      <c r="O320" s="88"/>
      <c r="P320" s="88"/>
      <c r="Q320" s="88"/>
      <c r="R320" s="88"/>
      <c r="S320" s="88"/>
      <c r="T320" s="89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T320" s="21" t="s">
        <v>225</v>
      </c>
      <c r="AU320" s="21" t="s">
        <v>175</v>
      </c>
    </row>
    <row r="321" spans="1:65" s="2" customFormat="1" ht="16.5" customHeight="1">
      <c r="A321" s="42"/>
      <c r="B321" s="43"/>
      <c r="C321" s="208" t="s">
        <v>419</v>
      </c>
      <c r="D321" s="208" t="s">
        <v>156</v>
      </c>
      <c r="E321" s="209" t="s">
        <v>2523</v>
      </c>
      <c r="F321" s="210" t="s">
        <v>2388</v>
      </c>
      <c r="G321" s="211" t="s">
        <v>2370</v>
      </c>
      <c r="H321" s="212">
        <v>1</v>
      </c>
      <c r="I321" s="213"/>
      <c r="J321" s="214">
        <f>ROUND(I321*H321,2)</f>
        <v>0</v>
      </c>
      <c r="K321" s="210" t="s">
        <v>19</v>
      </c>
      <c r="L321" s="48"/>
      <c r="M321" s="215" t="s">
        <v>19</v>
      </c>
      <c r="N321" s="216" t="s">
        <v>43</v>
      </c>
      <c r="O321" s="88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R321" s="219" t="s">
        <v>161</v>
      </c>
      <c r="AT321" s="219" t="s">
        <v>156</v>
      </c>
      <c r="AU321" s="219" t="s">
        <v>175</v>
      </c>
      <c r="AY321" s="21" t="s">
        <v>153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21" t="s">
        <v>80</v>
      </c>
      <c r="BK321" s="220">
        <f>ROUND(I321*H321,2)</f>
        <v>0</v>
      </c>
      <c r="BL321" s="21" t="s">
        <v>161</v>
      </c>
      <c r="BM321" s="219" t="s">
        <v>701</v>
      </c>
    </row>
    <row r="322" spans="1:47" s="2" customFormat="1" ht="12">
      <c r="A322" s="42"/>
      <c r="B322" s="43"/>
      <c r="C322" s="44"/>
      <c r="D322" s="221" t="s">
        <v>162</v>
      </c>
      <c r="E322" s="44"/>
      <c r="F322" s="222" t="s">
        <v>2388</v>
      </c>
      <c r="G322" s="44"/>
      <c r="H322" s="44"/>
      <c r="I322" s="223"/>
      <c r="J322" s="44"/>
      <c r="K322" s="44"/>
      <c r="L322" s="48"/>
      <c r="M322" s="224"/>
      <c r="N322" s="225"/>
      <c r="O322" s="88"/>
      <c r="P322" s="88"/>
      <c r="Q322" s="88"/>
      <c r="R322" s="88"/>
      <c r="S322" s="88"/>
      <c r="T322" s="89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T322" s="21" t="s">
        <v>162</v>
      </c>
      <c r="AU322" s="21" t="s">
        <v>175</v>
      </c>
    </row>
    <row r="323" spans="1:47" s="2" customFormat="1" ht="12">
      <c r="A323" s="42"/>
      <c r="B323" s="43"/>
      <c r="C323" s="44"/>
      <c r="D323" s="221" t="s">
        <v>225</v>
      </c>
      <c r="E323" s="44"/>
      <c r="F323" s="271" t="s">
        <v>2524</v>
      </c>
      <c r="G323" s="44"/>
      <c r="H323" s="44"/>
      <c r="I323" s="223"/>
      <c r="J323" s="44"/>
      <c r="K323" s="44"/>
      <c r="L323" s="48"/>
      <c r="M323" s="224"/>
      <c r="N323" s="225"/>
      <c r="O323" s="88"/>
      <c r="P323" s="88"/>
      <c r="Q323" s="88"/>
      <c r="R323" s="88"/>
      <c r="S323" s="88"/>
      <c r="T323" s="89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T323" s="21" t="s">
        <v>225</v>
      </c>
      <c r="AU323" s="21" t="s">
        <v>175</v>
      </c>
    </row>
    <row r="324" spans="1:65" s="2" customFormat="1" ht="16.5" customHeight="1">
      <c r="A324" s="42"/>
      <c r="B324" s="43"/>
      <c r="C324" s="208" t="s">
        <v>707</v>
      </c>
      <c r="D324" s="208" t="s">
        <v>156</v>
      </c>
      <c r="E324" s="209" t="s">
        <v>2525</v>
      </c>
      <c r="F324" s="210" t="s">
        <v>2494</v>
      </c>
      <c r="G324" s="211" t="s">
        <v>2370</v>
      </c>
      <c r="H324" s="212">
        <v>1</v>
      </c>
      <c r="I324" s="213"/>
      <c r="J324" s="214">
        <f>ROUND(I324*H324,2)</f>
        <v>0</v>
      </c>
      <c r="K324" s="210" t="s">
        <v>19</v>
      </c>
      <c r="L324" s="48"/>
      <c r="M324" s="215" t="s">
        <v>19</v>
      </c>
      <c r="N324" s="216" t="s">
        <v>43</v>
      </c>
      <c r="O324" s="88"/>
      <c r="P324" s="217">
        <f>O324*H324</f>
        <v>0</v>
      </c>
      <c r="Q324" s="217">
        <v>0</v>
      </c>
      <c r="R324" s="217">
        <f>Q324*H324</f>
        <v>0</v>
      </c>
      <c r="S324" s="217">
        <v>0</v>
      </c>
      <c r="T324" s="218">
        <f>S324*H324</f>
        <v>0</v>
      </c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R324" s="219" t="s">
        <v>161</v>
      </c>
      <c r="AT324" s="219" t="s">
        <v>156</v>
      </c>
      <c r="AU324" s="219" t="s">
        <v>175</v>
      </c>
      <c r="AY324" s="21" t="s">
        <v>153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21" t="s">
        <v>80</v>
      </c>
      <c r="BK324" s="220">
        <f>ROUND(I324*H324,2)</f>
        <v>0</v>
      </c>
      <c r="BL324" s="21" t="s">
        <v>161</v>
      </c>
      <c r="BM324" s="219" t="s">
        <v>705</v>
      </c>
    </row>
    <row r="325" spans="1:47" s="2" customFormat="1" ht="12">
      <c r="A325" s="42"/>
      <c r="B325" s="43"/>
      <c r="C325" s="44"/>
      <c r="D325" s="221" t="s">
        <v>162</v>
      </c>
      <c r="E325" s="44"/>
      <c r="F325" s="222" t="s">
        <v>2494</v>
      </c>
      <c r="G325" s="44"/>
      <c r="H325" s="44"/>
      <c r="I325" s="223"/>
      <c r="J325" s="44"/>
      <c r="K325" s="44"/>
      <c r="L325" s="48"/>
      <c r="M325" s="224"/>
      <c r="N325" s="225"/>
      <c r="O325" s="88"/>
      <c r="P325" s="88"/>
      <c r="Q325" s="88"/>
      <c r="R325" s="88"/>
      <c r="S325" s="88"/>
      <c r="T325" s="89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T325" s="21" t="s">
        <v>162</v>
      </c>
      <c r="AU325" s="21" t="s">
        <v>175</v>
      </c>
    </row>
    <row r="326" spans="1:47" s="2" customFormat="1" ht="12">
      <c r="A326" s="42"/>
      <c r="B326" s="43"/>
      <c r="C326" s="44"/>
      <c r="D326" s="221" t="s">
        <v>225</v>
      </c>
      <c r="E326" s="44"/>
      <c r="F326" s="271" t="s">
        <v>2526</v>
      </c>
      <c r="G326" s="44"/>
      <c r="H326" s="44"/>
      <c r="I326" s="223"/>
      <c r="J326" s="44"/>
      <c r="K326" s="44"/>
      <c r="L326" s="48"/>
      <c r="M326" s="224"/>
      <c r="N326" s="225"/>
      <c r="O326" s="88"/>
      <c r="P326" s="88"/>
      <c r="Q326" s="88"/>
      <c r="R326" s="88"/>
      <c r="S326" s="88"/>
      <c r="T326" s="89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T326" s="21" t="s">
        <v>225</v>
      </c>
      <c r="AU326" s="21" t="s">
        <v>175</v>
      </c>
    </row>
    <row r="327" spans="1:63" s="17" customFormat="1" ht="20.85" customHeight="1">
      <c r="A327" s="17"/>
      <c r="B327" s="287"/>
      <c r="C327" s="288"/>
      <c r="D327" s="289" t="s">
        <v>71</v>
      </c>
      <c r="E327" s="289" t="s">
        <v>2527</v>
      </c>
      <c r="F327" s="289" t="s">
        <v>2399</v>
      </c>
      <c r="G327" s="288"/>
      <c r="H327" s="288"/>
      <c r="I327" s="290"/>
      <c r="J327" s="291">
        <f>BK327</f>
        <v>0</v>
      </c>
      <c r="K327" s="288"/>
      <c r="L327" s="292"/>
      <c r="M327" s="293"/>
      <c r="N327" s="294"/>
      <c r="O327" s="294"/>
      <c r="P327" s="295">
        <f>SUM(P328:P340)</f>
        <v>0</v>
      </c>
      <c r="Q327" s="294"/>
      <c r="R327" s="295">
        <f>SUM(R328:R340)</f>
        <v>0</v>
      </c>
      <c r="S327" s="294"/>
      <c r="T327" s="296">
        <f>SUM(T328:T340)</f>
        <v>0</v>
      </c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R327" s="297" t="s">
        <v>80</v>
      </c>
      <c r="AT327" s="298" t="s">
        <v>71</v>
      </c>
      <c r="AU327" s="298" t="s">
        <v>175</v>
      </c>
      <c r="AY327" s="297" t="s">
        <v>153</v>
      </c>
      <c r="BK327" s="299">
        <f>SUM(BK328:BK340)</f>
        <v>0</v>
      </c>
    </row>
    <row r="328" spans="1:65" s="2" customFormat="1" ht="16.5" customHeight="1">
      <c r="A328" s="42"/>
      <c r="B328" s="43"/>
      <c r="C328" s="208" t="s">
        <v>426</v>
      </c>
      <c r="D328" s="208" t="s">
        <v>156</v>
      </c>
      <c r="E328" s="209" t="s">
        <v>2409</v>
      </c>
      <c r="F328" s="210" t="s">
        <v>2410</v>
      </c>
      <c r="G328" s="211" t="s">
        <v>2370</v>
      </c>
      <c r="H328" s="212">
        <v>5</v>
      </c>
      <c r="I328" s="213"/>
      <c r="J328" s="214">
        <f>ROUND(I328*H328,2)</f>
        <v>0</v>
      </c>
      <c r="K328" s="210" t="s">
        <v>19</v>
      </c>
      <c r="L328" s="48"/>
      <c r="M328" s="215" t="s">
        <v>19</v>
      </c>
      <c r="N328" s="216" t="s">
        <v>43</v>
      </c>
      <c r="O328" s="88"/>
      <c r="P328" s="217">
        <f>O328*H328</f>
        <v>0</v>
      </c>
      <c r="Q328" s="217">
        <v>0</v>
      </c>
      <c r="R328" s="217">
        <f>Q328*H328</f>
        <v>0</v>
      </c>
      <c r="S328" s="217">
        <v>0</v>
      </c>
      <c r="T328" s="218">
        <f>S328*H328</f>
        <v>0</v>
      </c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R328" s="219" t="s">
        <v>161</v>
      </c>
      <c r="AT328" s="219" t="s">
        <v>156</v>
      </c>
      <c r="AU328" s="219" t="s">
        <v>161</v>
      </c>
      <c r="AY328" s="21" t="s">
        <v>153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21" t="s">
        <v>80</v>
      </c>
      <c r="BK328" s="220">
        <f>ROUND(I328*H328,2)</f>
        <v>0</v>
      </c>
      <c r="BL328" s="21" t="s">
        <v>161</v>
      </c>
      <c r="BM328" s="219" t="s">
        <v>710</v>
      </c>
    </row>
    <row r="329" spans="1:47" s="2" customFormat="1" ht="12">
      <c r="A329" s="42"/>
      <c r="B329" s="43"/>
      <c r="C329" s="44"/>
      <c r="D329" s="221" t="s">
        <v>162</v>
      </c>
      <c r="E329" s="44"/>
      <c r="F329" s="222" t="s">
        <v>2410</v>
      </c>
      <c r="G329" s="44"/>
      <c r="H329" s="44"/>
      <c r="I329" s="223"/>
      <c r="J329" s="44"/>
      <c r="K329" s="44"/>
      <c r="L329" s="48"/>
      <c r="M329" s="224"/>
      <c r="N329" s="225"/>
      <c r="O329" s="88"/>
      <c r="P329" s="88"/>
      <c r="Q329" s="88"/>
      <c r="R329" s="88"/>
      <c r="S329" s="88"/>
      <c r="T329" s="89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T329" s="21" t="s">
        <v>162</v>
      </c>
      <c r="AU329" s="21" t="s">
        <v>161</v>
      </c>
    </row>
    <row r="330" spans="1:65" s="2" customFormat="1" ht="16.5" customHeight="1">
      <c r="A330" s="42"/>
      <c r="B330" s="43"/>
      <c r="C330" s="208" t="s">
        <v>720</v>
      </c>
      <c r="D330" s="208" t="s">
        <v>156</v>
      </c>
      <c r="E330" s="209" t="s">
        <v>2411</v>
      </c>
      <c r="F330" s="210" t="s">
        <v>2412</v>
      </c>
      <c r="G330" s="211" t="s">
        <v>2402</v>
      </c>
      <c r="H330" s="212">
        <v>4</v>
      </c>
      <c r="I330" s="213"/>
      <c r="J330" s="214">
        <f>ROUND(I330*H330,2)</f>
        <v>0</v>
      </c>
      <c r="K330" s="210" t="s">
        <v>19</v>
      </c>
      <c r="L330" s="48"/>
      <c r="M330" s="215" t="s">
        <v>19</v>
      </c>
      <c r="N330" s="216" t="s">
        <v>43</v>
      </c>
      <c r="O330" s="88"/>
      <c r="P330" s="217">
        <f>O330*H330</f>
        <v>0</v>
      </c>
      <c r="Q330" s="217">
        <v>0</v>
      </c>
      <c r="R330" s="217">
        <f>Q330*H330</f>
        <v>0</v>
      </c>
      <c r="S330" s="217">
        <v>0</v>
      </c>
      <c r="T330" s="218">
        <f>S330*H330</f>
        <v>0</v>
      </c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R330" s="219" t="s">
        <v>161</v>
      </c>
      <c r="AT330" s="219" t="s">
        <v>156</v>
      </c>
      <c r="AU330" s="219" t="s">
        <v>161</v>
      </c>
      <c r="AY330" s="21" t="s">
        <v>153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21" t="s">
        <v>80</v>
      </c>
      <c r="BK330" s="220">
        <f>ROUND(I330*H330,2)</f>
        <v>0</v>
      </c>
      <c r="BL330" s="21" t="s">
        <v>161</v>
      </c>
      <c r="BM330" s="219" t="s">
        <v>717</v>
      </c>
    </row>
    <row r="331" spans="1:47" s="2" customFormat="1" ht="12">
      <c r="A331" s="42"/>
      <c r="B331" s="43"/>
      <c r="C331" s="44"/>
      <c r="D331" s="221" t="s">
        <v>162</v>
      </c>
      <c r="E331" s="44"/>
      <c r="F331" s="222" t="s">
        <v>2413</v>
      </c>
      <c r="G331" s="44"/>
      <c r="H331" s="44"/>
      <c r="I331" s="223"/>
      <c r="J331" s="44"/>
      <c r="K331" s="44"/>
      <c r="L331" s="48"/>
      <c r="M331" s="224"/>
      <c r="N331" s="225"/>
      <c r="O331" s="88"/>
      <c r="P331" s="88"/>
      <c r="Q331" s="88"/>
      <c r="R331" s="88"/>
      <c r="S331" s="88"/>
      <c r="T331" s="89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T331" s="21" t="s">
        <v>162</v>
      </c>
      <c r="AU331" s="21" t="s">
        <v>161</v>
      </c>
    </row>
    <row r="332" spans="1:65" s="2" customFormat="1" ht="16.5" customHeight="1">
      <c r="A332" s="42"/>
      <c r="B332" s="43"/>
      <c r="C332" s="208" t="s">
        <v>433</v>
      </c>
      <c r="D332" s="208" t="s">
        <v>156</v>
      </c>
      <c r="E332" s="209" t="s">
        <v>2414</v>
      </c>
      <c r="F332" s="210" t="s">
        <v>2415</v>
      </c>
      <c r="G332" s="211" t="s">
        <v>2370</v>
      </c>
      <c r="H332" s="212">
        <v>7</v>
      </c>
      <c r="I332" s="213"/>
      <c r="J332" s="214">
        <f>ROUND(I332*H332,2)</f>
        <v>0</v>
      </c>
      <c r="K332" s="210" t="s">
        <v>19</v>
      </c>
      <c r="L332" s="48"/>
      <c r="M332" s="215" t="s">
        <v>19</v>
      </c>
      <c r="N332" s="216" t="s">
        <v>43</v>
      </c>
      <c r="O332" s="88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R332" s="219" t="s">
        <v>161</v>
      </c>
      <c r="AT332" s="219" t="s">
        <v>156</v>
      </c>
      <c r="AU332" s="219" t="s">
        <v>161</v>
      </c>
      <c r="AY332" s="21" t="s">
        <v>153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21" t="s">
        <v>80</v>
      </c>
      <c r="BK332" s="220">
        <f>ROUND(I332*H332,2)</f>
        <v>0</v>
      </c>
      <c r="BL332" s="21" t="s">
        <v>161</v>
      </c>
      <c r="BM332" s="219" t="s">
        <v>723</v>
      </c>
    </row>
    <row r="333" spans="1:47" s="2" customFormat="1" ht="12">
      <c r="A333" s="42"/>
      <c r="B333" s="43"/>
      <c r="C333" s="44"/>
      <c r="D333" s="221" t="s">
        <v>162</v>
      </c>
      <c r="E333" s="44"/>
      <c r="F333" s="222" t="s">
        <v>2415</v>
      </c>
      <c r="G333" s="44"/>
      <c r="H333" s="44"/>
      <c r="I333" s="223"/>
      <c r="J333" s="44"/>
      <c r="K333" s="44"/>
      <c r="L333" s="48"/>
      <c r="M333" s="224"/>
      <c r="N333" s="225"/>
      <c r="O333" s="88"/>
      <c r="P333" s="88"/>
      <c r="Q333" s="88"/>
      <c r="R333" s="88"/>
      <c r="S333" s="88"/>
      <c r="T333" s="89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T333" s="21" t="s">
        <v>162</v>
      </c>
      <c r="AU333" s="21" t="s">
        <v>161</v>
      </c>
    </row>
    <row r="334" spans="1:65" s="2" customFormat="1" ht="16.5" customHeight="1">
      <c r="A334" s="42"/>
      <c r="B334" s="43"/>
      <c r="C334" s="208" t="s">
        <v>735</v>
      </c>
      <c r="D334" s="208" t="s">
        <v>156</v>
      </c>
      <c r="E334" s="209" t="s">
        <v>2501</v>
      </c>
      <c r="F334" s="210" t="s">
        <v>2502</v>
      </c>
      <c r="G334" s="211" t="s">
        <v>2402</v>
      </c>
      <c r="H334" s="212">
        <v>3</v>
      </c>
      <c r="I334" s="213"/>
      <c r="J334" s="214">
        <f>ROUND(I334*H334,2)</f>
        <v>0</v>
      </c>
      <c r="K334" s="210" t="s">
        <v>19</v>
      </c>
      <c r="L334" s="48"/>
      <c r="M334" s="215" t="s">
        <v>19</v>
      </c>
      <c r="N334" s="216" t="s">
        <v>43</v>
      </c>
      <c r="O334" s="88"/>
      <c r="P334" s="217">
        <f>O334*H334</f>
        <v>0</v>
      </c>
      <c r="Q334" s="217">
        <v>0</v>
      </c>
      <c r="R334" s="217">
        <f>Q334*H334</f>
        <v>0</v>
      </c>
      <c r="S334" s="217">
        <v>0</v>
      </c>
      <c r="T334" s="218">
        <f>S334*H334</f>
        <v>0</v>
      </c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R334" s="219" t="s">
        <v>161</v>
      </c>
      <c r="AT334" s="219" t="s">
        <v>156</v>
      </c>
      <c r="AU334" s="219" t="s">
        <v>161</v>
      </c>
      <c r="AY334" s="21" t="s">
        <v>153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21" t="s">
        <v>80</v>
      </c>
      <c r="BK334" s="220">
        <f>ROUND(I334*H334,2)</f>
        <v>0</v>
      </c>
      <c r="BL334" s="21" t="s">
        <v>161</v>
      </c>
      <c r="BM334" s="219" t="s">
        <v>730</v>
      </c>
    </row>
    <row r="335" spans="1:47" s="2" customFormat="1" ht="12">
      <c r="A335" s="42"/>
      <c r="B335" s="43"/>
      <c r="C335" s="44"/>
      <c r="D335" s="221" t="s">
        <v>162</v>
      </c>
      <c r="E335" s="44"/>
      <c r="F335" s="222" t="s">
        <v>2503</v>
      </c>
      <c r="G335" s="44"/>
      <c r="H335" s="44"/>
      <c r="I335" s="223"/>
      <c r="J335" s="44"/>
      <c r="K335" s="44"/>
      <c r="L335" s="48"/>
      <c r="M335" s="224"/>
      <c r="N335" s="225"/>
      <c r="O335" s="88"/>
      <c r="P335" s="88"/>
      <c r="Q335" s="88"/>
      <c r="R335" s="88"/>
      <c r="S335" s="88"/>
      <c r="T335" s="89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T335" s="21" t="s">
        <v>162</v>
      </c>
      <c r="AU335" s="21" t="s">
        <v>161</v>
      </c>
    </row>
    <row r="336" spans="1:65" s="2" customFormat="1" ht="16.5" customHeight="1">
      <c r="A336" s="42"/>
      <c r="B336" s="43"/>
      <c r="C336" s="208" t="s">
        <v>441</v>
      </c>
      <c r="D336" s="208" t="s">
        <v>156</v>
      </c>
      <c r="E336" s="209" t="s">
        <v>2504</v>
      </c>
      <c r="F336" s="210" t="s">
        <v>2505</v>
      </c>
      <c r="G336" s="211" t="s">
        <v>2370</v>
      </c>
      <c r="H336" s="212">
        <v>3</v>
      </c>
      <c r="I336" s="213"/>
      <c r="J336" s="214">
        <f>ROUND(I336*H336,2)</f>
        <v>0</v>
      </c>
      <c r="K336" s="210" t="s">
        <v>19</v>
      </c>
      <c r="L336" s="48"/>
      <c r="M336" s="215" t="s">
        <v>19</v>
      </c>
      <c r="N336" s="216" t="s">
        <v>43</v>
      </c>
      <c r="O336" s="88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R336" s="219" t="s">
        <v>161</v>
      </c>
      <c r="AT336" s="219" t="s">
        <v>156</v>
      </c>
      <c r="AU336" s="219" t="s">
        <v>161</v>
      </c>
      <c r="AY336" s="21" t="s">
        <v>153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21" t="s">
        <v>80</v>
      </c>
      <c r="BK336" s="220">
        <f>ROUND(I336*H336,2)</f>
        <v>0</v>
      </c>
      <c r="BL336" s="21" t="s">
        <v>161</v>
      </c>
      <c r="BM336" s="219" t="s">
        <v>738</v>
      </c>
    </row>
    <row r="337" spans="1:47" s="2" customFormat="1" ht="12">
      <c r="A337" s="42"/>
      <c r="B337" s="43"/>
      <c r="C337" s="44"/>
      <c r="D337" s="221" t="s">
        <v>162</v>
      </c>
      <c r="E337" s="44"/>
      <c r="F337" s="222" t="s">
        <v>2505</v>
      </c>
      <c r="G337" s="44"/>
      <c r="H337" s="44"/>
      <c r="I337" s="223"/>
      <c r="J337" s="44"/>
      <c r="K337" s="44"/>
      <c r="L337" s="48"/>
      <c r="M337" s="224"/>
      <c r="N337" s="225"/>
      <c r="O337" s="88"/>
      <c r="P337" s="88"/>
      <c r="Q337" s="88"/>
      <c r="R337" s="88"/>
      <c r="S337" s="88"/>
      <c r="T337" s="89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T337" s="21" t="s">
        <v>162</v>
      </c>
      <c r="AU337" s="21" t="s">
        <v>161</v>
      </c>
    </row>
    <row r="338" spans="1:65" s="2" customFormat="1" ht="24.15" customHeight="1">
      <c r="A338" s="42"/>
      <c r="B338" s="43"/>
      <c r="C338" s="208" t="s">
        <v>750</v>
      </c>
      <c r="D338" s="208" t="s">
        <v>156</v>
      </c>
      <c r="E338" s="209" t="s">
        <v>2528</v>
      </c>
      <c r="F338" s="210" t="s">
        <v>2401</v>
      </c>
      <c r="G338" s="211" t="s">
        <v>2402</v>
      </c>
      <c r="H338" s="212">
        <v>2</v>
      </c>
      <c r="I338" s="213"/>
      <c r="J338" s="214">
        <f>ROUND(I338*H338,2)</f>
        <v>0</v>
      </c>
      <c r="K338" s="210" t="s">
        <v>19</v>
      </c>
      <c r="L338" s="48"/>
      <c r="M338" s="215" t="s">
        <v>19</v>
      </c>
      <c r="N338" s="216" t="s">
        <v>43</v>
      </c>
      <c r="O338" s="88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R338" s="219" t="s">
        <v>161</v>
      </c>
      <c r="AT338" s="219" t="s">
        <v>156</v>
      </c>
      <c r="AU338" s="219" t="s">
        <v>161</v>
      </c>
      <c r="AY338" s="21" t="s">
        <v>153</v>
      </c>
      <c r="BE338" s="220">
        <f>IF(N338="základní",J338,0)</f>
        <v>0</v>
      </c>
      <c r="BF338" s="220">
        <f>IF(N338="snížená",J338,0)</f>
        <v>0</v>
      </c>
      <c r="BG338" s="220">
        <f>IF(N338="zákl. přenesená",J338,0)</f>
        <v>0</v>
      </c>
      <c r="BH338" s="220">
        <f>IF(N338="sníž. přenesená",J338,0)</f>
        <v>0</v>
      </c>
      <c r="BI338" s="220">
        <f>IF(N338="nulová",J338,0)</f>
        <v>0</v>
      </c>
      <c r="BJ338" s="21" t="s">
        <v>80</v>
      </c>
      <c r="BK338" s="220">
        <f>ROUND(I338*H338,2)</f>
        <v>0</v>
      </c>
      <c r="BL338" s="21" t="s">
        <v>161</v>
      </c>
      <c r="BM338" s="219" t="s">
        <v>745</v>
      </c>
    </row>
    <row r="339" spans="1:47" s="2" customFormat="1" ht="12">
      <c r="A339" s="42"/>
      <c r="B339" s="43"/>
      <c r="C339" s="44"/>
      <c r="D339" s="221" t="s">
        <v>162</v>
      </c>
      <c r="E339" s="44"/>
      <c r="F339" s="222" t="s">
        <v>2401</v>
      </c>
      <c r="G339" s="44"/>
      <c r="H339" s="44"/>
      <c r="I339" s="223"/>
      <c r="J339" s="44"/>
      <c r="K339" s="44"/>
      <c r="L339" s="48"/>
      <c r="M339" s="224"/>
      <c r="N339" s="225"/>
      <c r="O339" s="88"/>
      <c r="P339" s="88"/>
      <c r="Q339" s="88"/>
      <c r="R339" s="88"/>
      <c r="S339" s="88"/>
      <c r="T339" s="89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T339" s="21" t="s">
        <v>162</v>
      </c>
      <c r="AU339" s="21" t="s">
        <v>161</v>
      </c>
    </row>
    <row r="340" spans="1:47" s="2" customFormat="1" ht="12">
      <c r="A340" s="42"/>
      <c r="B340" s="43"/>
      <c r="C340" s="44"/>
      <c r="D340" s="221" t="s">
        <v>225</v>
      </c>
      <c r="E340" s="44"/>
      <c r="F340" s="271" t="s">
        <v>2529</v>
      </c>
      <c r="G340" s="44"/>
      <c r="H340" s="44"/>
      <c r="I340" s="223"/>
      <c r="J340" s="44"/>
      <c r="K340" s="44"/>
      <c r="L340" s="48"/>
      <c r="M340" s="224"/>
      <c r="N340" s="225"/>
      <c r="O340" s="88"/>
      <c r="P340" s="88"/>
      <c r="Q340" s="88"/>
      <c r="R340" s="88"/>
      <c r="S340" s="88"/>
      <c r="T340" s="89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T340" s="21" t="s">
        <v>225</v>
      </c>
      <c r="AU340" s="21" t="s">
        <v>161</v>
      </c>
    </row>
    <row r="341" spans="1:63" s="17" customFormat="1" ht="20.85" customHeight="1">
      <c r="A341" s="17"/>
      <c r="B341" s="287"/>
      <c r="C341" s="288"/>
      <c r="D341" s="289" t="s">
        <v>71</v>
      </c>
      <c r="E341" s="289" t="s">
        <v>2530</v>
      </c>
      <c r="F341" s="289" t="s">
        <v>2424</v>
      </c>
      <c r="G341" s="288"/>
      <c r="H341" s="288"/>
      <c r="I341" s="290"/>
      <c r="J341" s="291">
        <f>BK341</f>
        <v>0</v>
      </c>
      <c r="K341" s="288"/>
      <c r="L341" s="292"/>
      <c r="M341" s="293"/>
      <c r="N341" s="294"/>
      <c r="O341" s="294"/>
      <c r="P341" s="295">
        <f>SUM(P342:P348)</f>
        <v>0</v>
      </c>
      <c r="Q341" s="294"/>
      <c r="R341" s="295">
        <f>SUM(R342:R348)</f>
        <v>0</v>
      </c>
      <c r="S341" s="294"/>
      <c r="T341" s="296">
        <f>SUM(T342:T348)</f>
        <v>0</v>
      </c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R341" s="297" t="s">
        <v>80</v>
      </c>
      <c r="AT341" s="298" t="s">
        <v>71</v>
      </c>
      <c r="AU341" s="298" t="s">
        <v>175</v>
      </c>
      <c r="AY341" s="297" t="s">
        <v>153</v>
      </c>
      <c r="BK341" s="299">
        <f>SUM(BK342:BK348)</f>
        <v>0</v>
      </c>
    </row>
    <row r="342" spans="1:65" s="2" customFormat="1" ht="16.5" customHeight="1">
      <c r="A342" s="42"/>
      <c r="B342" s="43"/>
      <c r="C342" s="208" t="s">
        <v>448</v>
      </c>
      <c r="D342" s="208" t="s">
        <v>156</v>
      </c>
      <c r="E342" s="209" t="s">
        <v>2531</v>
      </c>
      <c r="F342" s="210" t="s">
        <v>2426</v>
      </c>
      <c r="G342" s="211" t="s">
        <v>1699</v>
      </c>
      <c r="H342" s="212">
        <v>1</v>
      </c>
      <c r="I342" s="213"/>
      <c r="J342" s="214">
        <f>ROUND(I342*H342,2)</f>
        <v>0</v>
      </c>
      <c r="K342" s="210" t="s">
        <v>19</v>
      </c>
      <c r="L342" s="48"/>
      <c r="M342" s="215" t="s">
        <v>19</v>
      </c>
      <c r="N342" s="216" t="s">
        <v>43</v>
      </c>
      <c r="O342" s="88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R342" s="219" t="s">
        <v>161</v>
      </c>
      <c r="AT342" s="219" t="s">
        <v>156</v>
      </c>
      <c r="AU342" s="219" t="s">
        <v>161</v>
      </c>
      <c r="AY342" s="21" t="s">
        <v>153</v>
      </c>
      <c r="BE342" s="220">
        <f>IF(N342="základní",J342,0)</f>
        <v>0</v>
      </c>
      <c r="BF342" s="220">
        <f>IF(N342="snížená",J342,0)</f>
        <v>0</v>
      </c>
      <c r="BG342" s="220">
        <f>IF(N342="zákl. přenesená",J342,0)</f>
        <v>0</v>
      </c>
      <c r="BH342" s="220">
        <f>IF(N342="sníž. přenesená",J342,0)</f>
        <v>0</v>
      </c>
      <c r="BI342" s="220">
        <f>IF(N342="nulová",J342,0)</f>
        <v>0</v>
      </c>
      <c r="BJ342" s="21" t="s">
        <v>80</v>
      </c>
      <c r="BK342" s="220">
        <f>ROUND(I342*H342,2)</f>
        <v>0</v>
      </c>
      <c r="BL342" s="21" t="s">
        <v>161</v>
      </c>
      <c r="BM342" s="219" t="s">
        <v>753</v>
      </c>
    </row>
    <row r="343" spans="1:47" s="2" customFormat="1" ht="12">
      <c r="A343" s="42"/>
      <c r="B343" s="43"/>
      <c r="C343" s="44"/>
      <c r="D343" s="221" t="s">
        <v>162</v>
      </c>
      <c r="E343" s="44"/>
      <c r="F343" s="222" t="s">
        <v>2426</v>
      </c>
      <c r="G343" s="44"/>
      <c r="H343" s="44"/>
      <c r="I343" s="223"/>
      <c r="J343" s="44"/>
      <c r="K343" s="44"/>
      <c r="L343" s="48"/>
      <c r="M343" s="224"/>
      <c r="N343" s="225"/>
      <c r="O343" s="88"/>
      <c r="P343" s="88"/>
      <c r="Q343" s="88"/>
      <c r="R343" s="88"/>
      <c r="S343" s="88"/>
      <c r="T343" s="89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T343" s="21" t="s">
        <v>162</v>
      </c>
      <c r="AU343" s="21" t="s">
        <v>161</v>
      </c>
    </row>
    <row r="344" spans="1:65" s="2" customFormat="1" ht="16.5" customHeight="1">
      <c r="A344" s="42"/>
      <c r="B344" s="43"/>
      <c r="C344" s="208" t="s">
        <v>764</v>
      </c>
      <c r="D344" s="208" t="s">
        <v>156</v>
      </c>
      <c r="E344" s="209" t="s">
        <v>2532</v>
      </c>
      <c r="F344" s="210" t="s">
        <v>2428</v>
      </c>
      <c r="G344" s="211" t="s">
        <v>1699</v>
      </c>
      <c r="H344" s="212">
        <v>1</v>
      </c>
      <c r="I344" s="213"/>
      <c r="J344" s="214">
        <f>ROUND(I344*H344,2)</f>
        <v>0</v>
      </c>
      <c r="K344" s="210" t="s">
        <v>19</v>
      </c>
      <c r="L344" s="48"/>
      <c r="M344" s="215" t="s">
        <v>19</v>
      </c>
      <c r="N344" s="216" t="s">
        <v>43</v>
      </c>
      <c r="O344" s="88"/>
      <c r="P344" s="217">
        <f>O344*H344</f>
        <v>0</v>
      </c>
      <c r="Q344" s="217">
        <v>0</v>
      </c>
      <c r="R344" s="217">
        <f>Q344*H344</f>
        <v>0</v>
      </c>
      <c r="S344" s="217">
        <v>0</v>
      </c>
      <c r="T344" s="218">
        <f>S344*H344</f>
        <v>0</v>
      </c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R344" s="219" t="s">
        <v>161</v>
      </c>
      <c r="AT344" s="219" t="s">
        <v>156</v>
      </c>
      <c r="AU344" s="219" t="s">
        <v>161</v>
      </c>
      <c r="AY344" s="21" t="s">
        <v>153</v>
      </c>
      <c r="BE344" s="220">
        <f>IF(N344="základní",J344,0)</f>
        <v>0</v>
      </c>
      <c r="BF344" s="220">
        <f>IF(N344="snížená",J344,0)</f>
        <v>0</v>
      </c>
      <c r="BG344" s="220">
        <f>IF(N344="zákl. přenesená",J344,0)</f>
        <v>0</v>
      </c>
      <c r="BH344" s="220">
        <f>IF(N344="sníž. přenesená",J344,0)</f>
        <v>0</v>
      </c>
      <c r="BI344" s="220">
        <f>IF(N344="nulová",J344,0)</f>
        <v>0</v>
      </c>
      <c r="BJ344" s="21" t="s">
        <v>80</v>
      </c>
      <c r="BK344" s="220">
        <f>ROUND(I344*H344,2)</f>
        <v>0</v>
      </c>
      <c r="BL344" s="21" t="s">
        <v>161</v>
      </c>
      <c r="BM344" s="219" t="s">
        <v>759</v>
      </c>
    </row>
    <row r="345" spans="1:47" s="2" customFormat="1" ht="12">
      <c r="A345" s="42"/>
      <c r="B345" s="43"/>
      <c r="C345" s="44"/>
      <c r="D345" s="221" t="s">
        <v>162</v>
      </c>
      <c r="E345" s="44"/>
      <c r="F345" s="222" t="s">
        <v>2428</v>
      </c>
      <c r="G345" s="44"/>
      <c r="H345" s="44"/>
      <c r="I345" s="223"/>
      <c r="J345" s="44"/>
      <c r="K345" s="44"/>
      <c r="L345" s="48"/>
      <c r="M345" s="224"/>
      <c r="N345" s="225"/>
      <c r="O345" s="88"/>
      <c r="P345" s="88"/>
      <c r="Q345" s="88"/>
      <c r="R345" s="88"/>
      <c r="S345" s="88"/>
      <c r="T345" s="89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T345" s="21" t="s">
        <v>162</v>
      </c>
      <c r="AU345" s="21" t="s">
        <v>161</v>
      </c>
    </row>
    <row r="346" spans="1:65" s="2" customFormat="1" ht="16.5" customHeight="1">
      <c r="A346" s="42"/>
      <c r="B346" s="43"/>
      <c r="C346" s="208" t="s">
        <v>454</v>
      </c>
      <c r="D346" s="208" t="s">
        <v>156</v>
      </c>
      <c r="E346" s="209" t="s">
        <v>2429</v>
      </c>
      <c r="F346" s="210" t="s">
        <v>2430</v>
      </c>
      <c r="G346" s="211" t="s">
        <v>2431</v>
      </c>
      <c r="H346" s="212">
        <v>7</v>
      </c>
      <c r="I346" s="213"/>
      <c r="J346" s="214">
        <f>ROUND(I346*H346,2)</f>
        <v>0</v>
      </c>
      <c r="K346" s="210" t="s">
        <v>19</v>
      </c>
      <c r="L346" s="48"/>
      <c r="M346" s="215" t="s">
        <v>19</v>
      </c>
      <c r="N346" s="216" t="s">
        <v>43</v>
      </c>
      <c r="O346" s="88"/>
      <c r="P346" s="217">
        <f>O346*H346</f>
        <v>0</v>
      </c>
      <c r="Q346" s="217">
        <v>0</v>
      </c>
      <c r="R346" s="217">
        <f>Q346*H346</f>
        <v>0</v>
      </c>
      <c r="S346" s="217">
        <v>0</v>
      </c>
      <c r="T346" s="218">
        <f>S346*H346</f>
        <v>0</v>
      </c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R346" s="219" t="s">
        <v>161</v>
      </c>
      <c r="AT346" s="219" t="s">
        <v>156</v>
      </c>
      <c r="AU346" s="219" t="s">
        <v>161</v>
      </c>
      <c r="AY346" s="21" t="s">
        <v>153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21" t="s">
        <v>80</v>
      </c>
      <c r="BK346" s="220">
        <f>ROUND(I346*H346,2)</f>
        <v>0</v>
      </c>
      <c r="BL346" s="21" t="s">
        <v>161</v>
      </c>
      <c r="BM346" s="219" t="s">
        <v>767</v>
      </c>
    </row>
    <row r="347" spans="1:47" s="2" customFormat="1" ht="12">
      <c r="A347" s="42"/>
      <c r="B347" s="43"/>
      <c r="C347" s="44"/>
      <c r="D347" s="221" t="s">
        <v>162</v>
      </c>
      <c r="E347" s="44"/>
      <c r="F347" s="222" t="s">
        <v>2430</v>
      </c>
      <c r="G347" s="44"/>
      <c r="H347" s="44"/>
      <c r="I347" s="223"/>
      <c r="J347" s="44"/>
      <c r="K347" s="44"/>
      <c r="L347" s="48"/>
      <c r="M347" s="224"/>
      <c r="N347" s="225"/>
      <c r="O347" s="88"/>
      <c r="P347" s="88"/>
      <c r="Q347" s="88"/>
      <c r="R347" s="88"/>
      <c r="S347" s="88"/>
      <c r="T347" s="89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T347" s="21" t="s">
        <v>162</v>
      </c>
      <c r="AU347" s="21" t="s">
        <v>161</v>
      </c>
    </row>
    <row r="348" spans="1:47" s="2" customFormat="1" ht="12">
      <c r="A348" s="42"/>
      <c r="B348" s="43"/>
      <c r="C348" s="44"/>
      <c r="D348" s="221" t="s">
        <v>225</v>
      </c>
      <c r="E348" s="44"/>
      <c r="F348" s="271" t="s">
        <v>2432</v>
      </c>
      <c r="G348" s="44"/>
      <c r="H348" s="44"/>
      <c r="I348" s="223"/>
      <c r="J348" s="44"/>
      <c r="K348" s="44"/>
      <c r="L348" s="48"/>
      <c r="M348" s="224"/>
      <c r="N348" s="225"/>
      <c r="O348" s="88"/>
      <c r="P348" s="88"/>
      <c r="Q348" s="88"/>
      <c r="R348" s="88"/>
      <c r="S348" s="88"/>
      <c r="T348" s="89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T348" s="21" t="s">
        <v>225</v>
      </c>
      <c r="AU348" s="21" t="s">
        <v>161</v>
      </c>
    </row>
    <row r="349" spans="1:63" s="12" customFormat="1" ht="20.85" customHeight="1">
      <c r="A349" s="12"/>
      <c r="B349" s="192"/>
      <c r="C349" s="193"/>
      <c r="D349" s="194" t="s">
        <v>71</v>
      </c>
      <c r="E349" s="206" t="s">
        <v>2533</v>
      </c>
      <c r="F349" s="206" t="s">
        <v>2534</v>
      </c>
      <c r="G349" s="193"/>
      <c r="H349" s="193"/>
      <c r="I349" s="196"/>
      <c r="J349" s="207">
        <f>BK349</f>
        <v>0</v>
      </c>
      <c r="K349" s="193"/>
      <c r="L349" s="198"/>
      <c r="M349" s="199"/>
      <c r="N349" s="200"/>
      <c r="O349" s="200"/>
      <c r="P349" s="201">
        <f>P350+SUM(P351:P382)+P388+P392</f>
        <v>0</v>
      </c>
      <c r="Q349" s="200"/>
      <c r="R349" s="201">
        <f>R350+SUM(R351:R382)+R388+R392</f>
        <v>0</v>
      </c>
      <c r="S349" s="200"/>
      <c r="T349" s="202">
        <f>T350+SUM(T351:T382)+T388+T392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3" t="s">
        <v>80</v>
      </c>
      <c r="AT349" s="204" t="s">
        <v>71</v>
      </c>
      <c r="AU349" s="204" t="s">
        <v>82</v>
      </c>
      <c r="AY349" s="203" t="s">
        <v>153</v>
      </c>
      <c r="BK349" s="205">
        <f>BK350+SUM(BK351:BK382)+BK388+BK392</f>
        <v>0</v>
      </c>
    </row>
    <row r="350" spans="1:65" s="2" customFormat="1" ht="16.5" customHeight="1">
      <c r="A350" s="42"/>
      <c r="B350" s="43"/>
      <c r="C350" s="208" t="s">
        <v>779</v>
      </c>
      <c r="D350" s="208" t="s">
        <v>156</v>
      </c>
      <c r="E350" s="209" t="s">
        <v>2476</v>
      </c>
      <c r="F350" s="210" t="s">
        <v>2385</v>
      </c>
      <c r="G350" s="211" t="s">
        <v>2370</v>
      </c>
      <c r="H350" s="212">
        <v>2</v>
      </c>
      <c r="I350" s="213"/>
      <c r="J350" s="214">
        <f>ROUND(I350*H350,2)</f>
        <v>0</v>
      </c>
      <c r="K350" s="210" t="s">
        <v>19</v>
      </c>
      <c r="L350" s="48"/>
      <c r="M350" s="215" t="s">
        <v>19</v>
      </c>
      <c r="N350" s="216" t="s">
        <v>43</v>
      </c>
      <c r="O350" s="88"/>
      <c r="P350" s="217">
        <f>O350*H350</f>
        <v>0</v>
      </c>
      <c r="Q350" s="217">
        <v>0</v>
      </c>
      <c r="R350" s="217">
        <f>Q350*H350</f>
        <v>0</v>
      </c>
      <c r="S350" s="217">
        <v>0</v>
      </c>
      <c r="T350" s="218">
        <f>S350*H350</f>
        <v>0</v>
      </c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R350" s="219" t="s">
        <v>161</v>
      </c>
      <c r="AT350" s="219" t="s">
        <v>156</v>
      </c>
      <c r="AU350" s="219" t="s">
        <v>175</v>
      </c>
      <c r="AY350" s="21" t="s">
        <v>153</v>
      </c>
      <c r="BE350" s="220">
        <f>IF(N350="základní",J350,0)</f>
        <v>0</v>
      </c>
      <c r="BF350" s="220">
        <f>IF(N350="snížená",J350,0)</f>
        <v>0</v>
      </c>
      <c r="BG350" s="220">
        <f>IF(N350="zákl. přenesená",J350,0)</f>
        <v>0</v>
      </c>
      <c r="BH350" s="220">
        <f>IF(N350="sníž. přenesená",J350,0)</f>
        <v>0</v>
      </c>
      <c r="BI350" s="220">
        <f>IF(N350="nulová",J350,0)</f>
        <v>0</v>
      </c>
      <c r="BJ350" s="21" t="s">
        <v>80</v>
      </c>
      <c r="BK350" s="220">
        <f>ROUND(I350*H350,2)</f>
        <v>0</v>
      </c>
      <c r="BL350" s="21" t="s">
        <v>161</v>
      </c>
      <c r="BM350" s="219" t="s">
        <v>774</v>
      </c>
    </row>
    <row r="351" spans="1:47" s="2" customFormat="1" ht="12">
      <c r="A351" s="42"/>
      <c r="B351" s="43"/>
      <c r="C351" s="44"/>
      <c r="D351" s="221" t="s">
        <v>162</v>
      </c>
      <c r="E351" s="44"/>
      <c r="F351" s="222" t="s">
        <v>2385</v>
      </c>
      <c r="G351" s="44"/>
      <c r="H351" s="44"/>
      <c r="I351" s="223"/>
      <c r="J351" s="44"/>
      <c r="K351" s="44"/>
      <c r="L351" s="48"/>
      <c r="M351" s="224"/>
      <c r="N351" s="225"/>
      <c r="O351" s="88"/>
      <c r="P351" s="88"/>
      <c r="Q351" s="88"/>
      <c r="R351" s="88"/>
      <c r="S351" s="88"/>
      <c r="T351" s="89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T351" s="21" t="s">
        <v>162</v>
      </c>
      <c r="AU351" s="21" t="s">
        <v>175</v>
      </c>
    </row>
    <row r="352" spans="1:47" s="2" customFormat="1" ht="12">
      <c r="A352" s="42"/>
      <c r="B352" s="43"/>
      <c r="C352" s="44"/>
      <c r="D352" s="221" t="s">
        <v>225</v>
      </c>
      <c r="E352" s="44"/>
      <c r="F352" s="271" t="s">
        <v>2477</v>
      </c>
      <c r="G352" s="44"/>
      <c r="H352" s="44"/>
      <c r="I352" s="223"/>
      <c r="J352" s="44"/>
      <c r="K352" s="44"/>
      <c r="L352" s="48"/>
      <c r="M352" s="224"/>
      <c r="N352" s="225"/>
      <c r="O352" s="88"/>
      <c r="P352" s="88"/>
      <c r="Q352" s="88"/>
      <c r="R352" s="88"/>
      <c r="S352" s="88"/>
      <c r="T352" s="89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T352" s="21" t="s">
        <v>225</v>
      </c>
      <c r="AU352" s="21" t="s">
        <v>175</v>
      </c>
    </row>
    <row r="353" spans="1:65" s="2" customFormat="1" ht="16.5" customHeight="1">
      <c r="A353" s="42"/>
      <c r="B353" s="43"/>
      <c r="C353" s="208" t="s">
        <v>460</v>
      </c>
      <c r="D353" s="208" t="s">
        <v>156</v>
      </c>
      <c r="E353" s="209" t="s">
        <v>2511</v>
      </c>
      <c r="F353" s="210" t="s">
        <v>2373</v>
      </c>
      <c r="G353" s="211" t="s">
        <v>2370</v>
      </c>
      <c r="H353" s="212">
        <v>1</v>
      </c>
      <c r="I353" s="213"/>
      <c r="J353" s="214">
        <f>ROUND(I353*H353,2)</f>
        <v>0</v>
      </c>
      <c r="K353" s="210" t="s">
        <v>19</v>
      </c>
      <c r="L353" s="48"/>
      <c r="M353" s="215" t="s">
        <v>19</v>
      </c>
      <c r="N353" s="216" t="s">
        <v>43</v>
      </c>
      <c r="O353" s="88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R353" s="219" t="s">
        <v>161</v>
      </c>
      <c r="AT353" s="219" t="s">
        <v>156</v>
      </c>
      <c r="AU353" s="219" t="s">
        <v>175</v>
      </c>
      <c r="AY353" s="21" t="s">
        <v>153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21" t="s">
        <v>80</v>
      </c>
      <c r="BK353" s="220">
        <f>ROUND(I353*H353,2)</f>
        <v>0</v>
      </c>
      <c r="BL353" s="21" t="s">
        <v>161</v>
      </c>
      <c r="BM353" s="219" t="s">
        <v>782</v>
      </c>
    </row>
    <row r="354" spans="1:47" s="2" customFormat="1" ht="12">
      <c r="A354" s="42"/>
      <c r="B354" s="43"/>
      <c r="C354" s="44"/>
      <c r="D354" s="221" t="s">
        <v>162</v>
      </c>
      <c r="E354" s="44"/>
      <c r="F354" s="222" t="s">
        <v>2373</v>
      </c>
      <c r="G354" s="44"/>
      <c r="H354" s="44"/>
      <c r="I354" s="223"/>
      <c r="J354" s="44"/>
      <c r="K354" s="44"/>
      <c r="L354" s="48"/>
      <c r="M354" s="224"/>
      <c r="N354" s="225"/>
      <c r="O354" s="88"/>
      <c r="P354" s="88"/>
      <c r="Q354" s="88"/>
      <c r="R354" s="88"/>
      <c r="S354" s="88"/>
      <c r="T354" s="89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T354" s="21" t="s">
        <v>162</v>
      </c>
      <c r="AU354" s="21" t="s">
        <v>175</v>
      </c>
    </row>
    <row r="355" spans="1:47" s="2" customFormat="1" ht="12">
      <c r="A355" s="42"/>
      <c r="B355" s="43"/>
      <c r="C355" s="44"/>
      <c r="D355" s="221" t="s">
        <v>225</v>
      </c>
      <c r="E355" s="44"/>
      <c r="F355" s="271" t="s">
        <v>2512</v>
      </c>
      <c r="G355" s="44"/>
      <c r="H355" s="44"/>
      <c r="I355" s="223"/>
      <c r="J355" s="44"/>
      <c r="K355" s="44"/>
      <c r="L355" s="48"/>
      <c r="M355" s="224"/>
      <c r="N355" s="225"/>
      <c r="O355" s="88"/>
      <c r="P355" s="88"/>
      <c r="Q355" s="88"/>
      <c r="R355" s="88"/>
      <c r="S355" s="88"/>
      <c r="T355" s="89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T355" s="21" t="s">
        <v>225</v>
      </c>
      <c r="AU355" s="21" t="s">
        <v>175</v>
      </c>
    </row>
    <row r="356" spans="1:65" s="2" customFormat="1" ht="16.5" customHeight="1">
      <c r="A356" s="42"/>
      <c r="B356" s="43"/>
      <c r="C356" s="208" t="s">
        <v>802</v>
      </c>
      <c r="D356" s="208" t="s">
        <v>156</v>
      </c>
      <c r="E356" s="209" t="s">
        <v>2535</v>
      </c>
      <c r="F356" s="210" t="s">
        <v>2536</v>
      </c>
      <c r="G356" s="211" t="s">
        <v>2370</v>
      </c>
      <c r="H356" s="212">
        <v>1</v>
      </c>
      <c r="I356" s="213"/>
      <c r="J356" s="214">
        <f>ROUND(I356*H356,2)</f>
        <v>0</v>
      </c>
      <c r="K356" s="210" t="s">
        <v>19</v>
      </c>
      <c r="L356" s="48"/>
      <c r="M356" s="215" t="s">
        <v>19</v>
      </c>
      <c r="N356" s="216" t="s">
        <v>43</v>
      </c>
      <c r="O356" s="88"/>
      <c r="P356" s="217">
        <f>O356*H356</f>
        <v>0</v>
      </c>
      <c r="Q356" s="217">
        <v>0</v>
      </c>
      <c r="R356" s="217">
        <f>Q356*H356</f>
        <v>0</v>
      </c>
      <c r="S356" s="217">
        <v>0</v>
      </c>
      <c r="T356" s="218">
        <f>S356*H356</f>
        <v>0</v>
      </c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R356" s="219" t="s">
        <v>161</v>
      </c>
      <c r="AT356" s="219" t="s">
        <v>156</v>
      </c>
      <c r="AU356" s="219" t="s">
        <v>175</v>
      </c>
      <c r="AY356" s="21" t="s">
        <v>153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21" t="s">
        <v>80</v>
      </c>
      <c r="BK356" s="220">
        <f>ROUND(I356*H356,2)</f>
        <v>0</v>
      </c>
      <c r="BL356" s="21" t="s">
        <v>161</v>
      </c>
      <c r="BM356" s="219" t="s">
        <v>790</v>
      </c>
    </row>
    <row r="357" spans="1:47" s="2" customFormat="1" ht="12">
      <c r="A357" s="42"/>
      <c r="B357" s="43"/>
      <c r="C357" s="44"/>
      <c r="D357" s="221" t="s">
        <v>162</v>
      </c>
      <c r="E357" s="44"/>
      <c r="F357" s="222" t="s">
        <v>2536</v>
      </c>
      <c r="G357" s="44"/>
      <c r="H357" s="44"/>
      <c r="I357" s="223"/>
      <c r="J357" s="44"/>
      <c r="K357" s="44"/>
      <c r="L357" s="48"/>
      <c r="M357" s="224"/>
      <c r="N357" s="225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1" t="s">
        <v>162</v>
      </c>
      <c r="AU357" s="21" t="s">
        <v>175</v>
      </c>
    </row>
    <row r="358" spans="1:47" s="2" customFormat="1" ht="12">
      <c r="A358" s="42"/>
      <c r="B358" s="43"/>
      <c r="C358" s="44"/>
      <c r="D358" s="221" t="s">
        <v>225</v>
      </c>
      <c r="E358" s="44"/>
      <c r="F358" s="271" t="s">
        <v>2537</v>
      </c>
      <c r="G358" s="44"/>
      <c r="H358" s="44"/>
      <c r="I358" s="223"/>
      <c r="J358" s="44"/>
      <c r="K358" s="44"/>
      <c r="L358" s="48"/>
      <c r="M358" s="224"/>
      <c r="N358" s="225"/>
      <c r="O358" s="88"/>
      <c r="P358" s="88"/>
      <c r="Q358" s="88"/>
      <c r="R358" s="88"/>
      <c r="S358" s="88"/>
      <c r="T358" s="89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T358" s="21" t="s">
        <v>225</v>
      </c>
      <c r="AU358" s="21" t="s">
        <v>175</v>
      </c>
    </row>
    <row r="359" spans="1:65" s="2" customFormat="1" ht="16.5" customHeight="1">
      <c r="A359" s="42"/>
      <c r="B359" s="43"/>
      <c r="C359" s="208" t="s">
        <v>475</v>
      </c>
      <c r="D359" s="208" t="s">
        <v>156</v>
      </c>
      <c r="E359" s="209" t="s">
        <v>2480</v>
      </c>
      <c r="F359" s="210" t="s">
        <v>2481</v>
      </c>
      <c r="G359" s="211" t="s">
        <v>2402</v>
      </c>
      <c r="H359" s="212">
        <v>1</v>
      </c>
      <c r="I359" s="213"/>
      <c r="J359" s="214">
        <f>ROUND(I359*H359,2)</f>
        <v>0</v>
      </c>
      <c r="K359" s="210" t="s">
        <v>19</v>
      </c>
      <c r="L359" s="48"/>
      <c r="M359" s="215" t="s">
        <v>19</v>
      </c>
      <c r="N359" s="216" t="s">
        <v>43</v>
      </c>
      <c r="O359" s="88"/>
      <c r="P359" s="217">
        <f>O359*H359</f>
        <v>0</v>
      </c>
      <c r="Q359" s="217">
        <v>0</v>
      </c>
      <c r="R359" s="217">
        <f>Q359*H359</f>
        <v>0</v>
      </c>
      <c r="S359" s="217">
        <v>0</v>
      </c>
      <c r="T359" s="218">
        <f>S359*H359</f>
        <v>0</v>
      </c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R359" s="219" t="s">
        <v>161</v>
      </c>
      <c r="AT359" s="219" t="s">
        <v>156</v>
      </c>
      <c r="AU359" s="219" t="s">
        <v>175</v>
      </c>
      <c r="AY359" s="21" t="s">
        <v>153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21" t="s">
        <v>80</v>
      </c>
      <c r="BK359" s="220">
        <f>ROUND(I359*H359,2)</f>
        <v>0</v>
      </c>
      <c r="BL359" s="21" t="s">
        <v>161</v>
      </c>
      <c r="BM359" s="219" t="s">
        <v>805</v>
      </c>
    </row>
    <row r="360" spans="1:47" s="2" customFormat="1" ht="12">
      <c r="A360" s="42"/>
      <c r="B360" s="43"/>
      <c r="C360" s="44"/>
      <c r="D360" s="221" t="s">
        <v>162</v>
      </c>
      <c r="E360" s="44"/>
      <c r="F360" s="222" t="s">
        <v>2481</v>
      </c>
      <c r="G360" s="44"/>
      <c r="H360" s="44"/>
      <c r="I360" s="223"/>
      <c r="J360" s="44"/>
      <c r="K360" s="44"/>
      <c r="L360" s="48"/>
      <c r="M360" s="224"/>
      <c r="N360" s="225"/>
      <c r="O360" s="88"/>
      <c r="P360" s="88"/>
      <c r="Q360" s="88"/>
      <c r="R360" s="88"/>
      <c r="S360" s="88"/>
      <c r="T360" s="89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T360" s="21" t="s">
        <v>162</v>
      </c>
      <c r="AU360" s="21" t="s">
        <v>175</v>
      </c>
    </row>
    <row r="361" spans="1:47" s="2" customFormat="1" ht="12">
      <c r="A361" s="42"/>
      <c r="B361" s="43"/>
      <c r="C361" s="44"/>
      <c r="D361" s="221" t="s">
        <v>225</v>
      </c>
      <c r="E361" s="44"/>
      <c r="F361" s="271" t="s">
        <v>2482</v>
      </c>
      <c r="G361" s="44"/>
      <c r="H361" s="44"/>
      <c r="I361" s="223"/>
      <c r="J361" s="44"/>
      <c r="K361" s="44"/>
      <c r="L361" s="48"/>
      <c r="M361" s="224"/>
      <c r="N361" s="225"/>
      <c r="O361" s="88"/>
      <c r="P361" s="88"/>
      <c r="Q361" s="88"/>
      <c r="R361" s="88"/>
      <c r="S361" s="88"/>
      <c r="T361" s="89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T361" s="21" t="s">
        <v>225</v>
      </c>
      <c r="AU361" s="21" t="s">
        <v>175</v>
      </c>
    </row>
    <row r="362" spans="1:65" s="2" customFormat="1" ht="21.75" customHeight="1">
      <c r="A362" s="42"/>
      <c r="B362" s="43"/>
      <c r="C362" s="208" t="s">
        <v>828</v>
      </c>
      <c r="D362" s="208" t="s">
        <v>156</v>
      </c>
      <c r="E362" s="209" t="s">
        <v>2488</v>
      </c>
      <c r="F362" s="210" t="s">
        <v>2489</v>
      </c>
      <c r="G362" s="211" t="s">
        <v>2370</v>
      </c>
      <c r="H362" s="212">
        <v>1</v>
      </c>
      <c r="I362" s="213"/>
      <c r="J362" s="214">
        <f>ROUND(I362*H362,2)</f>
        <v>0</v>
      </c>
      <c r="K362" s="210" t="s">
        <v>19</v>
      </c>
      <c r="L362" s="48"/>
      <c r="M362" s="215" t="s">
        <v>19</v>
      </c>
      <c r="N362" s="216" t="s">
        <v>43</v>
      </c>
      <c r="O362" s="88"/>
      <c r="P362" s="217">
        <f>O362*H362</f>
        <v>0</v>
      </c>
      <c r="Q362" s="217">
        <v>0</v>
      </c>
      <c r="R362" s="217">
        <f>Q362*H362</f>
        <v>0</v>
      </c>
      <c r="S362" s="217">
        <v>0</v>
      </c>
      <c r="T362" s="218">
        <f>S362*H362</f>
        <v>0</v>
      </c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R362" s="219" t="s">
        <v>161</v>
      </c>
      <c r="AT362" s="219" t="s">
        <v>156</v>
      </c>
      <c r="AU362" s="219" t="s">
        <v>175</v>
      </c>
      <c r="AY362" s="21" t="s">
        <v>153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21" t="s">
        <v>80</v>
      </c>
      <c r="BK362" s="220">
        <f>ROUND(I362*H362,2)</f>
        <v>0</v>
      </c>
      <c r="BL362" s="21" t="s">
        <v>161</v>
      </c>
      <c r="BM362" s="219" t="s">
        <v>825</v>
      </c>
    </row>
    <row r="363" spans="1:47" s="2" customFormat="1" ht="12">
      <c r="A363" s="42"/>
      <c r="B363" s="43"/>
      <c r="C363" s="44"/>
      <c r="D363" s="221" t="s">
        <v>162</v>
      </c>
      <c r="E363" s="44"/>
      <c r="F363" s="222" t="s">
        <v>2489</v>
      </c>
      <c r="G363" s="44"/>
      <c r="H363" s="44"/>
      <c r="I363" s="223"/>
      <c r="J363" s="44"/>
      <c r="K363" s="44"/>
      <c r="L363" s="48"/>
      <c r="M363" s="224"/>
      <c r="N363" s="225"/>
      <c r="O363" s="88"/>
      <c r="P363" s="88"/>
      <c r="Q363" s="88"/>
      <c r="R363" s="88"/>
      <c r="S363" s="88"/>
      <c r="T363" s="89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T363" s="21" t="s">
        <v>162</v>
      </c>
      <c r="AU363" s="21" t="s">
        <v>175</v>
      </c>
    </row>
    <row r="364" spans="1:47" s="2" customFormat="1" ht="12">
      <c r="A364" s="42"/>
      <c r="B364" s="43"/>
      <c r="C364" s="44"/>
      <c r="D364" s="221" t="s">
        <v>225</v>
      </c>
      <c r="E364" s="44"/>
      <c r="F364" s="271" t="s">
        <v>2490</v>
      </c>
      <c r="G364" s="44"/>
      <c r="H364" s="44"/>
      <c r="I364" s="223"/>
      <c r="J364" s="44"/>
      <c r="K364" s="44"/>
      <c r="L364" s="48"/>
      <c r="M364" s="224"/>
      <c r="N364" s="225"/>
      <c r="O364" s="88"/>
      <c r="P364" s="88"/>
      <c r="Q364" s="88"/>
      <c r="R364" s="88"/>
      <c r="S364" s="88"/>
      <c r="T364" s="89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T364" s="21" t="s">
        <v>225</v>
      </c>
      <c r="AU364" s="21" t="s">
        <v>175</v>
      </c>
    </row>
    <row r="365" spans="1:65" s="2" customFormat="1" ht="16.5" customHeight="1">
      <c r="A365" s="42"/>
      <c r="B365" s="43"/>
      <c r="C365" s="208" t="s">
        <v>484</v>
      </c>
      <c r="D365" s="208" t="s">
        <v>156</v>
      </c>
      <c r="E365" s="209" t="s">
        <v>2513</v>
      </c>
      <c r="F365" s="210" t="s">
        <v>2385</v>
      </c>
      <c r="G365" s="211" t="s">
        <v>2370</v>
      </c>
      <c r="H365" s="212">
        <v>1</v>
      </c>
      <c r="I365" s="213"/>
      <c r="J365" s="214">
        <f>ROUND(I365*H365,2)</f>
        <v>0</v>
      </c>
      <c r="K365" s="210" t="s">
        <v>19</v>
      </c>
      <c r="L365" s="48"/>
      <c r="M365" s="215" t="s">
        <v>19</v>
      </c>
      <c r="N365" s="216" t="s">
        <v>43</v>
      </c>
      <c r="O365" s="88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R365" s="219" t="s">
        <v>161</v>
      </c>
      <c r="AT365" s="219" t="s">
        <v>156</v>
      </c>
      <c r="AU365" s="219" t="s">
        <v>175</v>
      </c>
      <c r="AY365" s="21" t="s">
        <v>153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21" t="s">
        <v>80</v>
      </c>
      <c r="BK365" s="220">
        <f>ROUND(I365*H365,2)</f>
        <v>0</v>
      </c>
      <c r="BL365" s="21" t="s">
        <v>161</v>
      </c>
      <c r="BM365" s="219" t="s">
        <v>831</v>
      </c>
    </row>
    <row r="366" spans="1:47" s="2" customFormat="1" ht="12">
      <c r="A366" s="42"/>
      <c r="B366" s="43"/>
      <c r="C366" s="44"/>
      <c r="D366" s="221" t="s">
        <v>162</v>
      </c>
      <c r="E366" s="44"/>
      <c r="F366" s="222" t="s">
        <v>2385</v>
      </c>
      <c r="G366" s="44"/>
      <c r="H366" s="44"/>
      <c r="I366" s="223"/>
      <c r="J366" s="44"/>
      <c r="K366" s="44"/>
      <c r="L366" s="48"/>
      <c r="M366" s="224"/>
      <c r="N366" s="225"/>
      <c r="O366" s="88"/>
      <c r="P366" s="88"/>
      <c r="Q366" s="88"/>
      <c r="R366" s="88"/>
      <c r="S366" s="88"/>
      <c r="T366" s="89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T366" s="21" t="s">
        <v>162</v>
      </c>
      <c r="AU366" s="21" t="s">
        <v>175</v>
      </c>
    </row>
    <row r="367" spans="1:47" s="2" customFormat="1" ht="12">
      <c r="A367" s="42"/>
      <c r="B367" s="43"/>
      <c r="C367" s="44"/>
      <c r="D367" s="221" t="s">
        <v>225</v>
      </c>
      <c r="E367" s="44"/>
      <c r="F367" s="271" t="s">
        <v>2514</v>
      </c>
      <c r="G367" s="44"/>
      <c r="H367" s="44"/>
      <c r="I367" s="223"/>
      <c r="J367" s="44"/>
      <c r="K367" s="44"/>
      <c r="L367" s="48"/>
      <c r="M367" s="224"/>
      <c r="N367" s="225"/>
      <c r="O367" s="88"/>
      <c r="P367" s="88"/>
      <c r="Q367" s="88"/>
      <c r="R367" s="88"/>
      <c r="S367" s="88"/>
      <c r="T367" s="89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T367" s="21" t="s">
        <v>225</v>
      </c>
      <c r="AU367" s="21" t="s">
        <v>175</v>
      </c>
    </row>
    <row r="368" spans="1:65" s="2" customFormat="1" ht="16.5" customHeight="1">
      <c r="A368" s="42"/>
      <c r="B368" s="43"/>
      <c r="C368" s="208" t="s">
        <v>860</v>
      </c>
      <c r="D368" s="208" t="s">
        <v>156</v>
      </c>
      <c r="E368" s="209" t="s">
        <v>2515</v>
      </c>
      <c r="F368" s="210" t="s">
        <v>2481</v>
      </c>
      <c r="G368" s="211" t="s">
        <v>2402</v>
      </c>
      <c r="H368" s="212">
        <v>1</v>
      </c>
      <c r="I368" s="213"/>
      <c r="J368" s="214">
        <f>ROUND(I368*H368,2)</f>
        <v>0</v>
      </c>
      <c r="K368" s="210" t="s">
        <v>19</v>
      </c>
      <c r="L368" s="48"/>
      <c r="M368" s="215" t="s">
        <v>19</v>
      </c>
      <c r="N368" s="216" t="s">
        <v>43</v>
      </c>
      <c r="O368" s="88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R368" s="219" t="s">
        <v>161</v>
      </c>
      <c r="AT368" s="219" t="s">
        <v>156</v>
      </c>
      <c r="AU368" s="219" t="s">
        <v>175</v>
      </c>
      <c r="AY368" s="21" t="s">
        <v>153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21" t="s">
        <v>80</v>
      </c>
      <c r="BK368" s="220">
        <f>ROUND(I368*H368,2)</f>
        <v>0</v>
      </c>
      <c r="BL368" s="21" t="s">
        <v>161</v>
      </c>
      <c r="BM368" s="219" t="s">
        <v>836</v>
      </c>
    </row>
    <row r="369" spans="1:47" s="2" customFormat="1" ht="12">
      <c r="A369" s="42"/>
      <c r="B369" s="43"/>
      <c r="C369" s="44"/>
      <c r="D369" s="221" t="s">
        <v>162</v>
      </c>
      <c r="E369" s="44"/>
      <c r="F369" s="222" t="s">
        <v>2481</v>
      </c>
      <c r="G369" s="44"/>
      <c r="H369" s="44"/>
      <c r="I369" s="223"/>
      <c r="J369" s="44"/>
      <c r="K369" s="44"/>
      <c r="L369" s="48"/>
      <c r="M369" s="224"/>
      <c r="N369" s="225"/>
      <c r="O369" s="88"/>
      <c r="P369" s="88"/>
      <c r="Q369" s="88"/>
      <c r="R369" s="88"/>
      <c r="S369" s="88"/>
      <c r="T369" s="89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T369" s="21" t="s">
        <v>162</v>
      </c>
      <c r="AU369" s="21" t="s">
        <v>175</v>
      </c>
    </row>
    <row r="370" spans="1:47" s="2" customFormat="1" ht="12">
      <c r="A370" s="42"/>
      <c r="B370" s="43"/>
      <c r="C370" s="44"/>
      <c r="D370" s="221" t="s">
        <v>225</v>
      </c>
      <c r="E370" s="44"/>
      <c r="F370" s="271" t="s">
        <v>2516</v>
      </c>
      <c r="G370" s="44"/>
      <c r="H370" s="44"/>
      <c r="I370" s="223"/>
      <c r="J370" s="44"/>
      <c r="K370" s="44"/>
      <c r="L370" s="48"/>
      <c r="M370" s="224"/>
      <c r="N370" s="225"/>
      <c r="O370" s="88"/>
      <c r="P370" s="88"/>
      <c r="Q370" s="88"/>
      <c r="R370" s="88"/>
      <c r="S370" s="88"/>
      <c r="T370" s="89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T370" s="21" t="s">
        <v>225</v>
      </c>
      <c r="AU370" s="21" t="s">
        <v>175</v>
      </c>
    </row>
    <row r="371" spans="1:65" s="2" customFormat="1" ht="16.5" customHeight="1">
      <c r="A371" s="42"/>
      <c r="B371" s="43"/>
      <c r="C371" s="208" t="s">
        <v>490</v>
      </c>
      <c r="D371" s="208" t="s">
        <v>156</v>
      </c>
      <c r="E371" s="209" t="s">
        <v>2517</v>
      </c>
      <c r="F371" s="210" t="s">
        <v>2484</v>
      </c>
      <c r="G371" s="211" t="s">
        <v>2370</v>
      </c>
      <c r="H371" s="212">
        <v>1</v>
      </c>
      <c r="I371" s="213"/>
      <c r="J371" s="214">
        <f>ROUND(I371*H371,2)</f>
        <v>0</v>
      </c>
      <c r="K371" s="210" t="s">
        <v>19</v>
      </c>
      <c r="L371" s="48"/>
      <c r="M371" s="215" t="s">
        <v>19</v>
      </c>
      <c r="N371" s="216" t="s">
        <v>43</v>
      </c>
      <c r="O371" s="88"/>
      <c r="P371" s="217">
        <f>O371*H371</f>
        <v>0</v>
      </c>
      <c r="Q371" s="217">
        <v>0</v>
      </c>
      <c r="R371" s="217">
        <f>Q371*H371</f>
        <v>0</v>
      </c>
      <c r="S371" s="217">
        <v>0</v>
      </c>
      <c r="T371" s="218">
        <f>S371*H371</f>
        <v>0</v>
      </c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R371" s="219" t="s">
        <v>161</v>
      </c>
      <c r="AT371" s="219" t="s">
        <v>156</v>
      </c>
      <c r="AU371" s="219" t="s">
        <v>175</v>
      </c>
      <c r="AY371" s="21" t="s">
        <v>153</v>
      </c>
      <c r="BE371" s="220">
        <f>IF(N371="základní",J371,0)</f>
        <v>0</v>
      </c>
      <c r="BF371" s="220">
        <f>IF(N371="snížená",J371,0)</f>
        <v>0</v>
      </c>
      <c r="BG371" s="220">
        <f>IF(N371="zákl. přenesená",J371,0)</f>
        <v>0</v>
      </c>
      <c r="BH371" s="220">
        <f>IF(N371="sníž. přenesená",J371,0)</f>
        <v>0</v>
      </c>
      <c r="BI371" s="220">
        <f>IF(N371="nulová",J371,0)</f>
        <v>0</v>
      </c>
      <c r="BJ371" s="21" t="s">
        <v>80</v>
      </c>
      <c r="BK371" s="220">
        <f>ROUND(I371*H371,2)</f>
        <v>0</v>
      </c>
      <c r="BL371" s="21" t="s">
        <v>161</v>
      </c>
      <c r="BM371" s="219" t="s">
        <v>863</v>
      </c>
    </row>
    <row r="372" spans="1:47" s="2" customFormat="1" ht="12">
      <c r="A372" s="42"/>
      <c r="B372" s="43"/>
      <c r="C372" s="44"/>
      <c r="D372" s="221" t="s">
        <v>162</v>
      </c>
      <c r="E372" s="44"/>
      <c r="F372" s="222" t="s">
        <v>2484</v>
      </c>
      <c r="G372" s="44"/>
      <c r="H372" s="44"/>
      <c r="I372" s="223"/>
      <c r="J372" s="44"/>
      <c r="K372" s="44"/>
      <c r="L372" s="48"/>
      <c r="M372" s="224"/>
      <c r="N372" s="225"/>
      <c r="O372" s="88"/>
      <c r="P372" s="88"/>
      <c r="Q372" s="88"/>
      <c r="R372" s="88"/>
      <c r="S372" s="88"/>
      <c r="T372" s="89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T372" s="21" t="s">
        <v>162</v>
      </c>
      <c r="AU372" s="21" t="s">
        <v>175</v>
      </c>
    </row>
    <row r="373" spans="1:47" s="2" customFormat="1" ht="12">
      <c r="A373" s="42"/>
      <c r="B373" s="43"/>
      <c r="C373" s="44"/>
      <c r="D373" s="221" t="s">
        <v>225</v>
      </c>
      <c r="E373" s="44"/>
      <c r="F373" s="271" t="s">
        <v>2518</v>
      </c>
      <c r="G373" s="44"/>
      <c r="H373" s="44"/>
      <c r="I373" s="223"/>
      <c r="J373" s="44"/>
      <c r="K373" s="44"/>
      <c r="L373" s="48"/>
      <c r="M373" s="224"/>
      <c r="N373" s="225"/>
      <c r="O373" s="88"/>
      <c r="P373" s="88"/>
      <c r="Q373" s="88"/>
      <c r="R373" s="88"/>
      <c r="S373" s="88"/>
      <c r="T373" s="89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T373" s="21" t="s">
        <v>225</v>
      </c>
      <c r="AU373" s="21" t="s">
        <v>175</v>
      </c>
    </row>
    <row r="374" spans="1:65" s="2" customFormat="1" ht="16.5" customHeight="1">
      <c r="A374" s="42"/>
      <c r="B374" s="43"/>
      <c r="C374" s="208" t="s">
        <v>873</v>
      </c>
      <c r="D374" s="208" t="s">
        <v>156</v>
      </c>
      <c r="E374" s="209" t="s">
        <v>2519</v>
      </c>
      <c r="F374" s="210" t="s">
        <v>2520</v>
      </c>
      <c r="G374" s="211" t="s">
        <v>2370</v>
      </c>
      <c r="H374" s="212">
        <v>2</v>
      </c>
      <c r="I374" s="213"/>
      <c r="J374" s="214">
        <f>ROUND(I374*H374,2)</f>
        <v>0</v>
      </c>
      <c r="K374" s="210" t="s">
        <v>19</v>
      </c>
      <c r="L374" s="48"/>
      <c r="M374" s="215" t="s">
        <v>19</v>
      </c>
      <c r="N374" s="216" t="s">
        <v>43</v>
      </c>
      <c r="O374" s="88"/>
      <c r="P374" s="217">
        <f>O374*H374</f>
        <v>0</v>
      </c>
      <c r="Q374" s="217">
        <v>0</v>
      </c>
      <c r="R374" s="217">
        <f>Q374*H374</f>
        <v>0</v>
      </c>
      <c r="S374" s="217">
        <v>0</v>
      </c>
      <c r="T374" s="218">
        <f>S374*H374</f>
        <v>0</v>
      </c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R374" s="219" t="s">
        <v>161</v>
      </c>
      <c r="AT374" s="219" t="s">
        <v>156</v>
      </c>
      <c r="AU374" s="219" t="s">
        <v>175</v>
      </c>
      <c r="AY374" s="21" t="s">
        <v>153</v>
      </c>
      <c r="BE374" s="220">
        <f>IF(N374="základní",J374,0)</f>
        <v>0</v>
      </c>
      <c r="BF374" s="220">
        <f>IF(N374="snížená",J374,0)</f>
        <v>0</v>
      </c>
      <c r="BG374" s="220">
        <f>IF(N374="zákl. přenesená",J374,0)</f>
        <v>0</v>
      </c>
      <c r="BH374" s="220">
        <f>IF(N374="sníž. přenesená",J374,0)</f>
        <v>0</v>
      </c>
      <c r="BI374" s="220">
        <f>IF(N374="nulová",J374,0)</f>
        <v>0</v>
      </c>
      <c r="BJ374" s="21" t="s">
        <v>80</v>
      </c>
      <c r="BK374" s="220">
        <f>ROUND(I374*H374,2)</f>
        <v>0</v>
      </c>
      <c r="BL374" s="21" t="s">
        <v>161</v>
      </c>
      <c r="BM374" s="219" t="s">
        <v>869</v>
      </c>
    </row>
    <row r="375" spans="1:47" s="2" customFormat="1" ht="12">
      <c r="A375" s="42"/>
      <c r="B375" s="43"/>
      <c r="C375" s="44"/>
      <c r="D375" s="221" t="s">
        <v>162</v>
      </c>
      <c r="E375" s="44"/>
      <c r="F375" s="222" t="s">
        <v>2520</v>
      </c>
      <c r="G375" s="44"/>
      <c r="H375" s="44"/>
      <c r="I375" s="223"/>
      <c r="J375" s="44"/>
      <c r="K375" s="44"/>
      <c r="L375" s="48"/>
      <c r="M375" s="224"/>
      <c r="N375" s="225"/>
      <c r="O375" s="88"/>
      <c r="P375" s="88"/>
      <c r="Q375" s="88"/>
      <c r="R375" s="88"/>
      <c r="S375" s="88"/>
      <c r="T375" s="89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T375" s="21" t="s">
        <v>162</v>
      </c>
      <c r="AU375" s="21" t="s">
        <v>175</v>
      </c>
    </row>
    <row r="376" spans="1:65" s="2" customFormat="1" ht="16.5" customHeight="1">
      <c r="A376" s="42"/>
      <c r="B376" s="43"/>
      <c r="C376" s="208" t="s">
        <v>501</v>
      </c>
      <c r="D376" s="208" t="s">
        <v>156</v>
      </c>
      <c r="E376" s="209" t="s">
        <v>2521</v>
      </c>
      <c r="F376" s="210" t="s">
        <v>2373</v>
      </c>
      <c r="G376" s="211" t="s">
        <v>2370</v>
      </c>
      <c r="H376" s="212">
        <v>1</v>
      </c>
      <c r="I376" s="213"/>
      <c r="J376" s="214">
        <f>ROUND(I376*H376,2)</f>
        <v>0</v>
      </c>
      <c r="K376" s="210" t="s">
        <v>19</v>
      </c>
      <c r="L376" s="48"/>
      <c r="M376" s="215" t="s">
        <v>19</v>
      </c>
      <c r="N376" s="216" t="s">
        <v>43</v>
      </c>
      <c r="O376" s="88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R376" s="219" t="s">
        <v>161</v>
      </c>
      <c r="AT376" s="219" t="s">
        <v>156</v>
      </c>
      <c r="AU376" s="219" t="s">
        <v>175</v>
      </c>
      <c r="AY376" s="21" t="s">
        <v>153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21" t="s">
        <v>80</v>
      </c>
      <c r="BK376" s="220">
        <f>ROUND(I376*H376,2)</f>
        <v>0</v>
      </c>
      <c r="BL376" s="21" t="s">
        <v>161</v>
      </c>
      <c r="BM376" s="219" t="s">
        <v>876</v>
      </c>
    </row>
    <row r="377" spans="1:47" s="2" customFormat="1" ht="12">
      <c r="A377" s="42"/>
      <c r="B377" s="43"/>
      <c r="C377" s="44"/>
      <c r="D377" s="221" t="s">
        <v>162</v>
      </c>
      <c r="E377" s="44"/>
      <c r="F377" s="222" t="s">
        <v>2373</v>
      </c>
      <c r="G377" s="44"/>
      <c r="H377" s="44"/>
      <c r="I377" s="223"/>
      <c r="J377" s="44"/>
      <c r="K377" s="44"/>
      <c r="L377" s="48"/>
      <c r="M377" s="224"/>
      <c r="N377" s="225"/>
      <c r="O377" s="88"/>
      <c r="P377" s="88"/>
      <c r="Q377" s="88"/>
      <c r="R377" s="88"/>
      <c r="S377" s="88"/>
      <c r="T377" s="89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T377" s="21" t="s">
        <v>162</v>
      </c>
      <c r="AU377" s="21" t="s">
        <v>175</v>
      </c>
    </row>
    <row r="378" spans="1:47" s="2" customFormat="1" ht="12">
      <c r="A378" s="42"/>
      <c r="B378" s="43"/>
      <c r="C378" s="44"/>
      <c r="D378" s="221" t="s">
        <v>225</v>
      </c>
      <c r="E378" s="44"/>
      <c r="F378" s="271" t="s">
        <v>2522</v>
      </c>
      <c r="G378" s="44"/>
      <c r="H378" s="44"/>
      <c r="I378" s="223"/>
      <c r="J378" s="44"/>
      <c r="K378" s="44"/>
      <c r="L378" s="48"/>
      <c r="M378" s="224"/>
      <c r="N378" s="225"/>
      <c r="O378" s="88"/>
      <c r="P378" s="88"/>
      <c r="Q378" s="88"/>
      <c r="R378" s="88"/>
      <c r="S378" s="88"/>
      <c r="T378" s="89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T378" s="21" t="s">
        <v>225</v>
      </c>
      <c r="AU378" s="21" t="s">
        <v>175</v>
      </c>
    </row>
    <row r="379" spans="1:65" s="2" customFormat="1" ht="16.5" customHeight="1">
      <c r="A379" s="42"/>
      <c r="B379" s="43"/>
      <c r="C379" s="208" t="s">
        <v>677</v>
      </c>
      <c r="D379" s="208" t="s">
        <v>156</v>
      </c>
      <c r="E379" s="209" t="s">
        <v>2525</v>
      </c>
      <c r="F379" s="210" t="s">
        <v>2494</v>
      </c>
      <c r="G379" s="211" t="s">
        <v>2370</v>
      </c>
      <c r="H379" s="212">
        <v>1</v>
      </c>
      <c r="I379" s="213"/>
      <c r="J379" s="214">
        <f>ROUND(I379*H379,2)</f>
        <v>0</v>
      </c>
      <c r="K379" s="210" t="s">
        <v>19</v>
      </c>
      <c r="L379" s="48"/>
      <c r="M379" s="215" t="s">
        <v>19</v>
      </c>
      <c r="N379" s="216" t="s">
        <v>43</v>
      </c>
      <c r="O379" s="88"/>
      <c r="P379" s="217">
        <f>O379*H379</f>
        <v>0</v>
      </c>
      <c r="Q379" s="217">
        <v>0</v>
      </c>
      <c r="R379" s="217">
        <f>Q379*H379</f>
        <v>0</v>
      </c>
      <c r="S379" s="217">
        <v>0</v>
      </c>
      <c r="T379" s="218">
        <f>S379*H379</f>
        <v>0</v>
      </c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R379" s="219" t="s">
        <v>161</v>
      </c>
      <c r="AT379" s="219" t="s">
        <v>156</v>
      </c>
      <c r="AU379" s="219" t="s">
        <v>175</v>
      </c>
      <c r="AY379" s="21" t="s">
        <v>153</v>
      </c>
      <c r="BE379" s="220">
        <f>IF(N379="základní",J379,0)</f>
        <v>0</v>
      </c>
      <c r="BF379" s="220">
        <f>IF(N379="snížená",J379,0)</f>
        <v>0</v>
      </c>
      <c r="BG379" s="220">
        <f>IF(N379="zákl. přenesená",J379,0)</f>
        <v>0</v>
      </c>
      <c r="BH379" s="220">
        <f>IF(N379="sníž. přenesená",J379,0)</f>
        <v>0</v>
      </c>
      <c r="BI379" s="220">
        <f>IF(N379="nulová",J379,0)</f>
        <v>0</v>
      </c>
      <c r="BJ379" s="21" t="s">
        <v>80</v>
      </c>
      <c r="BK379" s="220">
        <f>ROUND(I379*H379,2)</f>
        <v>0</v>
      </c>
      <c r="BL379" s="21" t="s">
        <v>161</v>
      </c>
      <c r="BM379" s="219" t="s">
        <v>882</v>
      </c>
    </row>
    <row r="380" spans="1:47" s="2" customFormat="1" ht="12">
      <c r="A380" s="42"/>
      <c r="B380" s="43"/>
      <c r="C380" s="44"/>
      <c r="D380" s="221" t="s">
        <v>162</v>
      </c>
      <c r="E380" s="44"/>
      <c r="F380" s="222" t="s">
        <v>2494</v>
      </c>
      <c r="G380" s="44"/>
      <c r="H380" s="44"/>
      <c r="I380" s="223"/>
      <c r="J380" s="44"/>
      <c r="K380" s="44"/>
      <c r="L380" s="48"/>
      <c r="M380" s="224"/>
      <c r="N380" s="225"/>
      <c r="O380" s="88"/>
      <c r="P380" s="88"/>
      <c r="Q380" s="88"/>
      <c r="R380" s="88"/>
      <c r="S380" s="88"/>
      <c r="T380" s="89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T380" s="21" t="s">
        <v>162</v>
      </c>
      <c r="AU380" s="21" t="s">
        <v>175</v>
      </c>
    </row>
    <row r="381" spans="1:47" s="2" customFormat="1" ht="12">
      <c r="A381" s="42"/>
      <c r="B381" s="43"/>
      <c r="C381" s="44"/>
      <c r="D381" s="221" t="s">
        <v>225</v>
      </c>
      <c r="E381" s="44"/>
      <c r="F381" s="271" t="s">
        <v>2526</v>
      </c>
      <c r="G381" s="44"/>
      <c r="H381" s="44"/>
      <c r="I381" s="223"/>
      <c r="J381" s="44"/>
      <c r="K381" s="44"/>
      <c r="L381" s="48"/>
      <c r="M381" s="224"/>
      <c r="N381" s="225"/>
      <c r="O381" s="88"/>
      <c r="P381" s="88"/>
      <c r="Q381" s="88"/>
      <c r="R381" s="88"/>
      <c r="S381" s="88"/>
      <c r="T381" s="89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T381" s="21" t="s">
        <v>225</v>
      </c>
      <c r="AU381" s="21" t="s">
        <v>175</v>
      </c>
    </row>
    <row r="382" spans="1:63" s="17" customFormat="1" ht="20.85" customHeight="1">
      <c r="A382" s="17"/>
      <c r="B382" s="287"/>
      <c r="C382" s="288"/>
      <c r="D382" s="289" t="s">
        <v>71</v>
      </c>
      <c r="E382" s="289" t="s">
        <v>2538</v>
      </c>
      <c r="F382" s="289" t="s">
        <v>2399</v>
      </c>
      <c r="G382" s="288"/>
      <c r="H382" s="288"/>
      <c r="I382" s="290"/>
      <c r="J382" s="291">
        <f>BK382</f>
        <v>0</v>
      </c>
      <c r="K382" s="288"/>
      <c r="L382" s="292"/>
      <c r="M382" s="293"/>
      <c r="N382" s="294"/>
      <c r="O382" s="294"/>
      <c r="P382" s="295">
        <f>SUM(P383:P387)</f>
        <v>0</v>
      </c>
      <c r="Q382" s="294"/>
      <c r="R382" s="295">
        <f>SUM(R383:R387)</f>
        <v>0</v>
      </c>
      <c r="S382" s="294"/>
      <c r="T382" s="296">
        <f>SUM(T383:T387)</f>
        <v>0</v>
      </c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R382" s="297" t="s">
        <v>80</v>
      </c>
      <c r="AT382" s="298" t="s">
        <v>71</v>
      </c>
      <c r="AU382" s="298" t="s">
        <v>175</v>
      </c>
      <c r="AY382" s="297" t="s">
        <v>153</v>
      </c>
      <c r="BK382" s="299">
        <f>SUM(BK383:BK387)</f>
        <v>0</v>
      </c>
    </row>
    <row r="383" spans="1:65" s="2" customFormat="1" ht="16.5" customHeight="1">
      <c r="A383" s="42"/>
      <c r="B383" s="43"/>
      <c r="C383" s="208" t="s">
        <v>528</v>
      </c>
      <c r="D383" s="208" t="s">
        <v>156</v>
      </c>
      <c r="E383" s="209" t="s">
        <v>2409</v>
      </c>
      <c r="F383" s="210" t="s">
        <v>2410</v>
      </c>
      <c r="G383" s="211" t="s">
        <v>2370</v>
      </c>
      <c r="H383" s="212">
        <v>7</v>
      </c>
      <c r="I383" s="213"/>
      <c r="J383" s="214">
        <f>ROUND(I383*H383,2)</f>
        <v>0</v>
      </c>
      <c r="K383" s="210" t="s">
        <v>19</v>
      </c>
      <c r="L383" s="48"/>
      <c r="M383" s="215" t="s">
        <v>19</v>
      </c>
      <c r="N383" s="216" t="s">
        <v>43</v>
      </c>
      <c r="O383" s="88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R383" s="219" t="s">
        <v>161</v>
      </c>
      <c r="AT383" s="219" t="s">
        <v>156</v>
      </c>
      <c r="AU383" s="219" t="s">
        <v>161</v>
      </c>
      <c r="AY383" s="21" t="s">
        <v>153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21" t="s">
        <v>80</v>
      </c>
      <c r="BK383" s="220">
        <f>ROUND(I383*H383,2)</f>
        <v>0</v>
      </c>
      <c r="BL383" s="21" t="s">
        <v>161</v>
      </c>
      <c r="BM383" s="219" t="s">
        <v>888</v>
      </c>
    </row>
    <row r="384" spans="1:47" s="2" customFormat="1" ht="12">
      <c r="A384" s="42"/>
      <c r="B384" s="43"/>
      <c r="C384" s="44"/>
      <c r="D384" s="221" t="s">
        <v>162</v>
      </c>
      <c r="E384" s="44"/>
      <c r="F384" s="222" t="s">
        <v>2410</v>
      </c>
      <c r="G384" s="44"/>
      <c r="H384" s="44"/>
      <c r="I384" s="223"/>
      <c r="J384" s="44"/>
      <c r="K384" s="44"/>
      <c r="L384" s="48"/>
      <c r="M384" s="224"/>
      <c r="N384" s="225"/>
      <c r="O384" s="88"/>
      <c r="P384" s="88"/>
      <c r="Q384" s="88"/>
      <c r="R384" s="88"/>
      <c r="S384" s="88"/>
      <c r="T384" s="89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T384" s="21" t="s">
        <v>162</v>
      </c>
      <c r="AU384" s="21" t="s">
        <v>161</v>
      </c>
    </row>
    <row r="385" spans="1:65" s="2" customFormat="1" ht="24.15" customHeight="1">
      <c r="A385" s="42"/>
      <c r="B385" s="43"/>
      <c r="C385" s="208" t="s">
        <v>897</v>
      </c>
      <c r="D385" s="208" t="s">
        <v>156</v>
      </c>
      <c r="E385" s="209" t="s">
        <v>2528</v>
      </c>
      <c r="F385" s="210" t="s">
        <v>2401</v>
      </c>
      <c r="G385" s="211" t="s">
        <v>2402</v>
      </c>
      <c r="H385" s="212">
        <v>7</v>
      </c>
      <c r="I385" s="213"/>
      <c r="J385" s="214">
        <f>ROUND(I385*H385,2)</f>
        <v>0</v>
      </c>
      <c r="K385" s="210" t="s">
        <v>19</v>
      </c>
      <c r="L385" s="48"/>
      <c r="M385" s="215" t="s">
        <v>19</v>
      </c>
      <c r="N385" s="216" t="s">
        <v>43</v>
      </c>
      <c r="O385" s="88"/>
      <c r="P385" s="217">
        <f>O385*H385</f>
        <v>0</v>
      </c>
      <c r="Q385" s="217">
        <v>0</v>
      </c>
      <c r="R385" s="217">
        <f>Q385*H385</f>
        <v>0</v>
      </c>
      <c r="S385" s="217">
        <v>0</v>
      </c>
      <c r="T385" s="218">
        <f>S385*H385</f>
        <v>0</v>
      </c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R385" s="219" t="s">
        <v>161</v>
      </c>
      <c r="AT385" s="219" t="s">
        <v>156</v>
      </c>
      <c r="AU385" s="219" t="s">
        <v>161</v>
      </c>
      <c r="AY385" s="21" t="s">
        <v>153</v>
      </c>
      <c r="BE385" s="220">
        <f>IF(N385="základní",J385,0)</f>
        <v>0</v>
      </c>
      <c r="BF385" s="220">
        <f>IF(N385="snížená",J385,0)</f>
        <v>0</v>
      </c>
      <c r="BG385" s="220">
        <f>IF(N385="zákl. přenesená",J385,0)</f>
        <v>0</v>
      </c>
      <c r="BH385" s="220">
        <f>IF(N385="sníž. přenesená",J385,0)</f>
        <v>0</v>
      </c>
      <c r="BI385" s="220">
        <f>IF(N385="nulová",J385,0)</f>
        <v>0</v>
      </c>
      <c r="BJ385" s="21" t="s">
        <v>80</v>
      </c>
      <c r="BK385" s="220">
        <f>ROUND(I385*H385,2)</f>
        <v>0</v>
      </c>
      <c r="BL385" s="21" t="s">
        <v>161</v>
      </c>
      <c r="BM385" s="219" t="s">
        <v>893</v>
      </c>
    </row>
    <row r="386" spans="1:47" s="2" customFormat="1" ht="12">
      <c r="A386" s="42"/>
      <c r="B386" s="43"/>
      <c r="C386" s="44"/>
      <c r="D386" s="221" t="s">
        <v>162</v>
      </c>
      <c r="E386" s="44"/>
      <c r="F386" s="222" t="s">
        <v>2401</v>
      </c>
      <c r="G386" s="44"/>
      <c r="H386" s="44"/>
      <c r="I386" s="223"/>
      <c r="J386" s="44"/>
      <c r="K386" s="44"/>
      <c r="L386" s="48"/>
      <c r="M386" s="224"/>
      <c r="N386" s="225"/>
      <c r="O386" s="88"/>
      <c r="P386" s="88"/>
      <c r="Q386" s="88"/>
      <c r="R386" s="88"/>
      <c r="S386" s="88"/>
      <c r="T386" s="89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T386" s="21" t="s">
        <v>162</v>
      </c>
      <c r="AU386" s="21" t="s">
        <v>161</v>
      </c>
    </row>
    <row r="387" spans="1:47" s="2" customFormat="1" ht="12">
      <c r="A387" s="42"/>
      <c r="B387" s="43"/>
      <c r="C387" s="44"/>
      <c r="D387" s="221" t="s">
        <v>225</v>
      </c>
      <c r="E387" s="44"/>
      <c r="F387" s="271" t="s">
        <v>2529</v>
      </c>
      <c r="G387" s="44"/>
      <c r="H387" s="44"/>
      <c r="I387" s="223"/>
      <c r="J387" s="44"/>
      <c r="K387" s="44"/>
      <c r="L387" s="48"/>
      <c r="M387" s="224"/>
      <c r="N387" s="225"/>
      <c r="O387" s="88"/>
      <c r="P387" s="88"/>
      <c r="Q387" s="88"/>
      <c r="R387" s="88"/>
      <c r="S387" s="88"/>
      <c r="T387" s="89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T387" s="21" t="s">
        <v>225</v>
      </c>
      <c r="AU387" s="21" t="s">
        <v>161</v>
      </c>
    </row>
    <row r="388" spans="1:63" s="17" customFormat="1" ht="20.85" customHeight="1">
      <c r="A388" s="17"/>
      <c r="B388" s="287"/>
      <c r="C388" s="288"/>
      <c r="D388" s="289" t="s">
        <v>71</v>
      </c>
      <c r="E388" s="289" t="s">
        <v>2539</v>
      </c>
      <c r="F388" s="289" t="s">
        <v>2417</v>
      </c>
      <c r="G388" s="288"/>
      <c r="H388" s="288"/>
      <c r="I388" s="290"/>
      <c r="J388" s="291">
        <f>BK388</f>
        <v>0</v>
      </c>
      <c r="K388" s="288"/>
      <c r="L388" s="292"/>
      <c r="M388" s="293"/>
      <c r="N388" s="294"/>
      <c r="O388" s="294"/>
      <c r="P388" s="295">
        <f>SUM(P389:P391)</f>
        <v>0</v>
      </c>
      <c r="Q388" s="294"/>
      <c r="R388" s="295">
        <f>SUM(R389:R391)</f>
        <v>0</v>
      </c>
      <c r="S388" s="294"/>
      <c r="T388" s="296">
        <f>SUM(T389:T391)</f>
        <v>0</v>
      </c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R388" s="297" t="s">
        <v>80</v>
      </c>
      <c r="AT388" s="298" t="s">
        <v>71</v>
      </c>
      <c r="AU388" s="298" t="s">
        <v>175</v>
      </c>
      <c r="AY388" s="297" t="s">
        <v>153</v>
      </c>
      <c r="BK388" s="299">
        <f>SUM(BK389:BK391)</f>
        <v>0</v>
      </c>
    </row>
    <row r="389" spans="1:65" s="2" customFormat="1" ht="16.5" customHeight="1">
      <c r="A389" s="42"/>
      <c r="B389" s="43"/>
      <c r="C389" s="208" t="s">
        <v>537</v>
      </c>
      <c r="D389" s="208" t="s">
        <v>156</v>
      </c>
      <c r="E389" s="209" t="s">
        <v>2464</v>
      </c>
      <c r="F389" s="210" t="s">
        <v>2465</v>
      </c>
      <c r="G389" s="211" t="s">
        <v>2396</v>
      </c>
      <c r="H389" s="212">
        <v>3</v>
      </c>
      <c r="I389" s="213"/>
      <c r="J389" s="214">
        <f>ROUND(I389*H389,2)</f>
        <v>0</v>
      </c>
      <c r="K389" s="210" t="s">
        <v>19</v>
      </c>
      <c r="L389" s="48"/>
      <c r="M389" s="215" t="s">
        <v>19</v>
      </c>
      <c r="N389" s="216" t="s">
        <v>43</v>
      </c>
      <c r="O389" s="88"/>
      <c r="P389" s="217">
        <f>O389*H389</f>
        <v>0</v>
      </c>
      <c r="Q389" s="217">
        <v>0</v>
      </c>
      <c r="R389" s="217">
        <f>Q389*H389</f>
        <v>0</v>
      </c>
      <c r="S389" s="217">
        <v>0</v>
      </c>
      <c r="T389" s="218">
        <f>S389*H389</f>
        <v>0</v>
      </c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R389" s="219" t="s">
        <v>161</v>
      </c>
      <c r="AT389" s="219" t="s">
        <v>156</v>
      </c>
      <c r="AU389" s="219" t="s">
        <v>161</v>
      </c>
      <c r="AY389" s="21" t="s">
        <v>153</v>
      </c>
      <c r="BE389" s="220">
        <f>IF(N389="základní",J389,0)</f>
        <v>0</v>
      </c>
      <c r="BF389" s="220">
        <f>IF(N389="snížená",J389,0)</f>
        <v>0</v>
      </c>
      <c r="BG389" s="220">
        <f>IF(N389="zákl. přenesená",J389,0)</f>
        <v>0</v>
      </c>
      <c r="BH389" s="220">
        <f>IF(N389="sníž. přenesená",J389,0)</f>
        <v>0</v>
      </c>
      <c r="BI389" s="220">
        <f>IF(N389="nulová",J389,0)</f>
        <v>0</v>
      </c>
      <c r="BJ389" s="21" t="s">
        <v>80</v>
      </c>
      <c r="BK389" s="220">
        <f>ROUND(I389*H389,2)</f>
        <v>0</v>
      </c>
      <c r="BL389" s="21" t="s">
        <v>161</v>
      </c>
      <c r="BM389" s="219" t="s">
        <v>900</v>
      </c>
    </row>
    <row r="390" spans="1:47" s="2" customFormat="1" ht="12">
      <c r="A390" s="42"/>
      <c r="B390" s="43"/>
      <c r="C390" s="44"/>
      <c r="D390" s="221" t="s">
        <v>162</v>
      </c>
      <c r="E390" s="44"/>
      <c r="F390" s="222" t="s">
        <v>2465</v>
      </c>
      <c r="G390" s="44"/>
      <c r="H390" s="44"/>
      <c r="I390" s="223"/>
      <c r="J390" s="44"/>
      <c r="K390" s="44"/>
      <c r="L390" s="48"/>
      <c r="M390" s="224"/>
      <c r="N390" s="225"/>
      <c r="O390" s="88"/>
      <c r="P390" s="88"/>
      <c r="Q390" s="88"/>
      <c r="R390" s="88"/>
      <c r="S390" s="88"/>
      <c r="T390" s="89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T390" s="21" t="s">
        <v>162</v>
      </c>
      <c r="AU390" s="21" t="s">
        <v>161</v>
      </c>
    </row>
    <row r="391" spans="1:47" s="2" customFormat="1" ht="12">
      <c r="A391" s="42"/>
      <c r="B391" s="43"/>
      <c r="C391" s="44"/>
      <c r="D391" s="221" t="s">
        <v>225</v>
      </c>
      <c r="E391" s="44"/>
      <c r="F391" s="271" t="s">
        <v>2540</v>
      </c>
      <c r="G391" s="44"/>
      <c r="H391" s="44"/>
      <c r="I391" s="223"/>
      <c r="J391" s="44"/>
      <c r="K391" s="44"/>
      <c r="L391" s="48"/>
      <c r="M391" s="224"/>
      <c r="N391" s="225"/>
      <c r="O391" s="88"/>
      <c r="P391" s="88"/>
      <c r="Q391" s="88"/>
      <c r="R391" s="88"/>
      <c r="S391" s="88"/>
      <c r="T391" s="89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T391" s="21" t="s">
        <v>225</v>
      </c>
      <c r="AU391" s="21" t="s">
        <v>161</v>
      </c>
    </row>
    <row r="392" spans="1:63" s="17" customFormat="1" ht="20.85" customHeight="1">
      <c r="A392" s="17"/>
      <c r="B392" s="287"/>
      <c r="C392" s="288"/>
      <c r="D392" s="289" t="s">
        <v>71</v>
      </c>
      <c r="E392" s="289" t="s">
        <v>2541</v>
      </c>
      <c r="F392" s="289" t="s">
        <v>2424</v>
      </c>
      <c r="G392" s="288"/>
      <c r="H392" s="288"/>
      <c r="I392" s="290"/>
      <c r="J392" s="291">
        <f>BK392</f>
        <v>0</v>
      </c>
      <c r="K392" s="288"/>
      <c r="L392" s="292"/>
      <c r="M392" s="293"/>
      <c r="N392" s="294"/>
      <c r="O392" s="294"/>
      <c r="P392" s="295">
        <f>SUM(P393:P402)</f>
        <v>0</v>
      </c>
      <c r="Q392" s="294"/>
      <c r="R392" s="295">
        <f>SUM(R393:R402)</f>
        <v>0</v>
      </c>
      <c r="S392" s="294"/>
      <c r="T392" s="296">
        <f>SUM(T393:T402)</f>
        <v>0</v>
      </c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R392" s="297" t="s">
        <v>80</v>
      </c>
      <c r="AT392" s="298" t="s">
        <v>71</v>
      </c>
      <c r="AU392" s="298" t="s">
        <v>175</v>
      </c>
      <c r="AY392" s="297" t="s">
        <v>153</v>
      </c>
      <c r="BK392" s="299">
        <f>SUM(BK393:BK402)</f>
        <v>0</v>
      </c>
    </row>
    <row r="393" spans="1:65" s="2" customFormat="1" ht="16.5" customHeight="1">
      <c r="A393" s="42"/>
      <c r="B393" s="43"/>
      <c r="C393" s="208" t="s">
        <v>916</v>
      </c>
      <c r="D393" s="208" t="s">
        <v>156</v>
      </c>
      <c r="E393" s="209" t="s">
        <v>2542</v>
      </c>
      <c r="F393" s="210" t="s">
        <v>2426</v>
      </c>
      <c r="G393" s="211" t="s">
        <v>1699</v>
      </c>
      <c r="H393" s="212">
        <v>1</v>
      </c>
      <c r="I393" s="213"/>
      <c r="J393" s="214">
        <f>ROUND(I393*H393,2)</f>
        <v>0</v>
      </c>
      <c r="K393" s="210" t="s">
        <v>19</v>
      </c>
      <c r="L393" s="48"/>
      <c r="M393" s="215" t="s">
        <v>19</v>
      </c>
      <c r="N393" s="216" t="s">
        <v>43</v>
      </c>
      <c r="O393" s="88"/>
      <c r="P393" s="217">
        <f>O393*H393</f>
        <v>0</v>
      </c>
      <c r="Q393" s="217">
        <v>0</v>
      </c>
      <c r="R393" s="217">
        <f>Q393*H393</f>
        <v>0</v>
      </c>
      <c r="S393" s="217">
        <v>0</v>
      </c>
      <c r="T393" s="218">
        <f>S393*H393</f>
        <v>0</v>
      </c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R393" s="219" t="s">
        <v>161</v>
      </c>
      <c r="AT393" s="219" t="s">
        <v>156</v>
      </c>
      <c r="AU393" s="219" t="s">
        <v>161</v>
      </c>
      <c r="AY393" s="21" t="s">
        <v>153</v>
      </c>
      <c r="BE393" s="220">
        <f>IF(N393="základní",J393,0)</f>
        <v>0</v>
      </c>
      <c r="BF393" s="220">
        <f>IF(N393="snížená",J393,0)</f>
        <v>0</v>
      </c>
      <c r="BG393" s="220">
        <f>IF(N393="zákl. přenesená",J393,0)</f>
        <v>0</v>
      </c>
      <c r="BH393" s="220">
        <f>IF(N393="sníž. přenesená",J393,0)</f>
        <v>0</v>
      </c>
      <c r="BI393" s="220">
        <f>IF(N393="nulová",J393,0)</f>
        <v>0</v>
      </c>
      <c r="BJ393" s="21" t="s">
        <v>80</v>
      </c>
      <c r="BK393" s="220">
        <f>ROUND(I393*H393,2)</f>
        <v>0</v>
      </c>
      <c r="BL393" s="21" t="s">
        <v>161</v>
      </c>
      <c r="BM393" s="219" t="s">
        <v>907</v>
      </c>
    </row>
    <row r="394" spans="1:47" s="2" customFormat="1" ht="12">
      <c r="A394" s="42"/>
      <c r="B394" s="43"/>
      <c r="C394" s="44"/>
      <c r="D394" s="221" t="s">
        <v>162</v>
      </c>
      <c r="E394" s="44"/>
      <c r="F394" s="222" t="s">
        <v>2426</v>
      </c>
      <c r="G394" s="44"/>
      <c r="H394" s="44"/>
      <c r="I394" s="223"/>
      <c r="J394" s="44"/>
      <c r="K394" s="44"/>
      <c r="L394" s="48"/>
      <c r="M394" s="224"/>
      <c r="N394" s="225"/>
      <c r="O394" s="88"/>
      <c r="P394" s="88"/>
      <c r="Q394" s="88"/>
      <c r="R394" s="88"/>
      <c r="S394" s="88"/>
      <c r="T394" s="89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T394" s="21" t="s">
        <v>162</v>
      </c>
      <c r="AU394" s="21" t="s">
        <v>161</v>
      </c>
    </row>
    <row r="395" spans="1:65" s="2" customFormat="1" ht="16.5" customHeight="1">
      <c r="A395" s="42"/>
      <c r="B395" s="43"/>
      <c r="C395" s="208" t="s">
        <v>542</v>
      </c>
      <c r="D395" s="208" t="s">
        <v>156</v>
      </c>
      <c r="E395" s="209" t="s">
        <v>2543</v>
      </c>
      <c r="F395" s="210" t="s">
        <v>2428</v>
      </c>
      <c r="G395" s="211" t="s">
        <v>1699</v>
      </c>
      <c r="H395" s="212">
        <v>1</v>
      </c>
      <c r="I395" s="213"/>
      <c r="J395" s="214">
        <f>ROUND(I395*H395,2)</f>
        <v>0</v>
      </c>
      <c r="K395" s="210" t="s">
        <v>19</v>
      </c>
      <c r="L395" s="48"/>
      <c r="M395" s="215" t="s">
        <v>19</v>
      </c>
      <c r="N395" s="216" t="s">
        <v>43</v>
      </c>
      <c r="O395" s="88"/>
      <c r="P395" s="217">
        <f>O395*H395</f>
        <v>0</v>
      </c>
      <c r="Q395" s="217">
        <v>0</v>
      </c>
      <c r="R395" s="217">
        <f>Q395*H395</f>
        <v>0</v>
      </c>
      <c r="S395" s="217">
        <v>0</v>
      </c>
      <c r="T395" s="218">
        <f>S395*H395</f>
        <v>0</v>
      </c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R395" s="219" t="s">
        <v>161</v>
      </c>
      <c r="AT395" s="219" t="s">
        <v>156</v>
      </c>
      <c r="AU395" s="219" t="s">
        <v>161</v>
      </c>
      <c r="AY395" s="21" t="s">
        <v>153</v>
      </c>
      <c r="BE395" s="220">
        <f>IF(N395="základní",J395,0)</f>
        <v>0</v>
      </c>
      <c r="BF395" s="220">
        <f>IF(N395="snížená",J395,0)</f>
        <v>0</v>
      </c>
      <c r="BG395" s="220">
        <f>IF(N395="zákl. přenesená",J395,0)</f>
        <v>0</v>
      </c>
      <c r="BH395" s="220">
        <f>IF(N395="sníž. přenesená",J395,0)</f>
        <v>0</v>
      </c>
      <c r="BI395" s="220">
        <f>IF(N395="nulová",J395,0)</f>
        <v>0</v>
      </c>
      <c r="BJ395" s="21" t="s">
        <v>80</v>
      </c>
      <c r="BK395" s="220">
        <f>ROUND(I395*H395,2)</f>
        <v>0</v>
      </c>
      <c r="BL395" s="21" t="s">
        <v>161</v>
      </c>
      <c r="BM395" s="219" t="s">
        <v>919</v>
      </c>
    </row>
    <row r="396" spans="1:47" s="2" customFormat="1" ht="12">
      <c r="A396" s="42"/>
      <c r="B396" s="43"/>
      <c r="C396" s="44"/>
      <c r="D396" s="221" t="s">
        <v>162</v>
      </c>
      <c r="E396" s="44"/>
      <c r="F396" s="222" t="s">
        <v>2428</v>
      </c>
      <c r="G396" s="44"/>
      <c r="H396" s="44"/>
      <c r="I396" s="223"/>
      <c r="J396" s="44"/>
      <c r="K396" s="44"/>
      <c r="L396" s="48"/>
      <c r="M396" s="224"/>
      <c r="N396" s="225"/>
      <c r="O396" s="88"/>
      <c r="P396" s="88"/>
      <c r="Q396" s="88"/>
      <c r="R396" s="88"/>
      <c r="S396" s="88"/>
      <c r="T396" s="89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T396" s="21" t="s">
        <v>162</v>
      </c>
      <c r="AU396" s="21" t="s">
        <v>161</v>
      </c>
    </row>
    <row r="397" spans="1:65" s="2" customFormat="1" ht="16.5" customHeight="1">
      <c r="A397" s="42"/>
      <c r="B397" s="43"/>
      <c r="C397" s="208" t="s">
        <v>930</v>
      </c>
      <c r="D397" s="208" t="s">
        <v>156</v>
      </c>
      <c r="E397" s="209" t="s">
        <v>2470</v>
      </c>
      <c r="F397" s="210" t="s">
        <v>2471</v>
      </c>
      <c r="G397" s="211" t="s">
        <v>2472</v>
      </c>
      <c r="H397" s="212">
        <v>2</v>
      </c>
      <c r="I397" s="213"/>
      <c r="J397" s="214">
        <f>ROUND(I397*H397,2)</f>
        <v>0</v>
      </c>
      <c r="K397" s="210" t="s">
        <v>19</v>
      </c>
      <c r="L397" s="48"/>
      <c r="M397" s="215" t="s">
        <v>19</v>
      </c>
      <c r="N397" s="216" t="s">
        <v>43</v>
      </c>
      <c r="O397" s="88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R397" s="219" t="s">
        <v>161</v>
      </c>
      <c r="AT397" s="219" t="s">
        <v>156</v>
      </c>
      <c r="AU397" s="219" t="s">
        <v>161</v>
      </c>
      <c r="AY397" s="21" t="s">
        <v>153</v>
      </c>
      <c r="BE397" s="220">
        <f>IF(N397="základní",J397,0)</f>
        <v>0</v>
      </c>
      <c r="BF397" s="220">
        <f>IF(N397="snížená",J397,0)</f>
        <v>0</v>
      </c>
      <c r="BG397" s="220">
        <f>IF(N397="zákl. přenesená",J397,0)</f>
        <v>0</v>
      </c>
      <c r="BH397" s="220">
        <f>IF(N397="sníž. přenesená",J397,0)</f>
        <v>0</v>
      </c>
      <c r="BI397" s="220">
        <f>IF(N397="nulová",J397,0)</f>
        <v>0</v>
      </c>
      <c r="BJ397" s="21" t="s">
        <v>80</v>
      </c>
      <c r="BK397" s="220">
        <f>ROUND(I397*H397,2)</f>
        <v>0</v>
      </c>
      <c r="BL397" s="21" t="s">
        <v>161</v>
      </c>
      <c r="BM397" s="219" t="s">
        <v>925</v>
      </c>
    </row>
    <row r="398" spans="1:47" s="2" customFormat="1" ht="12">
      <c r="A398" s="42"/>
      <c r="B398" s="43"/>
      <c r="C398" s="44"/>
      <c r="D398" s="221" t="s">
        <v>162</v>
      </c>
      <c r="E398" s="44"/>
      <c r="F398" s="222" t="s">
        <v>2471</v>
      </c>
      <c r="G398" s="44"/>
      <c r="H398" s="44"/>
      <c r="I398" s="223"/>
      <c r="J398" s="44"/>
      <c r="K398" s="44"/>
      <c r="L398" s="48"/>
      <c r="M398" s="224"/>
      <c r="N398" s="225"/>
      <c r="O398" s="88"/>
      <c r="P398" s="88"/>
      <c r="Q398" s="88"/>
      <c r="R398" s="88"/>
      <c r="S398" s="88"/>
      <c r="T398" s="89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T398" s="21" t="s">
        <v>162</v>
      </c>
      <c r="AU398" s="21" t="s">
        <v>161</v>
      </c>
    </row>
    <row r="399" spans="1:47" s="2" customFormat="1" ht="12">
      <c r="A399" s="42"/>
      <c r="B399" s="43"/>
      <c r="C399" s="44"/>
      <c r="D399" s="221" t="s">
        <v>225</v>
      </c>
      <c r="E399" s="44"/>
      <c r="F399" s="271" t="s">
        <v>2473</v>
      </c>
      <c r="G399" s="44"/>
      <c r="H399" s="44"/>
      <c r="I399" s="223"/>
      <c r="J399" s="44"/>
      <c r="K399" s="44"/>
      <c r="L399" s="48"/>
      <c r="M399" s="224"/>
      <c r="N399" s="225"/>
      <c r="O399" s="88"/>
      <c r="P399" s="88"/>
      <c r="Q399" s="88"/>
      <c r="R399" s="88"/>
      <c r="S399" s="88"/>
      <c r="T399" s="89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T399" s="21" t="s">
        <v>225</v>
      </c>
      <c r="AU399" s="21" t="s">
        <v>161</v>
      </c>
    </row>
    <row r="400" spans="1:65" s="2" customFormat="1" ht="16.5" customHeight="1">
      <c r="A400" s="42"/>
      <c r="B400" s="43"/>
      <c r="C400" s="208" t="s">
        <v>549</v>
      </c>
      <c r="D400" s="208" t="s">
        <v>156</v>
      </c>
      <c r="E400" s="209" t="s">
        <v>2429</v>
      </c>
      <c r="F400" s="210" t="s">
        <v>2430</v>
      </c>
      <c r="G400" s="211" t="s">
        <v>2431</v>
      </c>
      <c r="H400" s="212">
        <v>5</v>
      </c>
      <c r="I400" s="213"/>
      <c r="J400" s="214">
        <f>ROUND(I400*H400,2)</f>
        <v>0</v>
      </c>
      <c r="K400" s="210" t="s">
        <v>19</v>
      </c>
      <c r="L400" s="48"/>
      <c r="M400" s="215" t="s">
        <v>19</v>
      </c>
      <c r="N400" s="216" t="s">
        <v>43</v>
      </c>
      <c r="O400" s="88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R400" s="219" t="s">
        <v>161</v>
      </c>
      <c r="AT400" s="219" t="s">
        <v>156</v>
      </c>
      <c r="AU400" s="219" t="s">
        <v>161</v>
      </c>
      <c r="AY400" s="21" t="s">
        <v>153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21" t="s">
        <v>80</v>
      </c>
      <c r="BK400" s="220">
        <f>ROUND(I400*H400,2)</f>
        <v>0</v>
      </c>
      <c r="BL400" s="21" t="s">
        <v>161</v>
      </c>
      <c r="BM400" s="219" t="s">
        <v>933</v>
      </c>
    </row>
    <row r="401" spans="1:47" s="2" customFormat="1" ht="12">
      <c r="A401" s="42"/>
      <c r="B401" s="43"/>
      <c r="C401" s="44"/>
      <c r="D401" s="221" t="s">
        <v>162</v>
      </c>
      <c r="E401" s="44"/>
      <c r="F401" s="222" t="s">
        <v>2430</v>
      </c>
      <c r="G401" s="44"/>
      <c r="H401" s="44"/>
      <c r="I401" s="223"/>
      <c r="J401" s="44"/>
      <c r="K401" s="44"/>
      <c r="L401" s="48"/>
      <c r="M401" s="224"/>
      <c r="N401" s="225"/>
      <c r="O401" s="88"/>
      <c r="P401" s="88"/>
      <c r="Q401" s="88"/>
      <c r="R401" s="88"/>
      <c r="S401" s="88"/>
      <c r="T401" s="89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T401" s="21" t="s">
        <v>162</v>
      </c>
      <c r="AU401" s="21" t="s">
        <v>161</v>
      </c>
    </row>
    <row r="402" spans="1:47" s="2" customFormat="1" ht="12">
      <c r="A402" s="42"/>
      <c r="B402" s="43"/>
      <c r="C402" s="44"/>
      <c r="D402" s="221" t="s">
        <v>225</v>
      </c>
      <c r="E402" s="44"/>
      <c r="F402" s="271" t="s">
        <v>2432</v>
      </c>
      <c r="G402" s="44"/>
      <c r="H402" s="44"/>
      <c r="I402" s="223"/>
      <c r="J402" s="44"/>
      <c r="K402" s="44"/>
      <c r="L402" s="48"/>
      <c r="M402" s="224"/>
      <c r="N402" s="225"/>
      <c r="O402" s="88"/>
      <c r="P402" s="88"/>
      <c r="Q402" s="88"/>
      <c r="R402" s="88"/>
      <c r="S402" s="88"/>
      <c r="T402" s="89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T402" s="21" t="s">
        <v>225</v>
      </c>
      <c r="AU402" s="21" t="s">
        <v>161</v>
      </c>
    </row>
    <row r="403" spans="1:63" s="12" customFormat="1" ht="20.85" customHeight="1">
      <c r="A403" s="12"/>
      <c r="B403" s="192"/>
      <c r="C403" s="193"/>
      <c r="D403" s="194" t="s">
        <v>71</v>
      </c>
      <c r="E403" s="206" t="s">
        <v>2544</v>
      </c>
      <c r="F403" s="206" t="s">
        <v>2545</v>
      </c>
      <c r="G403" s="193"/>
      <c r="H403" s="193"/>
      <c r="I403" s="196"/>
      <c r="J403" s="207">
        <f>BK403</f>
        <v>0</v>
      </c>
      <c r="K403" s="193"/>
      <c r="L403" s="198"/>
      <c r="M403" s="199"/>
      <c r="N403" s="200"/>
      <c r="O403" s="200"/>
      <c r="P403" s="201">
        <f>P404+SUM(P405:P430)+P440+P444</f>
        <v>0</v>
      </c>
      <c r="Q403" s="200"/>
      <c r="R403" s="201">
        <f>R404+SUM(R405:R430)+R440+R444</f>
        <v>0</v>
      </c>
      <c r="S403" s="200"/>
      <c r="T403" s="202">
        <f>T404+SUM(T405:T430)+T440+T444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3" t="s">
        <v>80</v>
      </c>
      <c r="AT403" s="204" t="s">
        <v>71</v>
      </c>
      <c r="AU403" s="204" t="s">
        <v>82</v>
      </c>
      <c r="AY403" s="203" t="s">
        <v>153</v>
      </c>
      <c r="BK403" s="205">
        <f>BK404+SUM(BK405:BK430)+BK440+BK444</f>
        <v>0</v>
      </c>
    </row>
    <row r="404" spans="1:65" s="2" customFormat="1" ht="16.5" customHeight="1">
      <c r="A404" s="42"/>
      <c r="B404" s="43"/>
      <c r="C404" s="208" t="s">
        <v>946</v>
      </c>
      <c r="D404" s="208" t="s">
        <v>156</v>
      </c>
      <c r="E404" s="209" t="s">
        <v>2546</v>
      </c>
      <c r="F404" s="210" t="s">
        <v>2484</v>
      </c>
      <c r="G404" s="211" t="s">
        <v>2370</v>
      </c>
      <c r="H404" s="212">
        <v>1</v>
      </c>
      <c r="I404" s="213"/>
      <c r="J404" s="214">
        <f>ROUND(I404*H404,2)</f>
        <v>0</v>
      </c>
      <c r="K404" s="210" t="s">
        <v>19</v>
      </c>
      <c r="L404" s="48"/>
      <c r="M404" s="215" t="s">
        <v>19</v>
      </c>
      <c r="N404" s="216" t="s">
        <v>43</v>
      </c>
      <c r="O404" s="88"/>
      <c r="P404" s="217">
        <f>O404*H404</f>
        <v>0</v>
      </c>
      <c r="Q404" s="217">
        <v>0</v>
      </c>
      <c r="R404" s="217">
        <f>Q404*H404</f>
        <v>0</v>
      </c>
      <c r="S404" s="217">
        <v>0</v>
      </c>
      <c r="T404" s="218">
        <f>S404*H404</f>
        <v>0</v>
      </c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R404" s="219" t="s">
        <v>161</v>
      </c>
      <c r="AT404" s="219" t="s">
        <v>156</v>
      </c>
      <c r="AU404" s="219" t="s">
        <v>175</v>
      </c>
      <c r="AY404" s="21" t="s">
        <v>153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21" t="s">
        <v>80</v>
      </c>
      <c r="BK404" s="220">
        <f>ROUND(I404*H404,2)</f>
        <v>0</v>
      </c>
      <c r="BL404" s="21" t="s">
        <v>161</v>
      </c>
      <c r="BM404" s="219" t="s">
        <v>941</v>
      </c>
    </row>
    <row r="405" spans="1:47" s="2" customFormat="1" ht="12">
      <c r="A405" s="42"/>
      <c r="B405" s="43"/>
      <c r="C405" s="44"/>
      <c r="D405" s="221" t="s">
        <v>162</v>
      </c>
      <c r="E405" s="44"/>
      <c r="F405" s="222" t="s">
        <v>2484</v>
      </c>
      <c r="G405" s="44"/>
      <c r="H405" s="44"/>
      <c r="I405" s="223"/>
      <c r="J405" s="44"/>
      <c r="K405" s="44"/>
      <c r="L405" s="48"/>
      <c r="M405" s="224"/>
      <c r="N405" s="225"/>
      <c r="O405" s="88"/>
      <c r="P405" s="88"/>
      <c r="Q405" s="88"/>
      <c r="R405" s="88"/>
      <c r="S405" s="88"/>
      <c r="T405" s="89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T405" s="21" t="s">
        <v>162</v>
      </c>
      <c r="AU405" s="21" t="s">
        <v>175</v>
      </c>
    </row>
    <row r="406" spans="1:47" s="2" customFormat="1" ht="12">
      <c r="A406" s="42"/>
      <c r="B406" s="43"/>
      <c r="C406" s="44"/>
      <c r="D406" s="221" t="s">
        <v>225</v>
      </c>
      <c r="E406" s="44"/>
      <c r="F406" s="271" t="s">
        <v>2547</v>
      </c>
      <c r="G406" s="44"/>
      <c r="H406" s="44"/>
      <c r="I406" s="223"/>
      <c r="J406" s="44"/>
      <c r="K406" s="44"/>
      <c r="L406" s="48"/>
      <c r="M406" s="224"/>
      <c r="N406" s="225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1" t="s">
        <v>225</v>
      </c>
      <c r="AU406" s="21" t="s">
        <v>175</v>
      </c>
    </row>
    <row r="407" spans="1:65" s="2" customFormat="1" ht="16.5" customHeight="1">
      <c r="A407" s="42"/>
      <c r="B407" s="43"/>
      <c r="C407" s="208" t="s">
        <v>555</v>
      </c>
      <c r="D407" s="208" t="s">
        <v>156</v>
      </c>
      <c r="E407" s="209" t="s">
        <v>2548</v>
      </c>
      <c r="F407" s="210" t="s">
        <v>2549</v>
      </c>
      <c r="G407" s="211" t="s">
        <v>2370</v>
      </c>
      <c r="H407" s="212">
        <v>2</v>
      </c>
      <c r="I407" s="213"/>
      <c r="J407" s="214">
        <f>ROUND(I407*H407,2)</f>
        <v>0</v>
      </c>
      <c r="K407" s="210" t="s">
        <v>19</v>
      </c>
      <c r="L407" s="48"/>
      <c r="M407" s="215" t="s">
        <v>19</v>
      </c>
      <c r="N407" s="216" t="s">
        <v>43</v>
      </c>
      <c r="O407" s="88"/>
      <c r="P407" s="217">
        <f>O407*H407</f>
        <v>0</v>
      </c>
      <c r="Q407" s="217">
        <v>0</v>
      </c>
      <c r="R407" s="217">
        <f>Q407*H407</f>
        <v>0</v>
      </c>
      <c r="S407" s="217">
        <v>0</v>
      </c>
      <c r="T407" s="218">
        <f>S407*H407</f>
        <v>0</v>
      </c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R407" s="219" t="s">
        <v>161</v>
      </c>
      <c r="AT407" s="219" t="s">
        <v>156</v>
      </c>
      <c r="AU407" s="219" t="s">
        <v>175</v>
      </c>
      <c r="AY407" s="21" t="s">
        <v>153</v>
      </c>
      <c r="BE407" s="220">
        <f>IF(N407="základní",J407,0)</f>
        <v>0</v>
      </c>
      <c r="BF407" s="220">
        <f>IF(N407="snížená",J407,0)</f>
        <v>0</v>
      </c>
      <c r="BG407" s="220">
        <f>IF(N407="zákl. přenesená",J407,0)</f>
        <v>0</v>
      </c>
      <c r="BH407" s="220">
        <f>IF(N407="sníž. přenesená",J407,0)</f>
        <v>0</v>
      </c>
      <c r="BI407" s="220">
        <f>IF(N407="nulová",J407,0)</f>
        <v>0</v>
      </c>
      <c r="BJ407" s="21" t="s">
        <v>80</v>
      </c>
      <c r="BK407" s="220">
        <f>ROUND(I407*H407,2)</f>
        <v>0</v>
      </c>
      <c r="BL407" s="21" t="s">
        <v>161</v>
      </c>
      <c r="BM407" s="219" t="s">
        <v>949</v>
      </c>
    </row>
    <row r="408" spans="1:47" s="2" customFormat="1" ht="12">
      <c r="A408" s="42"/>
      <c r="B408" s="43"/>
      <c r="C408" s="44"/>
      <c r="D408" s="221" t="s">
        <v>162</v>
      </c>
      <c r="E408" s="44"/>
      <c r="F408" s="222" t="s">
        <v>2549</v>
      </c>
      <c r="G408" s="44"/>
      <c r="H408" s="44"/>
      <c r="I408" s="223"/>
      <c r="J408" s="44"/>
      <c r="K408" s="44"/>
      <c r="L408" s="48"/>
      <c r="M408" s="224"/>
      <c r="N408" s="225"/>
      <c r="O408" s="88"/>
      <c r="P408" s="88"/>
      <c r="Q408" s="88"/>
      <c r="R408" s="88"/>
      <c r="S408" s="88"/>
      <c r="T408" s="89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T408" s="21" t="s">
        <v>162</v>
      </c>
      <c r="AU408" s="21" t="s">
        <v>175</v>
      </c>
    </row>
    <row r="409" spans="1:65" s="2" customFormat="1" ht="16.5" customHeight="1">
      <c r="A409" s="42"/>
      <c r="B409" s="43"/>
      <c r="C409" s="208" t="s">
        <v>961</v>
      </c>
      <c r="D409" s="208" t="s">
        <v>156</v>
      </c>
      <c r="E409" s="209" t="s">
        <v>2550</v>
      </c>
      <c r="F409" s="210" t="s">
        <v>2373</v>
      </c>
      <c r="G409" s="211" t="s">
        <v>2370</v>
      </c>
      <c r="H409" s="212">
        <v>1</v>
      </c>
      <c r="I409" s="213"/>
      <c r="J409" s="214">
        <f>ROUND(I409*H409,2)</f>
        <v>0</v>
      </c>
      <c r="K409" s="210" t="s">
        <v>19</v>
      </c>
      <c r="L409" s="48"/>
      <c r="M409" s="215" t="s">
        <v>19</v>
      </c>
      <c r="N409" s="216" t="s">
        <v>43</v>
      </c>
      <c r="O409" s="88"/>
      <c r="P409" s="217">
        <f>O409*H409</f>
        <v>0</v>
      </c>
      <c r="Q409" s="217">
        <v>0</v>
      </c>
      <c r="R409" s="217">
        <f>Q409*H409</f>
        <v>0</v>
      </c>
      <c r="S409" s="217">
        <v>0</v>
      </c>
      <c r="T409" s="218">
        <f>S409*H409</f>
        <v>0</v>
      </c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R409" s="219" t="s">
        <v>161</v>
      </c>
      <c r="AT409" s="219" t="s">
        <v>156</v>
      </c>
      <c r="AU409" s="219" t="s">
        <v>175</v>
      </c>
      <c r="AY409" s="21" t="s">
        <v>153</v>
      </c>
      <c r="BE409" s="220">
        <f>IF(N409="základní",J409,0)</f>
        <v>0</v>
      </c>
      <c r="BF409" s="220">
        <f>IF(N409="snížená",J409,0)</f>
        <v>0</v>
      </c>
      <c r="BG409" s="220">
        <f>IF(N409="zákl. přenesená",J409,0)</f>
        <v>0</v>
      </c>
      <c r="BH409" s="220">
        <f>IF(N409="sníž. přenesená",J409,0)</f>
        <v>0</v>
      </c>
      <c r="BI409" s="220">
        <f>IF(N409="nulová",J409,0)</f>
        <v>0</v>
      </c>
      <c r="BJ409" s="21" t="s">
        <v>80</v>
      </c>
      <c r="BK409" s="220">
        <f>ROUND(I409*H409,2)</f>
        <v>0</v>
      </c>
      <c r="BL409" s="21" t="s">
        <v>161</v>
      </c>
      <c r="BM409" s="219" t="s">
        <v>955</v>
      </c>
    </row>
    <row r="410" spans="1:47" s="2" customFormat="1" ht="12">
      <c r="A410" s="42"/>
      <c r="B410" s="43"/>
      <c r="C410" s="44"/>
      <c r="D410" s="221" t="s">
        <v>162</v>
      </c>
      <c r="E410" s="44"/>
      <c r="F410" s="222" t="s">
        <v>2373</v>
      </c>
      <c r="G410" s="44"/>
      <c r="H410" s="44"/>
      <c r="I410" s="223"/>
      <c r="J410" s="44"/>
      <c r="K410" s="44"/>
      <c r="L410" s="48"/>
      <c r="M410" s="224"/>
      <c r="N410" s="225"/>
      <c r="O410" s="88"/>
      <c r="P410" s="88"/>
      <c r="Q410" s="88"/>
      <c r="R410" s="88"/>
      <c r="S410" s="88"/>
      <c r="T410" s="89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T410" s="21" t="s">
        <v>162</v>
      </c>
      <c r="AU410" s="21" t="s">
        <v>175</v>
      </c>
    </row>
    <row r="411" spans="1:47" s="2" customFormat="1" ht="12">
      <c r="A411" s="42"/>
      <c r="B411" s="43"/>
      <c r="C411" s="44"/>
      <c r="D411" s="221" t="s">
        <v>225</v>
      </c>
      <c r="E411" s="44"/>
      <c r="F411" s="271" t="s">
        <v>2551</v>
      </c>
      <c r="G411" s="44"/>
      <c r="H411" s="44"/>
      <c r="I411" s="223"/>
      <c r="J411" s="44"/>
      <c r="K411" s="44"/>
      <c r="L411" s="48"/>
      <c r="M411" s="224"/>
      <c r="N411" s="225"/>
      <c r="O411" s="88"/>
      <c r="P411" s="88"/>
      <c r="Q411" s="88"/>
      <c r="R411" s="88"/>
      <c r="S411" s="88"/>
      <c r="T411" s="89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T411" s="21" t="s">
        <v>225</v>
      </c>
      <c r="AU411" s="21" t="s">
        <v>175</v>
      </c>
    </row>
    <row r="412" spans="1:65" s="2" customFormat="1" ht="16.5" customHeight="1">
      <c r="A412" s="42"/>
      <c r="B412" s="43"/>
      <c r="C412" s="208" t="s">
        <v>562</v>
      </c>
      <c r="D412" s="208" t="s">
        <v>156</v>
      </c>
      <c r="E412" s="209" t="s">
        <v>2552</v>
      </c>
      <c r="F412" s="210" t="s">
        <v>2373</v>
      </c>
      <c r="G412" s="211" t="s">
        <v>2370</v>
      </c>
      <c r="H412" s="212">
        <v>1</v>
      </c>
      <c r="I412" s="213"/>
      <c r="J412" s="214">
        <f>ROUND(I412*H412,2)</f>
        <v>0</v>
      </c>
      <c r="K412" s="210" t="s">
        <v>19</v>
      </c>
      <c r="L412" s="48"/>
      <c r="M412" s="215" t="s">
        <v>19</v>
      </c>
      <c r="N412" s="216" t="s">
        <v>43</v>
      </c>
      <c r="O412" s="88"/>
      <c r="P412" s="217">
        <f>O412*H412</f>
        <v>0</v>
      </c>
      <c r="Q412" s="217">
        <v>0</v>
      </c>
      <c r="R412" s="217">
        <f>Q412*H412</f>
        <v>0</v>
      </c>
      <c r="S412" s="217">
        <v>0</v>
      </c>
      <c r="T412" s="218">
        <f>S412*H412</f>
        <v>0</v>
      </c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R412" s="219" t="s">
        <v>161</v>
      </c>
      <c r="AT412" s="219" t="s">
        <v>156</v>
      </c>
      <c r="AU412" s="219" t="s">
        <v>175</v>
      </c>
      <c r="AY412" s="21" t="s">
        <v>153</v>
      </c>
      <c r="BE412" s="220">
        <f>IF(N412="základní",J412,0)</f>
        <v>0</v>
      </c>
      <c r="BF412" s="220">
        <f>IF(N412="snížená",J412,0)</f>
        <v>0</v>
      </c>
      <c r="BG412" s="220">
        <f>IF(N412="zákl. přenesená",J412,0)</f>
        <v>0</v>
      </c>
      <c r="BH412" s="220">
        <f>IF(N412="sníž. přenesená",J412,0)</f>
        <v>0</v>
      </c>
      <c r="BI412" s="220">
        <f>IF(N412="nulová",J412,0)</f>
        <v>0</v>
      </c>
      <c r="BJ412" s="21" t="s">
        <v>80</v>
      </c>
      <c r="BK412" s="220">
        <f>ROUND(I412*H412,2)</f>
        <v>0</v>
      </c>
      <c r="BL412" s="21" t="s">
        <v>161</v>
      </c>
      <c r="BM412" s="219" t="s">
        <v>964</v>
      </c>
    </row>
    <row r="413" spans="1:47" s="2" customFormat="1" ht="12">
      <c r="A413" s="42"/>
      <c r="B413" s="43"/>
      <c r="C413" s="44"/>
      <c r="D413" s="221" t="s">
        <v>162</v>
      </c>
      <c r="E413" s="44"/>
      <c r="F413" s="222" t="s">
        <v>2373</v>
      </c>
      <c r="G413" s="44"/>
      <c r="H413" s="44"/>
      <c r="I413" s="223"/>
      <c r="J413" s="44"/>
      <c r="K413" s="44"/>
      <c r="L413" s="48"/>
      <c r="M413" s="224"/>
      <c r="N413" s="225"/>
      <c r="O413" s="88"/>
      <c r="P413" s="88"/>
      <c r="Q413" s="88"/>
      <c r="R413" s="88"/>
      <c r="S413" s="88"/>
      <c r="T413" s="89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T413" s="21" t="s">
        <v>162</v>
      </c>
      <c r="AU413" s="21" t="s">
        <v>175</v>
      </c>
    </row>
    <row r="414" spans="1:47" s="2" customFormat="1" ht="12">
      <c r="A414" s="42"/>
      <c r="B414" s="43"/>
      <c r="C414" s="44"/>
      <c r="D414" s="221" t="s">
        <v>225</v>
      </c>
      <c r="E414" s="44"/>
      <c r="F414" s="271" t="s">
        <v>2553</v>
      </c>
      <c r="G414" s="44"/>
      <c r="H414" s="44"/>
      <c r="I414" s="223"/>
      <c r="J414" s="44"/>
      <c r="K414" s="44"/>
      <c r="L414" s="48"/>
      <c r="M414" s="224"/>
      <c r="N414" s="225"/>
      <c r="O414" s="88"/>
      <c r="P414" s="88"/>
      <c r="Q414" s="88"/>
      <c r="R414" s="88"/>
      <c r="S414" s="88"/>
      <c r="T414" s="89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T414" s="21" t="s">
        <v>225</v>
      </c>
      <c r="AU414" s="21" t="s">
        <v>175</v>
      </c>
    </row>
    <row r="415" spans="1:65" s="2" customFormat="1" ht="16.5" customHeight="1">
      <c r="A415" s="42"/>
      <c r="B415" s="43"/>
      <c r="C415" s="208" t="s">
        <v>972</v>
      </c>
      <c r="D415" s="208" t="s">
        <v>156</v>
      </c>
      <c r="E415" s="209" t="s">
        <v>2554</v>
      </c>
      <c r="F415" s="210" t="s">
        <v>2536</v>
      </c>
      <c r="G415" s="211" t="s">
        <v>2370</v>
      </c>
      <c r="H415" s="212">
        <v>1</v>
      </c>
      <c r="I415" s="213"/>
      <c r="J415" s="214">
        <f>ROUND(I415*H415,2)</f>
        <v>0</v>
      </c>
      <c r="K415" s="210" t="s">
        <v>19</v>
      </c>
      <c r="L415" s="48"/>
      <c r="M415" s="215" t="s">
        <v>19</v>
      </c>
      <c r="N415" s="216" t="s">
        <v>43</v>
      </c>
      <c r="O415" s="88"/>
      <c r="P415" s="217">
        <f>O415*H415</f>
        <v>0</v>
      </c>
      <c r="Q415" s="217">
        <v>0</v>
      </c>
      <c r="R415" s="217">
        <f>Q415*H415</f>
        <v>0</v>
      </c>
      <c r="S415" s="217">
        <v>0</v>
      </c>
      <c r="T415" s="218">
        <f>S415*H415</f>
        <v>0</v>
      </c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R415" s="219" t="s">
        <v>161</v>
      </c>
      <c r="AT415" s="219" t="s">
        <v>156</v>
      </c>
      <c r="AU415" s="219" t="s">
        <v>175</v>
      </c>
      <c r="AY415" s="21" t="s">
        <v>153</v>
      </c>
      <c r="BE415" s="220">
        <f>IF(N415="základní",J415,0)</f>
        <v>0</v>
      </c>
      <c r="BF415" s="220">
        <f>IF(N415="snížená",J415,0)</f>
        <v>0</v>
      </c>
      <c r="BG415" s="220">
        <f>IF(N415="zákl. přenesená",J415,0)</f>
        <v>0</v>
      </c>
      <c r="BH415" s="220">
        <f>IF(N415="sníž. přenesená",J415,0)</f>
        <v>0</v>
      </c>
      <c r="BI415" s="220">
        <f>IF(N415="nulová",J415,0)</f>
        <v>0</v>
      </c>
      <c r="BJ415" s="21" t="s">
        <v>80</v>
      </c>
      <c r="BK415" s="220">
        <f>ROUND(I415*H415,2)</f>
        <v>0</v>
      </c>
      <c r="BL415" s="21" t="s">
        <v>161</v>
      </c>
      <c r="BM415" s="219" t="s">
        <v>969</v>
      </c>
    </row>
    <row r="416" spans="1:47" s="2" customFormat="1" ht="12">
      <c r="A416" s="42"/>
      <c r="B416" s="43"/>
      <c r="C416" s="44"/>
      <c r="D416" s="221" t="s">
        <v>162</v>
      </c>
      <c r="E416" s="44"/>
      <c r="F416" s="222" t="s">
        <v>2536</v>
      </c>
      <c r="G416" s="44"/>
      <c r="H416" s="44"/>
      <c r="I416" s="223"/>
      <c r="J416" s="44"/>
      <c r="K416" s="44"/>
      <c r="L416" s="48"/>
      <c r="M416" s="224"/>
      <c r="N416" s="225"/>
      <c r="O416" s="88"/>
      <c r="P416" s="88"/>
      <c r="Q416" s="88"/>
      <c r="R416" s="88"/>
      <c r="S416" s="88"/>
      <c r="T416" s="89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T416" s="21" t="s">
        <v>162</v>
      </c>
      <c r="AU416" s="21" t="s">
        <v>175</v>
      </c>
    </row>
    <row r="417" spans="1:47" s="2" customFormat="1" ht="12">
      <c r="A417" s="42"/>
      <c r="B417" s="43"/>
      <c r="C417" s="44"/>
      <c r="D417" s="221" t="s">
        <v>225</v>
      </c>
      <c r="E417" s="44"/>
      <c r="F417" s="271" t="s">
        <v>2555</v>
      </c>
      <c r="G417" s="44"/>
      <c r="H417" s="44"/>
      <c r="I417" s="223"/>
      <c r="J417" s="44"/>
      <c r="K417" s="44"/>
      <c r="L417" s="48"/>
      <c r="M417" s="224"/>
      <c r="N417" s="225"/>
      <c r="O417" s="88"/>
      <c r="P417" s="88"/>
      <c r="Q417" s="88"/>
      <c r="R417" s="88"/>
      <c r="S417" s="88"/>
      <c r="T417" s="89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T417" s="21" t="s">
        <v>225</v>
      </c>
      <c r="AU417" s="21" t="s">
        <v>175</v>
      </c>
    </row>
    <row r="418" spans="1:65" s="2" customFormat="1" ht="16.5" customHeight="1">
      <c r="A418" s="42"/>
      <c r="B418" s="43"/>
      <c r="C418" s="208" t="s">
        <v>567</v>
      </c>
      <c r="D418" s="208" t="s">
        <v>156</v>
      </c>
      <c r="E418" s="209" t="s">
        <v>2556</v>
      </c>
      <c r="F418" s="210" t="s">
        <v>2494</v>
      </c>
      <c r="G418" s="211" t="s">
        <v>2370</v>
      </c>
      <c r="H418" s="212">
        <v>1</v>
      </c>
      <c r="I418" s="213"/>
      <c r="J418" s="214">
        <f>ROUND(I418*H418,2)</f>
        <v>0</v>
      </c>
      <c r="K418" s="210" t="s">
        <v>19</v>
      </c>
      <c r="L418" s="48"/>
      <c r="M418" s="215" t="s">
        <v>19</v>
      </c>
      <c r="N418" s="216" t="s">
        <v>43</v>
      </c>
      <c r="O418" s="88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R418" s="219" t="s">
        <v>161</v>
      </c>
      <c r="AT418" s="219" t="s">
        <v>156</v>
      </c>
      <c r="AU418" s="219" t="s">
        <v>175</v>
      </c>
      <c r="AY418" s="21" t="s">
        <v>153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21" t="s">
        <v>80</v>
      </c>
      <c r="BK418" s="220">
        <f>ROUND(I418*H418,2)</f>
        <v>0</v>
      </c>
      <c r="BL418" s="21" t="s">
        <v>161</v>
      </c>
      <c r="BM418" s="219" t="s">
        <v>155</v>
      </c>
    </row>
    <row r="419" spans="1:47" s="2" customFormat="1" ht="12">
      <c r="A419" s="42"/>
      <c r="B419" s="43"/>
      <c r="C419" s="44"/>
      <c r="D419" s="221" t="s">
        <v>162</v>
      </c>
      <c r="E419" s="44"/>
      <c r="F419" s="222" t="s">
        <v>2494</v>
      </c>
      <c r="G419" s="44"/>
      <c r="H419" s="44"/>
      <c r="I419" s="223"/>
      <c r="J419" s="44"/>
      <c r="K419" s="44"/>
      <c r="L419" s="48"/>
      <c r="M419" s="224"/>
      <c r="N419" s="225"/>
      <c r="O419" s="88"/>
      <c r="P419" s="88"/>
      <c r="Q419" s="88"/>
      <c r="R419" s="88"/>
      <c r="S419" s="88"/>
      <c r="T419" s="89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T419" s="21" t="s">
        <v>162</v>
      </c>
      <c r="AU419" s="21" t="s">
        <v>175</v>
      </c>
    </row>
    <row r="420" spans="1:47" s="2" customFormat="1" ht="12">
      <c r="A420" s="42"/>
      <c r="B420" s="43"/>
      <c r="C420" s="44"/>
      <c r="D420" s="221" t="s">
        <v>225</v>
      </c>
      <c r="E420" s="44"/>
      <c r="F420" s="271" t="s">
        <v>2557</v>
      </c>
      <c r="G420" s="44"/>
      <c r="H420" s="44"/>
      <c r="I420" s="223"/>
      <c r="J420" s="44"/>
      <c r="K420" s="44"/>
      <c r="L420" s="48"/>
      <c r="M420" s="224"/>
      <c r="N420" s="225"/>
      <c r="O420" s="88"/>
      <c r="P420" s="88"/>
      <c r="Q420" s="88"/>
      <c r="R420" s="88"/>
      <c r="S420" s="88"/>
      <c r="T420" s="89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T420" s="21" t="s">
        <v>225</v>
      </c>
      <c r="AU420" s="21" t="s">
        <v>175</v>
      </c>
    </row>
    <row r="421" spans="1:65" s="2" customFormat="1" ht="21.75" customHeight="1">
      <c r="A421" s="42"/>
      <c r="B421" s="43"/>
      <c r="C421" s="208" t="s">
        <v>983</v>
      </c>
      <c r="D421" s="208" t="s">
        <v>156</v>
      </c>
      <c r="E421" s="209" t="s">
        <v>2488</v>
      </c>
      <c r="F421" s="210" t="s">
        <v>2489</v>
      </c>
      <c r="G421" s="211" t="s">
        <v>2370</v>
      </c>
      <c r="H421" s="212">
        <v>1</v>
      </c>
      <c r="I421" s="213"/>
      <c r="J421" s="214">
        <f>ROUND(I421*H421,2)</f>
        <v>0</v>
      </c>
      <c r="K421" s="210" t="s">
        <v>19</v>
      </c>
      <c r="L421" s="48"/>
      <c r="M421" s="215" t="s">
        <v>19</v>
      </c>
      <c r="N421" s="216" t="s">
        <v>43</v>
      </c>
      <c r="O421" s="88"/>
      <c r="P421" s="217">
        <f>O421*H421</f>
        <v>0</v>
      </c>
      <c r="Q421" s="217">
        <v>0</v>
      </c>
      <c r="R421" s="217">
        <f>Q421*H421</f>
        <v>0</v>
      </c>
      <c r="S421" s="217">
        <v>0</v>
      </c>
      <c r="T421" s="218">
        <f>S421*H421</f>
        <v>0</v>
      </c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R421" s="219" t="s">
        <v>161</v>
      </c>
      <c r="AT421" s="219" t="s">
        <v>156</v>
      </c>
      <c r="AU421" s="219" t="s">
        <v>175</v>
      </c>
      <c r="AY421" s="21" t="s">
        <v>153</v>
      </c>
      <c r="BE421" s="220">
        <f>IF(N421="základní",J421,0)</f>
        <v>0</v>
      </c>
      <c r="BF421" s="220">
        <f>IF(N421="snížená",J421,0)</f>
        <v>0</v>
      </c>
      <c r="BG421" s="220">
        <f>IF(N421="zákl. přenesená",J421,0)</f>
        <v>0</v>
      </c>
      <c r="BH421" s="220">
        <f>IF(N421="sníž. přenesená",J421,0)</f>
        <v>0</v>
      </c>
      <c r="BI421" s="220">
        <f>IF(N421="nulová",J421,0)</f>
        <v>0</v>
      </c>
      <c r="BJ421" s="21" t="s">
        <v>80</v>
      </c>
      <c r="BK421" s="220">
        <f>ROUND(I421*H421,2)</f>
        <v>0</v>
      </c>
      <c r="BL421" s="21" t="s">
        <v>161</v>
      </c>
      <c r="BM421" s="219" t="s">
        <v>570</v>
      </c>
    </row>
    <row r="422" spans="1:47" s="2" customFormat="1" ht="12">
      <c r="A422" s="42"/>
      <c r="B422" s="43"/>
      <c r="C422" s="44"/>
      <c r="D422" s="221" t="s">
        <v>162</v>
      </c>
      <c r="E422" s="44"/>
      <c r="F422" s="222" t="s">
        <v>2489</v>
      </c>
      <c r="G422" s="44"/>
      <c r="H422" s="44"/>
      <c r="I422" s="223"/>
      <c r="J422" s="44"/>
      <c r="K422" s="44"/>
      <c r="L422" s="48"/>
      <c r="M422" s="224"/>
      <c r="N422" s="225"/>
      <c r="O422" s="88"/>
      <c r="P422" s="88"/>
      <c r="Q422" s="88"/>
      <c r="R422" s="88"/>
      <c r="S422" s="88"/>
      <c r="T422" s="89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T422" s="21" t="s">
        <v>162</v>
      </c>
      <c r="AU422" s="21" t="s">
        <v>175</v>
      </c>
    </row>
    <row r="423" spans="1:47" s="2" customFormat="1" ht="12">
      <c r="A423" s="42"/>
      <c r="B423" s="43"/>
      <c r="C423" s="44"/>
      <c r="D423" s="221" t="s">
        <v>225</v>
      </c>
      <c r="E423" s="44"/>
      <c r="F423" s="271" t="s">
        <v>2490</v>
      </c>
      <c r="G423" s="44"/>
      <c r="H423" s="44"/>
      <c r="I423" s="223"/>
      <c r="J423" s="44"/>
      <c r="K423" s="44"/>
      <c r="L423" s="48"/>
      <c r="M423" s="224"/>
      <c r="N423" s="225"/>
      <c r="O423" s="88"/>
      <c r="P423" s="88"/>
      <c r="Q423" s="88"/>
      <c r="R423" s="88"/>
      <c r="S423" s="88"/>
      <c r="T423" s="89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T423" s="21" t="s">
        <v>225</v>
      </c>
      <c r="AU423" s="21" t="s">
        <v>175</v>
      </c>
    </row>
    <row r="424" spans="1:65" s="2" customFormat="1" ht="16.5" customHeight="1">
      <c r="A424" s="42"/>
      <c r="B424" s="43"/>
      <c r="C424" s="208" t="s">
        <v>573</v>
      </c>
      <c r="D424" s="208" t="s">
        <v>156</v>
      </c>
      <c r="E424" s="209" t="s">
        <v>2496</v>
      </c>
      <c r="F424" s="210" t="s">
        <v>2385</v>
      </c>
      <c r="G424" s="211" t="s">
        <v>2370</v>
      </c>
      <c r="H424" s="212">
        <v>3</v>
      </c>
      <c r="I424" s="213"/>
      <c r="J424" s="214">
        <f>ROUND(I424*H424,2)</f>
        <v>0</v>
      </c>
      <c r="K424" s="210" t="s">
        <v>19</v>
      </c>
      <c r="L424" s="48"/>
      <c r="M424" s="215" t="s">
        <v>19</v>
      </c>
      <c r="N424" s="216" t="s">
        <v>43</v>
      </c>
      <c r="O424" s="88"/>
      <c r="P424" s="217">
        <f>O424*H424</f>
        <v>0</v>
      </c>
      <c r="Q424" s="217">
        <v>0</v>
      </c>
      <c r="R424" s="217">
        <f>Q424*H424</f>
        <v>0</v>
      </c>
      <c r="S424" s="217">
        <v>0</v>
      </c>
      <c r="T424" s="218">
        <f>S424*H424</f>
        <v>0</v>
      </c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R424" s="219" t="s">
        <v>161</v>
      </c>
      <c r="AT424" s="219" t="s">
        <v>156</v>
      </c>
      <c r="AU424" s="219" t="s">
        <v>175</v>
      </c>
      <c r="AY424" s="21" t="s">
        <v>153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21" t="s">
        <v>80</v>
      </c>
      <c r="BK424" s="220">
        <f>ROUND(I424*H424,2)</f>
        <v>0</v>
      </c>
      <c r="BL424" s="21" t="s">
        <v>161</v>
      </c>
      <c r="BM424" s="219" t="s">
        <v>986</v>
      </c>
    </row>
    <row r="425" spans="1:47" s="2" customFormat="1" ht="12">
      <c r="A425" s="42"/>
      <c r="B425" s="43"/>
      <c r="C425" s="44"/>
      <c r="D425" s="221" t="s">
        <v>162</v>
      </c>
      <c r="E425" s="44"/>
      <c r="F425" s="222" t="s">
        <v>2385</v>
      </c>
      <c r="G425" s="44"/>
      <c r="H425" s="44"/>
      <c r="I425" s="223"/>
      <c r="J425" s="44"/>
      <c r="K425" s="44"/>
      <c r="L425" s="48"/>
      <c r="M425" s="224"/>
      <c r="N425" s="225"/>
      <c r="O425" s="88"/>
      <c r="P425" s="88"/>
      <c r="Q425" s="88"/>
      <c r="R425" s="88"/>
      <c r="S425" s="88"/>
      <c r="T425" s="89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T425" s="21" t="s">
        <v>162</v>
      </c>
      <c r="AU425" s="21" t="s">
        <v>175</v>
      </c>
    </row>
    <row r="426" spans="1:47" s="2" customFormat="1" ht="12">
      <c r="A426" s="42"/>
      <c r="B426" s="43"/>
      <c r="C426" s="44"/>
      <c r="D426" s="221" t="s">
        <v>225</v>
      </c>
      <c r="E426" s="44"/>
      <c r="F426" s="271" t="s">
        <v>2497</v>
      </c>
      <c r="G426" s="44"/>
      <c r="H426" s="44"/>
      <c r="I426" s="223"/>
      <c r="J426" s="44"/>
      <c r="K426" s="44"/>
      <c r="L426" s="48"/>
      <c r="M426" s="224"/>
      <c r="N426" s="225"/>
      <c r="O426" s="88"/>
      <c r="P426" s="88"/>
      <c r="Q426" s="88"/>
      <c r="R426" s="88"/>
      <c r="S426" s="88"/>
      <c r="T426" s="89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T426" s="21" t="s">
        <v>225</v>
      </c>
      <c r="AU426" s="21" t="s">
        <v>175</v>
      </c>
    </row>
    <row r="427" spans="1:65" s="2" customFormat="1" ht="16.5" customHeight="1">
      <c r="A427" s="42"/>
      <c r="B427" s="43"/>
      <c r="C427" s="208" t="s">
        <v>1000</v>
      </c>
      <c r="D427" s="208" t="s">
        <v>156</v>
      </c>
      <c r="E427" s="209" t="s">
        <v>2498</v>
      </c>
      <c r="F427" s="210" t="s">
        <v>2481</v>
      </c>
      <c r="G427" s="211" t="s">
        <v>2402</v>
      </c>
      <c r="H427" s="212">
        <v>2</v>
      </c>
      <c r="I427" s="213"/>
      <c r="J427" s="214">
        <f>ROUND(I427*H427,2)</f>
        <v>0</v>
      </c>
      <c r="K427" s="210" t="s">
        <v>19</v>
      </c>
      <c r="L427" s="48"/>
      <c r="M427" s="215" t="s">
        <v>19</v>
      </c>
      <c r="N427" s="216" t="s">
        <v>43</v>
      </c>
      <c r="O427" s="88"/>
      <c r="P427" s="217">
        <f>O427*H427</f>
        <v>0</v>
      </c>
      <c r="Q427" s="217">
        <v>0</v>
      </c>
      <c r="R427" s="217">
        <f>Q427*H427</f>
        <v>0</v>
      </c>
      <c r="S427" s="217">
        <v>0</v>
      </c>
      <c r="T427" s="218">
        <f>S427*H427</f>
        <v>0</v>
      </c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R427" s="219" t="s">
        <v>161</v>
      </c>
      <c r="AT427" s="219" t="s">
        <v>156</v>
      </c>
      <c r="AU427" s="219" t="s">
        <v>175</v>
      </c>
      <c r="AY427" s="21" t="s">
        <v>153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21" t="s">
        <v>80</v>
      </c>
      <c r="BK427" s="220">
        <f>ROUND(I427*H427,2)</f>
        <v>0</v>
      </c>
      <c r="BL427" s="21" t="s">
        <v>161</v>
      </c>
      <c r="BM427" s="219" t="s">
        <v>993</v>
      </c>
    </row>
    <row r="428" spans="1:47" s="2" customFormat="1" ht="12">
      <c r="A428" s="42"/>
      <c r="B428" s="43"/>
      <c r="C428" s="44"/>
      <c r="D428" s="221" t="s">
        <v>162</v>
      </c>
      <c r="E428" s="44"/>
      <c r="F428" s="222" t="s">
        <v>2481</v>
      </c>
      <c r="G428" s="44"/>
      <c r="H428" s="44"/>
      <c r="I428" s="223"/>
      <c r="J428" s="44"/>
      <c r="K428" s="44"/>
      <c r="L428" s="48"/>
      <c r="M428" s="224"/>
      <c r="N428" s="225"/>
      <c r="O428" s="88"/>
      <c r="P428" s="88"/>
      <c r="Q428" s="88"/>
      <c r="R428" s="88"/>
      <c r="S428" s="88"/>
      <c r="T428" s="89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T428" s="21" t="s">
        <v>162</v>
      </c>
      <c r="AU428" s="21" t="s">
        <v>175</v>
      </c>
    </row>
    <row r="429" spans="1:47" s="2" customFormat="1" ht="12">
      <c r="A429" s="42"/>
      <c r="B429" s="43"/>
      <c r="C429" s="44"/>
      <c r="D429" s="221" t="s">
        <v>225</v>
      </c>
      <c r="E429" s="44"/>
      <c r="F429" s="271" t="s">
        <v>2499</v>
      </c>
      <c r="G429" s="44"/>
      <c r="H429" s="44"/>
      <c r="I429" s="223"/>
      <c r="J429" s="44"/>
      <c r="K429" s="44"/>
      <c r="L429" s="48"/>
      <c r="M429" s="224"/>
      <c r="N429" s="225"/>
      <c r="O429" s="88"/>
      <c r="P429" s="88"/>
      <c r="Q429" s="88"/>
      <c r="R429" s="88"/>
      <c r="S429" s="88"/>
      <c r="T429" s="89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T429" s="21" t="s">
        <v>225</v>
      </c>
      <c r="AU429" s="21" t="s">
        <v>175</v>
      </c>
    </row>
    <row r="430" spans="1:63" s="17" customFormat="1" ht="20.85" customHeight="1">
      <c r="A430" s="17"/>
      <c r="B430" s="287"/>
      <c r="C430" s="288"/>
      <c r="D430" s="289" t="s">
        <v>71</v>
      </c>
      <c r="E430" s="289" t="s">
        <v>2558</v>
      </c>
      <c r="F430" s="289" t="s">
        <v>2399</v>
      </c>
      <c r="G430" s="288"/>
      <c r="H430" s="288"/>
      <c r="I430" s="290"/>
      <c r="J430" s="291">
        <f>BK430</f>
        <v>0</v>
      </c>
      <c r="K430" s="288"/>
      <c r="L430" s="292"/>
      <c r="M430" s="293"/>
      <c r="N430" s="294"/>
      <c r="O430" s="294"/>
      <c r="P430" s="295">
        <f>SUM(P431:P439)</f>
        <v>0</v>
      </c>
      <c r="Q430" s="294"/>
      <c r="R430" s="295">
        <f>SUM(R431:R439)</f>
        <v>0</v>
      </c>
      <c r="S430" s="294"/>
      <c r="T430" s="296">
        <f>SUM(T431:T439)</f>
        <v>0</v>
      </c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R430" s="297" t="s">
        <v>80</v>
      </c>
      <c r="AT430" s="298" t="s">
        <v>71</v>
      </c>
      <c r="AU430" s="298" t="s">
        <v>175</v>
      </c>
      <c r="AY430" s="297" t="s">
        <v>153</v>
      </c>
      <c r="BK430" s="299">
        <f>SUM(BK431:BK439)</f>
        <v>0</v>
      </c>
    </row>
    <row r="431" spans="1:65" s="2" customFormat="1" ht="24.15" customHeight="1">
      <c r="A431" s="42"/>
      <c r="B431" s="43"/>
      <c r="C431" s="208" t="s">
        <v>579</v>
      </c>
      <c r="D431" s="208" t="s">
        <v>156</v>
      </c>
      <c r="E431" s="209" t="s">
        <v>2559</v>
      </c>
      <c r="F431" s="210" t="s">
        <v>2401</v>
      </c>
      <c r="G431" s="211" t="s">
        <v>2402</v>
      </c>
      <c r="H431" s="212">
        <v>3</v>
      </c>
      <c r="I431" s="213"/>
      <c r="J431" s="214">
        <f>ROUND(I431*H431,2)</f>
        <v>0</v>
      </c>
      <c r="K431" s="210" t="s">
        <v>19</v>
      </c>
      <c r="L431" s="48"/>
      <c r="M431" s="215" t="s">
        <v>19</v>
      </c>
      <c r="N431" s="216" t="s">
        <v>43</v>
      </c>
      <c r="O431" s="88"/>
      <c r="P431" s="217">
        <f>O431*H431</f>
        <v>0</v>
      </c>
      <c r="Q431" s="217">
        <v>0</v>
      </c>
      <c r="R431" s="217">
        <f>Q431*H431</f>
        <v>0</v>
      </c>
      <c r="S431" s="217">
        <v>0</v>
      </c>
      <c r="T431" s="218">
        <f>S431*H431</f>
        <v>0</v>
      </c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R431" s="219" t="s">
        <v>161</v>
      </c>
      <c r="AT431" s="219" t="s">
        <v>156</v>
      </c>
      <c r="AU431" s="219" t="s">
        <v>161</v>
      </c>
      <c r="AY431" s="21" t="s">
        <v>153</v>
      </c>
      <c r="BE431" s="220">
        <f>IF(N431="základní",J431,0)</f>
        <v>0</v>
      </c>
      <c r="BF431" s="220">
        <f>IF(N431="snížená",J431,0)</f>
        <v>0</v>
      </c>
      <c r="BG431" s="220">
        <f>IF(N431="zákl. přenesená",J431,0)</f>
        <v>0</v>
      </c>
      <c r="BH431" s="220">
        <f>IF(N431="sníž. přenesená",J431,0)</f>
        <v>0</v>
      </c>
      <c r="BI431" s="220">
        <f>IF(N431="nulová",J431,0)</f>
        <v>0</v>
      </c>
      <c r="BJ431" s="21" t="s">
        <v>80</v>
      </c>
      <c r="BK431" s="220">
        <f>ROUND(I431*H431,2)</f>
        <v>0</v>
      </c>
      <c r="BL431" s="21" t="s">
        <v>161</v>
      </c>
      <c r="BM431" s="219" t="s">
        <v>1003</v>
      </c>
    </row>
    <row r="432" spans="1:47" s="2" customFormat="1" ht="12">
      <c r="A432" s="42"/>
      <c r="B432" s="43"/>
      <c r="C432" s="44"/>
      <c r="D432" s="221" t="s">
        <v>162</v>
      </c>
      <c r="E432" s="44"/>
      <c r="F432" s="222" t="s">
        <v>2401</v>
      </c>
      <c r="G432" s="44"/>
      <c r="H432" s="44"/>
      <c r="I432" s="223"/>
      <c r="J432" s="44"/>
      <c r="K432" s="44"/>
      <c r="L432" s="48"/>
      <c r="M432" s="224"/>
      <c r="N432" s="225"/>
      <c r="O432" s="88"/>
      <c r="P432" s="88"/>
      <c r="Q432" s="88"/>
      <c r="R432" s="88"/>
      <c r="S432" s="88"/>
      <c r="T432" s="89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T432" s="21" t="s">
        <v>162</v>
      </c>
      <c r="AU432" s="21" t="s">
        <v>161</v>
      </c>
    </row>
    <row r="433" spans="1:47" s="2" customFormat="1" ht="12">
      <c r="A433" s="42"/>
      <c r="B433" s="43"/>
      <c r="C433" s="44"/>
      <c r="D433" s="221" t="s">
        <v>225</v>
      </c>
      <c r="E433" s="44"/>
      <c r="F433" s="271" t="s">
        <v>2560</v>
      </c>
      <c r="G433" s="44"/>
      <c r="H433" s="44"/>
      <c r="I433" s="223"/>
      <c r="J433" s="44"/>
      <c r="K433" s="44"/>
      <c r="L433" s="48"/>
      <c r="M433" s="224"/>
      <c r="N433" s="225"/>
      <c r="O433" s="88"/>
      <c r="P433" s="88"/>
      <c r="Q433" s="88"/>
      <c r="R433" s="88"/>
      <c r="S433" s="88"/>
      <c r="T433" s="89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T433" s="21" t="s">
        <v>225</v>
      </c>
      <c r="AU433" s="21" t="s">
        <v>161</v>
      </c>
    </row>
    <row r="434" spans="1:65" s="2" customFormat="1" ht="16.5" customHeight="1">
      <c r="A434" s="42"/>
      <c r="B434" s="43"/>
      <c r="C434" s="208" t="s">
        <v>1011</v>
      </c>
      <c r="D434" s="208" t="s">
        <v>156</v>
      </c>
      <c r="E434" s="209" t="s">
        <v>2414</v>
      </c>
      <c r="F434" s="210" t="s">
        <v>2415</v>
      </c>
      <c r="G434" s="211" t="s">
        <v>2370</v>
      </c>
      <c r="H434" s="212">
        <v>6</v>
      </c>
      <c r="I434" s="213"/>
      <c r="J434" s="214">
        <f>ROUND(I434*H434,2)</f>
        <v>0</v>
      </c>
      <c r="K434" s="210" t="s">
        <v>19</v>
      </c>
      <c r="L434" s="48"/>
      <c r="M434" s="215" t="s">
        <v>19</v>
      </c>
      <c r="N434" s="216" t="s">
        <v>43</v>
      </c>
      <c r="O434" s="88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R434" s="219" t="s">
        <v>161</v>
      </c>
      <c r="AT434" s="219" t="s">
        <v>156</v>
      </c>
      <c r="AU434" s="219" t="s">
        <v>161</v>
      </c>
      <c r="AY434" s="21" t="s">
        <v>153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21" t="s">
        <v>80</v>
      </c>
      <c r="BK434" s="220">
        <f>ROUND(I434*H434,2)</f>
        <v>0</v>
      </c>
      <c r="BL434" s="21" t="s">
        <v>161</v>
      </c>
      <c r="BM434" s="219" t="s">
        <v>1009</v>
      </c>
    </row>
    <row r="435" spans="1:47" s="2" customFormat="1" ht="12">
      <c r="A435" s="42"/>
      <c r="B435" s="43"/>
      <c r="C435" s="44"/>
      <c r="D435" s="221" t="s">
        <v>162</v>
      </c>
      <c r="E435" s="44"/>
      <c r="F435" s="222" t="s">
        <v>2415</v>
      </c>
      <c r="G435" s="44"/>
      <c r="H435" s="44"/>
      <c r="I435" s="223"/>
      <c r="J435" s="44"/>
      <c r="K435" s="44"/>
      <c r="L435" s="48"/>
      <c r="M435" s="224"/>
      <c r="N435" s="225"/>
      <c r="O435" s="88"/>
      <c r="P435" s="88"/>
      <c r="Q435" s="88"/>
      <c r="R435" s="88"/>
      <c r="S435" s="88"/>
      <c r="T435" s="89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T435" s="21" t="s">
        <v>162</v>
      </c>
      <c r="AU435" s="21" t="s">
        <v>161</v>
      </c>
    </row>
    <row r="436" spans="1:65" s="2" customFormat="1" ht="16.5" customHeight="1">
      <c r="A436" s="42"/>
      <c r="B436" s="43"/>
      <c r="C436" s="208" t="s">
        <v>587</v>
      </c>
      <c r="D436" s="208" t="s">
        <v>156</v>
      </c>
      <c r="E436" s="209" t="s">
        <v>2501</v>
      </c>
      <c r="F436" s="210" t="s">
        <v>2502</v>
      </c>
      <c r="G436" s="211" t="s">
        <v>2402</v>
      </c>
      <c r="H436" s="212">
        <v>3</v>
      </c>
      <c r="I436" s="213"/>
      <c r="J436" s="214">
        <f>ROUND(I436*H436,2)</f>
        <v>0</v>
      </c>
      <c r="K436" s="210" t="s">
        <v>19</v>
      </c>
      <c r="L436" s="48"/>
      <c r="M436" s="215" t="s">
        <v>19</v>
      </c>
      <c r="N436" s="216" t="s">
        <v>43</v>
      </c>
      <c r="O436" s="88"/>
      <c r="P436" s="217">
        <f>O436*H436</f>
        <v>0</v>
      </c>
      <c r="Q436" s="217">
        <v>0</v>
      </c>
      <c r="R436" s="217">
        <f>Q436*H436</f>
        <v>0</v>
      </c>
      <c r="S436" s="217">
        <v>0</v>
      </c>
      <c r="T436" s="218">
        <f>S436*H436</f>
        <v>0</v>
      </c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R436" s="219" t="s">
        <v>161</v>
      </c>
      <c r="AT436" s="219" t="s">
        <v>156</v>
      </c>
      <c r="AU436" s="219" t="s">
        <v>161</v>
      </c>
      <c r="AY436" s="21" t="s">
        <v>153</v>
      </c>
      <c r="BE436" s="220">
        <f>IF(N436="základní",J436,0)</f>
        <v>0</v>
      </c>
      <c r="BF436" s="220">
        <f>IF(N436="snížená",J436,0)</f>
        <v>0</v>
      </c>
      <c r="BG436" s="220">
        <f>IF(N436="zákl. přenesená",J436,0)</f>
        <v>0</v>
      </c>
      <c r="BH436" s="220">
        <f>IF(N436="sníž. přenesená",J436,0)</f>
        <v>0</v>
      </c>
      <c r="BI436" s="220">
        <f>IF(N436="nulová",J436,0)</f>
        <v>0</v>
      </c>
      <c r="BJ436" s="21" t="s">
        <v>80</v>
      </c>
      <c r="BK436" s="220">
        <f>ROUND(I436*H436,2)</f>
        <v>0</v>
      </c>
      <c r="BL436" s="21" t="s">
        <v>161</v>
      </c>
      <c r="BM436" s="219" t="s">
        <v>1014</v>
      </c>
    </row>
    <row r="437" spans="1:47" s="2" customFormat="1" ht="12">
      <c r="A437" s="42"/>
      <c r="B437" s="43"/>
      <c r="C437" s="44"/>
      <c r="D437" s="221" t="s">
        <v>162</v>
      </c>
      <c r="E437" s="44"/>
      <c r="F437" s="222" t="s">
        <v>2503</v>
      </c>
      <c r="G437" s="44"/>
      <c r="H437" s="44"/>
      <c r="I437" s="223"/>
      <c r="J437" s="44"/>
      <c r="K437" s="44"/>
      <c r="L437" s="48"/>
      <c r="M437" s="224"/>
      <c r="N437" s="225"/>
      <c r="O437" s="88"/>
      <c r="P437" s="88"/>
      <c r="Q437" s="88"/>
      <c r="R437" s="88"/>
      <c r="S437" s="88"/>
      <c r="T437" s="89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T437" s="21" t="s">
        <v>162</v>
      </c>
      <c r="AU437" s="21" t="s">
        <v>161</v>
      </c>
    </row>
    <row r="438" spans="1:65" s="2" customFormat="1" ht="16.5" customHeight="1">
      <c r="A438" s="42"/>
      <c r="B438" s="43"/>
      <c r="C438" s="208" t="s">
        <v>1021</v>
      </c>
      <c r="D438" s="208" t="s">
        <v>156</v>
      </c>
      <c r="E438" s="209" t="s">
        <v>2504</v>
      </c>
      <c r="F438" s="210" t="s">
        <v>2505</v>
      </c>
      <c r="G438" s="211" t="s">
        <v>2370</v>
      </c>
      <c r="H438" s="212">
        <v>2</v>
      </c>
      <c r="I438" s="213"/>
      <c r="J438" s="214">
        <f>ROUND(I438*H438,2)</f>
        <v>0</v>
      </c>
      <c r="K438" s="210" t="s">
        <v>19</v>
      </c>
      <c r="L438" s="48"/>
      <c r="M438" s="215" t="s">
        <v>19</v>
      </c>
      <c r="N438" s="216" t="s">
        <v>43</v>
      </c>
      <c r="O438" s="88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R438" s="219" t="s">
        <v>161</v>
      </c>
      <c r="AT438" s="219" t="s">
        <v>156</v>
      </c>
      <c r="AU438" s="219" t="s">
        <v>161</v>
      </c>
      <c r="AY438" s="21" t="s">
        <v>153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21" t="s">
        <v>80</v>
      </c>
      <c r="BK438" s="220">
        <f>ROUND(I438*H438,2)</f>
        <v>0</v>
      </c>
      <c r="BL438" s="21" t="s">
        <v>161</v>
      </c>
      <c r="BM438" s="219" t="s">
        <v>1019</v>
      </c>
    </row>
    <row r="439" spans="1:47" s="2" customFormat="1" ht="12">
      <c r="A439" s="42"/>
      <c r="B439" s="43"/>
      <c r="C439" s="44"/>
      <c r="D439" s="221" t="s">
        <v>162</v>
      </c>
      <c r="E439" s="44"/>
      <c r="F439" s="222" t="s">
        <v>2505</v>
      </c>
      <c r="G439" s="44"/>
      <c r="H439" s="44"/>
      <c r="I439" s="223"/>
      <c r="J439" s="44"/>
      <c r="K439" s="44"/>
      <c r="L439" s="48"/>
      <c r="M439" s="224"/>
      <c r="N439" s="225"/>
      <c r="O439" s="88"/>
      <c r="P439" s="88"/>
      <c r="Q439" s="88"/>
      <c r="R439" s="88"/>
      <c r="S439" s="88"/>
      <c r="T439" s="89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T439" s="21" t="s">
        <v>162</v>
      </c>
      <c r="AU439" s="21" t="s">
        <v>161</v>
      </c>
    </row>
    <row r="440" spans="1:63" s="17" customFormat="1" ht="20.85" customHeight="1">
      <c r="A440" s="17"/>
      <c r="B440" s="287"/>
      <c r="C440" s="288"/>
      <c r="D440" s="289" t="s">
        <v>71</v>
      </c>
      <c r="E440" s="289" t="s">
        <v>2561</v>
      </c>
      <c r="F440" s="289" t="s">
        <v>2417</v>
      </c>
      <c r="G440" s="288"/>
      <c r="H440" s="288"/>
      <c r="I440" s="290"/>
      <c r="J440" s="291">
        <f>BK440</f>
        <v>0</v>
      </c>
      <c r="K440" s="288"/>
      <c r="L440" s="292"/>
      <c r="M440" s="293"/>
      <c r="N440" s="294"/>
      <c r="O440" s="294"/>
      <c r="P440" s="295">
        <f>SUM(P441:P443)</f>
        <v>0</v>
      </c>
      <c r="Q440" s="294"/>
      <c r="R440" s="295">
        <f>SUM(R441:R443)</f>
        <v>0</v>
      </c>
      <c r="S440" s="294"/>
      <c r="T440" s="296">
        <f>SUM(T441:T443)</f>
        <v>0</v>
      </c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R440" s="297" t="s">
        <v>80</v>
      </c>
      <c r="AT440" s="298" t="s">
        <v>71</v>
      </c>
      <c r="AU440" s="298" t="s">
        <v>175</v>
      </c>
      <c r="AY440" s="297" t="s">
        <v>153</v>
      </c>
      <c r="BK440" s="299">
        <f>SUM(BK441:BK443)</f>
        <v>0</v>
      </c>
    </row>
    <row r="441" spans="1:65" s="2" customFormat="1" ht="16.5" customHeight="1">
      <c r="A441" s="42"/>
      <c r="B441" s="43"/>
      <c r="C441" s="208" t="s">
        <v>595</v>
      </c>
      <c r="D441" s="208" t="s">
        <v>156</v>
      </c>
      <c r="E441" s="209" t="s">
        <v>2464</v>
      </c>
      <c r="F441" s="210" t="s">
        <v>2465</v>
      </c>
      <c r="G441" s="211" t="s">
        <v>2396</v>
      </c>
      <c r="H441" s="212">
        <v>2</v>
      </c>
      <c r="I441" s="213"/>
      <c r="J441" s="214">
        <f>ROUND(I441*H441,2)</f>
        <v>0</v>
      </c>
      <c r="K441" s="210" t="s">
        <v>19</v>
      </c>
      <c r="L441" s="48"/>
      <c r="M441" s="215" t="s">
        <v>19</v>
      </c>
      <c r="N441" s="216" t="s">
        <v>43</v>
      </c>
      <c r="O441" s="88"/>
      <c r="P441" s="217">
        <f>O441*H441</f>
        <v>0</v>
      </c>
      <c r="Q441" s="217">
        <v>0</v>
      </c>
      <c r="R441" s="217">
        <f>Q441*H441</f>
        <v>0</v>
      </c>
      <c r="S441" s="217">
        <v>0</v>
      </c>
      <c r="T441" s="218">
        <f>S441*H441</f>
        <v>0</v>
      </c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R441" s="219" t="s">
        <v>161</v>
      </c>
      <c r="AT441" s="219" t="s">
        <v>156</v>
      </c>
      <c r="AU441" s="219" t="s">
        <v>161</v>
      </c>
      <c r="AY441" s="21" t="s">
        <v>153</v>
      </c>
      <c r="BE441" s="220">
        <f>IF(N441="základní",J441,0)</f>
        <v>0</v>
      </c>
      <c r="BF441" s="220">
        <f>IF(N441="snížená",J441,0)</f>
        <v>0</v>
      </c>
      <c r="BG441" s="220">
        <f>IF(N441="zákl. přenesená",J441,0)</f>
        <v>0</v>
      </c>
      <c r="BH441" s="220">
        <f>IF(N441="sníž. přenesená",J441,0)</f>
        <v>0</v>
      </c>
      <c r="BI441" s="220">
        <f>IF(N441="nulová",J441,0)</f>
        <v>0</v>
      </c>
      <c r="BJ441" s="21" t="s">
        <v>80</v>
      </c>
      <c r="BK441" s="220">
        <f>ROUND(I441*H441,2)</f>
        <v>0</v>
      </c>
      <c r="BL441" s="21" t="s">
        <v>161</v>
      </c>
      <c r="BM441" s="219" t="s">
        <v>1024</v>
      </c>
    </row>
    <row r="442" spans="1:47" s="2" customFormat="1" ht="12">
      <c r="A442" s="42"/>
      <c r="B442" s="43"/>
      <c r="C442" s="44"/>
      <c r="D442" s="221" t="s">
        <v>162</v>
      </c>
      <c r="E442" s="44"/>
      <c r="F442" s="222" t="s">
        <v>2465</v>
      </c>
      <c r="G442" s="44"/>
      <c r="H442" s="44"/>
      <c r="I442" s="223"/>
      <c r="J442" s="44"/>
      <c r="K442" s="44"/>
      <c r="L442" s="48"/>
      <c r="M442" s="224"/>
      <c r="N442" s="225"/>
      <c r="O442" s="88"/>
      <c r="P442" s="88"/>
      <c r="Q442" s="88"/>
      <c r="R442" s="88"/>
      <c r="S442" s="88"/>
      <c r="T442" s="89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T442" s="21" t="s">
        <v>162</v>
      </c>
      <c r="AU442" s="21" t="s">
        <v>161</v>
      </c>
    </row>
    <row r="443" spans="1:47" s="2" customFormat="1" ht="12">
      <c r="A443" s="42"/>
      <c r="B443" s="43"/>
      <c r="C443" s="44"/>
      <c r="D443" s="221" t="s">
        <v>225</v>
      </c>
      <c r="E443" s="44"/>
      <c r="F443" s="271" t="s">
        <v>2466</v>
      </c>
      <c r="G443" s="44"/>
      <c r="H443" s="44"/>
      <c r="I443" s="223"/>
      <c r="J443" s="44"/>
      <c r="K443" s="44"/>
      <c r="L443" s="48"/>
      <c r="M443" s="224"/>
      <c r="N443" s="225"/>
      <c r="O443" s="88"/>
      <c r="P443" s="88"/>
      <c r="Q443" s="88"/>
      <c r="R443" s="88"/>
      <c r="S443" s="88"/>
      <c r="T443" s="89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T443" s="21" t="s">
        <v>225</v>
      </c>
      <c r="AU443" s="21" t="s">
        <v>161</v>
      </c>
    </row>
    <row r="444" spans="1:63" s="17" customFormat="1" ht="20.85" customHeight="1">
      <c r="A444" s="17"/>
      <c r="B444" s="287"/>
      <c r="C444" s="288"/>
      <c r="D444" s="289" t="s">
        <v>71</v>
      </c>
      <c r="E444" s="289" t="s">
        <v>2562</v>
      </c>
      <c r="F444" s="289" t="s">
        <v>2424</v>
      </c>
      <c r="G444" s="288"/>
      <c r="H444" s="288"/>
      <c r="I444" s="290"/>
      <c r="J444" s="291">
        <f>BK444</f>
        <v>0</v>
      </c>
      <c r="K444" s="288"/>
      <c r="L444" s="292"/>
      <c r="M444" s="293"/>
      <c r="N444" s="294"/>
      <c r="O444" s="294"/>
      <c r="P444" s="295">
        <f>SUM(P445:P454)</f>
        <v>0</v>
      </c>
      <c r="Q444" s="294"/>
      <c r="R444" s="295">
        <f>SUM(R445:R454)</f>
        <v>0</v>
      </c>
      <c r="S444" s="294"/>
      <c r="T444" s="296">
        <f>SUM(T445:T454)</f>
        <v>0</v>
      </c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R444" s="297" t="s">
        <v>80</v>
      </c>
      <c r="AT444" s="298" t="s">
        <v>71</v>
      </c>
      <c r="AU444" s="298" t="s">
        <v>175</v>
      </c>
      <c r="AY444" s="297" t="s">
        <v>153</v>
      </c>
      <c r="BK444" s="299">
        <f>SUM(BK445:BK454)</f>
        <v>0</v>
      </c>
    </row>
    <row r="445" spans="1:65" s="2" customFormat="1" ht="16.5" customHeight="1">
      <c r="A445" s="42"/>
      <c r="B445" s="43"/>
      <c r="C445" s="208" t="s">
        <v>1036</v>
      </c>
      <c r="D445" s="208" t="s">
        <v>156</v>
      </c>
      <c r="E445" s="209" t="s">
        <v>2470</v>
      </c>
      <c r="F445" s="210" t="s">
        <v>2471</v>
      </c>
      <c r="G445" s="211" t="s">
        <v>2472</v>
      </c>
      <c r="H445" s="212">
        <v>1</v>
      </c>
      <c r="I445" s="213"/>
      <c r="J445" s="214">
        <f>ROUND(I445*H445,2)</f>
        <v>0</v>
      </c>
      <c r="K445" s="210" t="s">
        <v>19</v>
      </c>
      <c r="L445" s="48"/>
      <c r="M445" s="215" t="s">
        <v>19</v>
      </c>
      <c r="N445" s="216" t="s">
        <v>43</v>
      </c>
      <c r="O445" s="88"/>
      <c r="P445" s="217">
        <f>O445*H445</f>
        <v>0</v>
      </c>
      <c r="Q445" s="217">
        <v>0</v>
      </c>
      <c r="R445" s="217">
        <f>Q445*H445</f>
        <v>0</v>
      </c>
      <c r="S445" s="217">
        <v>0</v>
      </c>
      <c r="T445" s="218">
        <f>S445*H445</f>
        <v>0</v>
      </c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R445" s="219" t="s">
        <v>161</v>
      </c>
      <c r="AT445" s="219" t="s">
        <v>156</v>
      </c>
      <c r="AU445" s="219" t="s">
        <v>161</v>
      </c>
      <c r="AY445" s="21" t="s">
        <v>153</v>
      </c>
      <c r="BE445" s="220">
        <f>IF(N445="základní",J445,0)</f>
        <v>0</v>
      </c>
      <c r="BF445" s="220">
        <f>IF(N445="snížená",J445,0)</f>
        <v>0</v>
      </c>
      <c r="BG445" s="220">
        <f>IF(N445="zákl. přenesená",J445,0)</f>
        <v>0</v>
      </c>
      <c r="BH445" s="220">
        <f>IF(N445="sníž. přenesená",J445,0)</f>
        <v>0</v>
      </c>
      <c r="BI445" s="220">
        <f>IF(N445="nulová",J445,0)</f>
        <v>0</v>
      </c>
      <c r="BJ445" s="21" t="s">
        <v>80</v>
      </c>
      <c r="BK445" s="220">
        <f>ROUND(I445*H445,2)</f>
        <v>0</v>
      </c>
      <c r="BL445" s="21" t="s">
        <v>161</v>
      </c>
      <c r="BM445" s="219" t="s">
        <v>1031</v>
      </c>
    </row>
    <row r="446" spans="1:47" s="2" customFormat="1" ht="12">
      <c r="A446" s="42"/>
      <c r="B446" s="43"/>
      <c r="C446" s="44"/>
      <c r="D446" s="221" t="s">
        <v>162</v>
      </c>
      <c r="E446" s="44"/>
      <c r="F446" s="222" t="s">
        <v>2471</v>
      </c>
      <c r="G446" s="44"/>
      <c r="H446" s="44"/>
      <c r="I446" s="223"/>
      <c r="J446" s="44"/>
      <c r="K446" s="44"/>
      <c r="L446" s="48"/>
      <c r="M446" s="224"/>
      <c r="N446" s="225"/>
      <c r="O446" s="88"/>
      <c r="P446" s="88"/>
      <c r="Q446" s="88"/>
      <c r="R446" s="88"/>
      <c r="S446" s="88"/>
      <c r="T446" s="89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T446" s="21" t="s">
        <v>162</v>
      </c>
      <c r="AU446" s="21" t="s">
        <v>161</v>
      </c>
    </row>
    <row r="447" spans="1:47" s="2" customFormat="1" ht="12">
      <c r="A447" s="42"/>
      <c r="B447" s="43"/>
      <c r="C447" s="44"/>
      <c r="D447" s="221" t="s">
        <v>225</v>
      </c>
      <c r="E447" s="44"/>
      <c r="F447" s="271" t="s">
        <v>2473</v>
      </c>
      <c r="G447" s="44"/>
      <c r="H447" s="44"/>
      <c r="I447" s="223"/>
      <c r="J447" s="44"/>
      <c r="K447" s="44"/>
      <c r="L447" s="48"/>
      <c r="M447" s="224"/>
      <c r="N447" s="225"/>
      <c r="O447" s="88"/>
      <c r="P447" s="88"/>
      <c r="Q447" s="88"/>
      <c r="R447" s="88"/>
      <c r="S447" s="88"/>
      <c r="T447" s="89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T447" s="21" t="s">
        <v>225</v>
      </c>
      <c r="AU447" s="21" t="s">
        <v>161</v>
      </c>
    </row>
    <row r="448" spans="1:65" s="2" customFormat="1" ht="16.5" customHeight="1">
      <c r="A448" s="42"/>
      <c r="B448" s="43"/>
      <c r="C448" s="208" t="s">
        <v>605</v>
      </c>
      <c r="D448" s="208" t="s">
        <v>156</v>
      </c>
      <c r="E448" s="209" t="s">
        <v>2563</v>
      </c>
      <c r="F448" s="210" t="s">
        <v>2426</v>
      </c>
      <c r="G448" s="211" t="s">
        <v>1699</v>
      </c>
      <c r="H448" s="212">
        <v>1</v>
      </c>
      <c r="I448" s="213"/>
      <c r="J448" s="214">
        <f>ROUND(I448*H448,2)</f>
        <v>0</v>
      </c>
      <c r="K448" s="210" t="s">
        <v>19</v>
      </c>
      <c r="L448" s="48"/>
      <c r="M448" s="215" t="s">
        <v>19</v>
      </c>
      <c r="N448" s="216" t="s">
        <v>43</v>
      </c>
      <c r="O448" s="88"/>
      <c r="P448" s="217">
        <f>O448*H448</f>
        <v>0</v>
      </c>
      <c r="Q448" s="217">
        <v>0</v>
      </c>
      <c r="R448" s="217">
        <f>Q448*H448</f>
        <v>0</v>
      </c>
      <c r="S448" s="217">
        <v>0</v>
      </c>
      <c r="T448" s="218">
        <f>S448*H448</f>
        <v>0</v>
      </c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R448" s="219" t="s">
        <v>161</v>
      </c>
      <c r="AT448" s="219" t="s">
        <v>156</v>
      </c>
      <c r="AU448" s="219" t="s">
        <v>161</v>
      </c>
      <c r="AY448" s="21" t="s">
        <v>153</v>
      </c>
      <c r="BE448" s="220">
        <f>IF(N448="základní",J448,0)</f>
        <v>0</v>
      </c>
      <c r="BF448" s="220">
        <f>IF(N448="snížená",J448,0)</f>
        <v>0</v>
      </c>
      <c r="BG448" s="220">
        <f>IF(N448="zákl. přenesená",J448,0)</f>
        <v>0</v>
      </c>
      <c r="BH448" s="220">
        <f>IF(N448="sníž. přenesená",J448,0)</f>
        <v>0</v>
      </c>
      <c r="BI448" s="220">
        <f>IF(N448="nulová",J448,0)</f>
        <v>0</v>
      </c>
      <c r="BJ448" s="21" t="s">
        <v>80</v>
      </c>
      <c r="BK448" s="220">
        <f>ROUND(I448*H448,2)</f>
        <v>0</v>
      </c>
      <c r="BL448" s="21" t="s">
        <v>161</v>
      </c>
      <c r="BM448" s="219" t="s">
        <v>1039</v>
      </c>
    </row>
    <row r="449" spans="1:47" s="2" customFormat="1" ht="12">
      <c r="A449" s="42"/>
      <c r="B449" s="43"/>
      <c r="C449" s="44"/>
      <c r="D449" s="221" t="s">
        <v>162</v>
      </c>
      <c r="E449" s="44"/>
      <c r="F449" s="222" t="s">
        <v>2426</v>
      </c>
      <c r="G449" s="44"/>
      <c r="H449" s="44"/>
      <c r="I449" s="223"/>
      <c r="J449" s="44"/>
      <c r="K449" s="44"/>
      <c r="L449" s="48"/>
      <c r="M449" s="224"/>
      <c r="N449" s="225"/>
      <c r="O449" s="88"/>
      <c r="P449" s="88"/>
      <c r="Q449" s="88"/>
      <c r="R449" s="88"/>
      <c r="S449" s="88"/>
      <c r="T449" s="89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T449" s="21" t="s">
        <v>162</v>
      </c>
      <c r="AU449" s="21" t="s">
        <v>161</v>
      </c>
    </row>
    <row r="450" spans="1:65" s="2" customFormat="1" ht="16.5" customHeight="1">
      <c r="A450" s="42"/>
      <c r="B450" s="43"/>
      <c r="C450" s="208" t="s">
        <v>1052</v>
      </c>
      <c r="D450" s="208" t="s">
        <v>156</v>
      </c>
      <c r="E450" s="209" t="s">
        <v>2564</v>
      </c>
      <c r="F450" s="210" t="s">
        <v>2428</v>
      </c>
      <c r="G450" s="211" t="s">
        <v>1699</v>
      </c>
      <c r="H450" s="212">
        <v>1</v>
      </c>
      <c r="I450" s="213"/>
      <c r="J450" s="214">
        <f>ROUND(I450*H450,2)</f>
        <v>0</v>
      </c>
      <c r="K450" s="210" t="s">
        <v>19</v>
      </c>
      <c r="L450" s="48"/>
      <c r="M450" s="215" t="s">
        <v>19</v>
      </c>
      <c r="N450" s="216" t="s">
        <v>43</v>
      </c>
      <c r="O450" s="88"/>
      <c r="P450" s="217">
        <f>O450*H450</f>
        <v>0</v>
      </c>
      <c r="Q450" s="217">
        <v>0</v>
      </c>
      <c r="R450" s="217">
        <f>Q450*H450</f>
        <v>0</v>
      </c>
      <c r="S450" s="217">
        <v>0</v>
      </c>
      <c r="T450" s="218">
        <f>S450*H450</f>
        <v>0</v>
      </c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R450" s="219" t="s">
        <v>161</v>
      </c>
      <c r="AT450" s="219" t="s">
        <v>156</v>
      </c>
      <c r="AU450" s="219" t="s">
        <v>161</v>
      </c>
      <c r="AY450" s="21" t="s">
        <v>153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21" t="s">
        <v>80</v>
      </c>
      <c r="BK450" s="220">
        <f>ROUND(I450*H450,2)</f>
        <v>0</v>
      </c>
      <c r="BL450" s="21" t="s">
        <v>161</v>
      </c>
      <c r="BM450" s="219" t="s">
        <v>1046</v>
      </c>
    </row>
    <row r="451" spans="1:47" s="2" customFormat="1" ht="12">
      <c r="A451" s="42"/>
      <c r="B451" s="43"/>
      <c r="C451" s="44"/>
      <c r="D451" s="221" t="s">
        <v>162</v>
      </c>
      <c r="E451" s="44"/>
      <c r="F451" s="222" t="s">
        <v>2428</v>
      </c>
      <c r="G451" s="44"/>
      <c r="H451" s="44"/>
      <c r="I451" s="223"/>
      <c r="J451" s="44"/>
      <c r="K451" s="44"/>
      <c r="L451" s="48"/>
      <c r="M451" s="224"/>
      <c r="N451" s="225"/>
      <c r="O451" s="88"/>
      <c r="P451" s="88"/>
      <c r="Q451" s="88"/>
      <c r="R451" s="88"/>
      <c r="S451" s="88"/>
      <c r="T451" s="89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T451" s="21" t="s">
        <v>162</v>
      </c>
      <c r="AU451" s="21" t="s">
        <v>161</v>
      </c>
    </row>
    <row r="452" spans="1:65" s="2" customFormat="1" ht="16.5" customHeight="1">
      <c r="A452" s="42"/>
      <c r="B452" s="43"/>
      <c r="C452" s="208" t="s">
        <v>611</v>
      </c>
      <c r="D452" s="208" t="s">
        <v>156</v>
      </c>
      <c r="E452" s="209" t="s">
        <v>2429</v>
      </c>
      <c r="F452" s="210" t="s">
        <v>2430</v>
      </c>
      <c r="G452" s="211" t="s">
        <v>2431</v>
      </c>
      <c r="H452" s="212">
        <v>4</v>
      </c>
      <c r="I452" s="213"/>
      <c r="J452" s="214">
        <f>ROUND(I452*H452,2)</f>
        <v>0</v>
      </c>
      <c r="K452" s="210" t="s">
        <v>19</v>
      </c>
      <c r="L452" s="48"/>
      <c r="M452" s="215" t="s">
        <v>19</v>
      </c>
      <c r="N452" s="216" t="s">
        <v>43</v>
      </c>
      <c r="O452" s="88"/>
      <c r="P452" s="217">
        <f>O452*H452</f>
        <v>0</v>
      </c>
      <c r="Q452" s="217">
        <v>0</v>
      </c>
      <c r="R452" s="217">
        <f>Q452*H452</f>
        <v>0</v>
      </c>
      <c r="S452" s="217">
        <v>0</v>
      </c>
      <c r="T452" s="218">
        <f>S452*H452</f>
        <v>0</v>
      </c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R452" s="219" t="s">
        <v>161</v>
      </c>
      <c r="AT452" s="219" t="s">
        <v>156</v>
      </c>
      <c r="AU452" s="219" t="s">
        <v>161</v>
      </c>
      <c r="AY452" s="21" t="s">
        <v>153</v>
      </c>
      <c r="BE452" s="220">
        <f>IF(N452="základní",J452,0)</f>
        <v>0</v>
      </c>
      <c r="BF452" s="220">
        <f>IF(N452="snížená",J452,0)</f>
        <v>0</v>
      </c>
      <c r="BG452" s="220">
        <f>IF(N452="zákl. přenesená",J452,0)</f>
        <v>0</v>
      </c>
      <c r="BH452" s="220">
        <f>IF(N452="sníž. přenesená",J452,0)</f>
        <v>0</v>
      </c>
      <c r="BI452" s="220">
        <f>IF(N452="nulová",J452,0)</f>
        <v>0</v>
      </c>
      <c r="BJ452" s="21" t="s">
        <v>80</v>
      </c>
      <c r="BK452" s="220">
        <f>ROUND(I452*H452,2)</f>
        <v>0</v>
      </c>
      <c r="BL452" s="21" t="s">
        <v>161</v>
      </c>
      <c r="BM452" s="219" t="s">
        <v>1055</v>
      </c>
    </row>
    <row r="453" spans="1:47" s="2" customFormat="1" ht="12">
      <c r="A453" s="42"/>
      <c r="B453" s="43"/>
      <c r="C453" s="44"/>
      <c r="D453" s="221" t="s">
        <v>162</v>
      </c>
      <c r="E453" s="44"/>
      <c r="F453" s="222" t="s">
        <v>2430</v>
      </c>
      <c r="G453" s="44"/>
      <c r="H453" s="44"/>
      <c r="I453" s="223"/>
      <c r="J453" s="44"/>
      <c r="K453" s="44"/>
      <c r="L453" s="48"/>
      <c r="M453" s="224"/>
      <c r="N453" s="225"/>
      <c r="O453" s="88"/>
      <c r="P453" s="88"/>
      <c r="Q453" s="88"/>
      <c r="R453" s="88"/>
      <c r="S453" s="88"/>
      <c r="T453" s="89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T453" s="21" t="s">
        <v>162</v>
      </c>
      <c r="AU453" s="21" t="s">
        <v>161</v>
      </c>
    </row>
    <row r="454" spans="1:47" s="2" customFormat="1" ht="12">
      <c r="A454" s="42"/>
      <c r="B454" s="43"/>
      <c r="C454" s="44"/>
      <c r="D454" s="221" t="s">
        <v>225</v>
      </c>
      <c r="E454" s="44"/>
      <c r="F454" s="271" t="s">
        <v>2432</v>
      </c>
      <c r="G454" s="44"/>
      <c r="H454" s="44"/>
      <c r="I454" s="223"/>
      <c r="J454" s="44"/>
      <c r="K454" s="44"/>
      <c r="L454" s="48"/>
      <c r="M454" s="224"/>
      <c r="N454" s="225"/>
      <c r="O454" s="88"/>
      <c r="P454" s="88"/>
      <c r="Q454" s="88"/>
      <c r="R454" s="88"/>
      <c r="S454" s="88"/>
      <c r="T454" s="89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T454" s="21" t="s">
        <v>225</v>
      </c>
      <c r="AU454" s="21" t="s">
        <v>161</v>
      </c>
    </row>
    <row r="455" spans="1:63" s="12" customFormat="1" ht="20.85" customHeight="1">
      <c r="A455" s="12"/>
      <c r="B455" s="192"/>
      <c r="C455" s="193"/>
      <c r="D455" s="194" t="s">
        <v>71</v>
      </c>
      <c r="E455" s="206" t="s">
        <v>2565</v>
      </c>
      <c r="F455" s="206" t="s">
        <v>2566</v>
      </c>
      <c r="G455" s="193"/>
      <c r="H455" s="193"/>
      <c r="I455" s="196"/>
      <c r="J455" s="207">
        <f>BK455</f>
        <v>0</v>
      </c>
      <c r="K455" s="193"/>
      <c r="L455" s="198"/>
      <c r="M455" s="199"/>
      <c r="N455" s="200"/>
      <c r="O455" s="200"/>
      <c r="P455" s="201">
        <f>P456+SUM(P457:P462)+P466</f>
        <v>0</v>
      </c>
      <c r="Q455" s="200"/>
      <c r="R455" s="201">
        <f>R456+SUM(R457:R462)+R466</f>
        <v>0</v>
      </c>
      <c r="S455" s="200"/>
      <c r="T455" s="202">
        <f>T456+SUM(T457:T462)+T466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3" t="s">
        <v>80</v>
      </c>
      <c r="AT455" s="204" t="s">
        <v>71</v>
      </c>
      <c r="AU455" s="204" t="s">
        <v>82</v>
      </c>
      <c r="AY455" s="203" t="s">
        <v>153</v>
      </c>
      <c r="BK455" s="205">
        <f>BK456+SUM(BK457:BK462)+BK466</f>
        <v>0</v>
      </c>
    </row>
    <row r="456" spans="1:65" s="2" customFormat="1" ht="16.5" customHeight="1">
      <c r="A456" s="42"/>
      <c r="B456" s="43"/>
      <c r="C456" s="208" t="s">
        <v>1079</v>
      </c>
      <c r="D456" s="208" t="s">
        <v>156</v>
      </c>
      <c r="E456" s="209" t="s">
        <v>2567</v>
      </c>
      <c r="F456" s="210" t="s">
        <v>2568</v>
      </c>
      <c r="G456" s="211" t="s">
        <v>2370</v>
      </c>
      <c r="H456" s="212">
        <v>1</v>
      </c>
      <c r="I456" s="213"/>
      <c r="J456" s="214">
        <f>ROUND(I456*H456,2)</f>
        <v>0</v>
      </c>
      <c r="K456" s="210" t="s">
        <v>19</v>
      </c>
      <c r="L456" s="48"/>
      <c r="M456" s="215" t="s">
        <v>19</v>
      </c>
      <c r="N456" s="216" t="s">
        <v>43</v>
      </c>
      <c r="O456" s="88"/>
      <c r="P456" s="217">
        <f>O456*H456</f>
        <v>0</v>
      </c>
      <c r="Q456" s="217">
        <v>0</v>
      </c>
      <c r="R456" s="217">
        <f>Q456*H456</f>
        <v>0</v>
      </c>
      <c r="S456" s="217">
        <v>0</v>
      </c>
      <c r="T456" s="218">
        <f>S456*H456</f>
        <v>0</v>
      </c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R456" s="219" t="s">
        <v>161</v>
      </c>
      <c r="AT456" s="219" t="s">
        <v>156</v>
      </c>
      <c r="AU456" s="219" t="s">
        <v>175</v>
      </c>
      <c r="AY456" s="21" t="s">
        <v>153</v>
      </c>
      <c r="BE456" s="220">
        <f>IF(N456="základní",J456,0)</f>
        <v>0</v>
      </c>
      <c r="BF456" s="220">
        <f>IF(N456="snížená",J456,0)</f>
        <v>0</v>
      </c>
      <c r="BG456" s="220">
        <f>IF(N456="zákl. přenesená",J456,0)</f>
        <v>0</v>
      </c>
      <c r="BH456" s="220">
        <f>IF(N456="sníž. přenesená",J456,0)</f>
        <v>0</v>
      </c>
      <c r="BI456" s="220">
        <f>IF(N456="nulová",J456,0)</f>
        <v>0</v>
      </c>
      <c r="BJ456" s="21" t="s">
        <v>80</v>
      </c>
      <c r="BK456" s="220">
        <f>ROUND(I456*H456,2)</f>
        <v>0</v>
      </c>
      <c r="BL456" s="21" t="s">
        <v>161</v>
      </c>
      <c r="BM456" s="219" t="s">
        <v>1063</v>
      </c>
    </row>
    <row r="457" spans="1:47" s="2" customFormat="1" ht="12">
      <c r="A457" s="42"/>
      <c r="B457" s="43"/>
      <c r="C457" s="44"/>
      <c r="D457" s="221" t="s">
        <v>162</v>
      </c>
      <c r="E457" s="44"/>
      <c r="F457" s="222" t="s">
        <v>2568</v>
      </c>
      <c r="G457" s="44"/>
      <c r="H457" s="44"/>
      <c r="I457" s="223"/>
      <c r="J457" s="44"/>
      <c r="K457" s="44"/>
      <c r="L457" s="48"/>
      <c r="M457" s="224"/>
      <c r="N457" s="225"/>
      <c r="O457" s="88"/>
      <c r="P457" s="88"/>
      <c r="Q457" s="88"/>
      <c r="R457" s="88"/>
      <c r="S457" s="88"/>
      <c r="T457" s="89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T457" s="21" t="s">
        <v>162</v>
      </c>
      <c r="AU457" s="21" t="s">
        <v>175</v>
      </c>
    </row>
    <row r="458" spans="1:47" s="2" customFormat="1" ht="12">
      <c r="A458" s="42"/>
      <c r="B458" s="43"/>
      <c r="C458" s="44"/>
      <c r="D458" s="221" t="s">
        <v>225</v>
      </c>
      <c r="E458" s="44"/>
      <c r="F458" s="271" t="s">
        <v>2569</v>
      </c>
      <c r="G458" s="44"/>
      <c r="H458" s="44"/>
      <c r="I458" s="223"/>
      <c r="J458" s="44"/>
      <c r="K458" s="44"/>
      <c r="L458" s="48"/>
      <c r="M458" s="224"/>
      <c r="N458" s="225"/>
      <c r="O458" s="88"/>
      <c r="P458" s="88"/>
      <c r="Q458" s="88"/>
      <c r="R458" s="88"/>
      <c r="S458" s="88"/>
      <c r="T458" s="89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T458" s="21" t="s">
        <v>225</v>
      </c>
      <c r="AU458" s="21" t="s">
        <v>175</v>
      </c>
    </row>
    <row r="459" spans="1:65" s="2" customFormat="1" ht="16.5" customHeight="1">
      <c r="A459" s="42"/>
      <c r="B459" s="43"/>
      <c r="C459" s="208" t="s">
        <v>617</v>
      </c>
      <c r="D459" s="208" t="s">
        <v>156</v>
      </c>
      <c r="E459" s="209" t="s">
        <v>2570</v>
      </c>
      <c r="F459" s="210" t="s">
        <v>2388</v>
      </c>
      <c r="G459" s="211" t="s">
        <v>2370</v>
      </c>
      <c r="H459" s="212">
        <v>1</v>
      </c>
      <c r="I459" s="213"/>
      <c r="J459" s="214">
        <f>ROUND(I459*H459,2)</f>
        <v>0</v>
      </c>
      <c r="K459" s="210" t="s">
        <v>19</v>
      </c>
      <c r="L459" s="48"/>
      <c r="M459" s="215" t="s">
        <v>19</v>
      </c>
      <c r="N459" s="216" t="s">
        <v>43</v>
      </c>
      <c r="O459" s="88"/>
      <c r="P459" s="217">
        <f>O459*H459</f>
        <v>0</v>
      </c>
      <c r="Q459" s="217">
        <v>0</v>
      </c>
      <c r="R459" s="217">
        <f>Q459*H459</f>
        <v>0</v>
      </c>
      <c r="S459" s="217">
        <v>0</v>
      </c>
      <c r="T459" s="218">
        <f>S459*H459</f>
        <v>0</v>
      </c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R459" s="219" t="s">
        <v>161</v>
      </c>
      <c r="AT459" s="219" t="s">
        <v>156</v>
      </c>
      <c r="AU459" s="219" t="s">
        <v>175</v>
      </c>
      <c r="AY459" s="21" t="s">
        <v>153</v>
      </c>
      <c r="BE459" s="220">
        <f>IF(N459="základní",J459,0)</f>
        <v>0</v>
      </c>
      <c r="BF459" s="220">
        <f>IF(N459="snížená",J459,0)</f>
        <v>0</v>
      </c>
      <c r="BG459" s="220">
        <f>IF(N459="zákl. přenesená",J459,0)</f>
        <v>0</v>
      </c>
      <c r="BH459" s="220">
        <f>IF(N459="sníž. přenesená",J459,0)</f>
        <v>0</v>
      </c>
      <c r="BI459" s="220">
        <f>IF(N459="nulová",J459,0)</f>
        <v>0</v>
      </c>
      <c r="BJ459" s="21" t="s">
        <v>80</v>
      </c>
      <c r="BK459" s="220">
        <f>ROUND(I459*H459,2)</f>
        <v>0</v>
      </c>
      <c r="BL459" s="21" t="s">
        <v>161</v>
      </c>
      <c r="BM459" s="219" t="s">
        <v>1082</v>
      </c>
    </row>
    <row r="460" spans="1:47" s="2" customFormat="1" ht="12">
      <c r="A460" s="42"/>
      <c r="B460" s="43"/>
      <c r="C460" s="44"/>
      <c r="D460" s="221" t="s">
        <v>162</v>
      </c>
      <c r="E460" s="44"/>
      <c r="F460" s="222" t="s">
        <v>2388</v>
      </c>
      <c r="G460" s="44"/>
      <c r="H460" s="44"/>
      <c r="I460" s="223"/>
      <c r="J460" s="44"/>
      <c r="K460" s="44"/>
      <c r="L460" s="48"/>
      <c r="M460" s="224"/>
      <c r="N460" s="225"/>
      <c r="O460" s="88"/>
      <c r="P460" s="88"/>
      <c r="Q460" s="88"/>
      <c r="R460" s="88"/>
      <c r="S460" s="88"/>
      <c r="T460" s="89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T460" s="21" t="s">
        <v>162</v>
      </c>
      <c r="AU460" s="21" t="s">
        <v>175</v>
      </c>
    </row>
    <row r="461" spans="1:47" s="2" customFormat="1" ht="12">
      <c r="A461" s="42"/>
      <c r="B461" s="43"/>
      <c r="C461" s="44"/>
      <c r="D461" s="221" t="s">
        <v>225</v>
      </c>
      <c r="E461" s="44"/>
      <c r="F461" s="271" t="s">
        <v>2571</v>
      </c>
      <c r="G461" s="44"/>
      <c r="H461" s="44"/>
      <c r="I461" s="223"/>
      <c r="J461" s="44"/>
      <c r="K461" s="44"/>
      <c r="L461" s="48"/>
      <c r="M461" s="224"/>
      <c r="N461" s="225"/>
      <c r="O461" s="88"/>
      <c r="P461" s="88"/>
      <c r="Q461" s="88"/>
      <c r="R461" s="88"/>
      <c r="S461" s="88"/>
      <c r="T461" s="89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T461" s="21" t="s">
        <v>225</v>
      </c>
      <c r="AU461" s="21" t="s">
        <v>175</v>
      </c>
    </row>
    <row r="462" spans="1:63" s="17" customFormat="1" ht="20.85" customHeight="1">
      <c r="A462" s="17"/>
      <c r="B462" s="287"/>
      <c r="C462" s="288"/>
      <c r="D462" s="289" t="s">
        <v>71</v>
      </c>
      <c r="E462" s="289" t="s">
        <v>2572</v>
      </c>
      <c r="F462" s="289" t="s">
        <v>2399</v>
      </c>
      <c r="G462" s="288"/>
      <c r="H462" s="288"/>
      <c r="I462" s="290"/>
      <c r="J462" s="291">
        <f>BK462</f>
        <v>0</v>
      </c>
      <c r="K462" s="288"/>
      <c r="L462" s="292"/>
      <c r="M462" s="293"/>
      <c r="N462" s="294"/>
      <c r="O462" s="294"/>
      <c r="P462" s="295">
        <f>SUM(P463:P465)</f>
        <v>0</v>
      </c>
      <c r="Q462" s="294"/>
      <c r="R462" s="295">
        <f>SUM(R463:R465)</f>
        <v>0</v>
      </c>
      <c r="S462" s="294"/>
      <c r="T462" s="296">
        <f>SUM(T463:T465)</f>
        <v>0</v>
      </c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R462" s="297" t="s">
        <v>80</v>
      </c>
      <c r="AT462" s="298" t="s">
        <v>71</v>
      </c>
      <c r="AU462" s="298" t="s">
        <v>175</v>
      </c>
      <c r="AY462" s="297" t="s">
        <v>153</v>
      </c>
      <c r="BK462" s="299">
        <f>SUM(BK463:BK465)</f>
        <v>0</v>
      </c>
    </row>
    <row r="463" spans="1:65" s="2" customFormat="1" ht="24.15" customHeight="1">
      <c r="A463" s="42"/>
      <c r="B463" s="43"/>
      <c r="C463" s="208" t="s">
        <v>1093</v>
      </c>
      <c r="D463" s="208" t="s">
        <v>156</v>
      </c>
      <c r="E463" s="209" t="s">
        <v>2573</v>
      </c>
      <c r="F463" s="210" t="s">
        <v>2401</v>
      </c>
      <c r="G463" s="211" t="s">
        <v>2402</v>
      </c>
      <c r="H463" s="212">
        <v>1</v>
      </c>
      <c r="I463" s="213"/>
      <c r="J463" s="214">
        <f>ROUND(I463*H463,2)</f>
        <v>0</v>
      </c>
      <c r="K463" s="210" t="s">
        <v>19</v>
      </c>
      <c r="L463" s="48"/>
      <c r="M463" s="215" t="s">
        <v>19</v>
      </c>
      <c r="N463" s="216" t="s">
        <v>43</v>
      </c>
      <c r="O463" s="88"/>
      <c r="P463" s="217">
        <f>O463*H463</f>
        <v>0</v>
      </c>
      <c r="Q463" s="217">
        <v>0</v>
      </c>
      <c r="R463" s="217">
        <f>Q463*H463</f>
        <v>0</v>
      </c>
      <c r="S463" s="217">
        <v>0</v>
      </c>
      <c r="T463" s="218">
        <f>S463*H463</f>
        <v>0</v>
      </c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R463" s="219" t="s">
        <v>161</v>
      </c>
      <c r="AT463" s="219" t="s">
        <v>156</v>
      </c>
      <c r="AU463" s="219" t="s">
        <v>161</v>
      </c>
      <c r="AY463" s="21" t="s">
        <v>153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21" t="s">
        <v>80</v>
      </c>
      <c r="BK463" s="220">
        <f>ROUND(I463*H463,2)</f>
        <v>0</v>
      </c>
      <c r="BL463" s="21" t="s">
        <v>161</v>
      </c>
      <c r="BM463" s="219" t="s">
        <v>1088</v>
      </c>
    </row>
    <row r="464" spans="1:47" s="2" customFormat="1" ht="12">
      <c r="A464" s="42"/>
      <c r="B464" s="43"/>
      <c r="C464" s="44"/>
      <c r="D464" s="221" t="s">
        <v>162</v>
      </c>
      <c r="E464" s="44"/>
      <c r="F464" s="222" t="s">
        <v>2401</v>
      </c>
      <c r="G464" s="44"/>
      <c r="H464" s="44"/>
      <c r="I464" s="223"/>
      <c r="J464" s="44"/>
      <c r="K464" s="44"/>
      <c r="L464" s="48"/>
      <c r="M464" s="224"/>
      <c r="N464" s="225"/>
      <c r="O464" s="88"/>
      <c r="P464" s="88"/>
      <c r="Q464" s="88"/>
      <c r="R464" s="88"/>
      <c r="S464" s="88"/>
      <c r="T464" s="89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T464" s="21" t="s">
        <v>162</v>
      </c>
      <c r="AU464" s="21" t="s">
        <v>161</v>
      </c>
    </row>
    <row r="465" spans="1:47" s="2" customFormat="1" ht="12">
      <c r="A465" s="42"/>
      <c r="B465" s="43"/>
      <c r="C465" s="44"/>
      <c r="D465" s="221" t="s">
        <v>225</v>
      </c>
      <c r="E465" s="44"/>
      <c r="F465" s="271" t="s">
        <v>2574</v>
      </c>
      <c r="G465" s="44"/>
      <c r="H465" s="44"/>
      <c r="I465" s="223"/>
      <c r="J465" s="44"/>
      <c r="K465" s="44"/>
      <c r="L465" s="48"/>
      <c r="M465" s="224"/>
      <c r="N465" s="225"/>
      <c r="O465" s="88"/>
      <c r="P465" s="88"/>
      <c r="Q465" s="88"/>
      <c r="R465" s="88"/>
      <c r="S465" s="88"/>
      <c r="T465" s="89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T465" s="21" t="s">
        <v>225</v>
      </c>
      <c r="AU465" s="21" t="s">
        <v>161</v>
      </c>
    </row>
    <row r="466" spans="1:63" s="17" customFormat="1" ht="20.85" customHeight="1">
      <c r="A466" s="17"/>
      <c r="B466" s="287"/>
      <c r="C466" s="288"/>
      <c r="D466" s="289" t="s">
        <v>71</v>
      </c>
      <c r="E466" s="289" t="s">
        <v>2575</v>
      </c>
      <c r="F466" s="289" t="s">
        <v>2424</v>
      </c>
      <c r="G466" s="288"/>
      <c r="H466" s="288"/>
      <c r="I466" s="290"/>
      <c r="J466" s="291">
        <f>BK466</f>
        <v>0</v>
      </c>
      <c r="K466" s="288"/>
      <c r="L466" s="292"/>
      <c r="M466" s="293"/>
      <c r="N466" s="294"/>
      <c r="O466" s="294"/>
      <c r="P466" s="295">
        <f>SUM(P467:P473)</f>
        <v>0</v>
      </c>
      <c r="Q466" s="294"/>
      <c r="R466" s="295">
        <f>SUM(R467:R473)</f>
        <v>0</v>
      </c>
      <c r="S466" s="294"/>
      <c r="T466" s="296">
        <f>SUM(T467:T473)</f>
        <v>0</v>
      </c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R466" s="297" t="s">
        <v>80</v>
      </c>
      <c r="AT466" s="298" t="s">
        <v>71</v>
      </c>
      <c r="AU466" s="298" t="s">
        <v>175</v>
      </c>
      <c r="AY466" s="297" t="s">
        <v>153</v>
      </c>
      <c r="BK466" s="299">
        <f>SUM(BK467:BK473)</f>
        <v>0</v>
      </c>
    </row>
    <row r="467" spans="1:65" s="2" customFormat="1" ht="16.5" customHeight="1">
      <c r="A467" s="42"/>
      <c r="B467" s="43"/>
      <c r="C467" s="208" t="s">
        <v>622</v>
      </c>
      <c r="D467" s="208" t="s">
        <v>156</v>
      </c>
      <c r="E467" s="209" t="s">
        <v>2576</v>
      </c>
      <c r="F467" s="210" t="s">
        <v>2426</v>
      </c>
      <c r="G467" s="211" t="s">
        <v>1699</v>
      </c>
      <c r="H467" s="212">
        <v>1</v>
      </c>
      <c r="I467" s="213"/>
      <c r="J467" s="214">
        <f>ROUND(I467*H467,2)</f>
        <v>0</v>
      </c>
      <c r="K467" s="210" t="s">
        <v>19</v>
      </c>
      <c r="L467" s="48"/>
      <c r="M467" s="215" t="s">
        <v>19</v>
      </c>
      <c r="N467" s="216" t="s">
        <v>43</v>
      </c>
      <c r="O467" s="88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R467" s="219" t="s">
        <v>161</v>
      </c>
      <c r="AT467" s="219" t="s">
        <v>156</v>
      </c>
      <c r="AU467" s="219" t="s">
        <v>161</v>
      </c>
      <c r="AY467" s="21" t="s">
        <v>153</v>
      </c>
      <c r="BE467" s="220">
        <f>IF(N467="základní",J467,0)</f>
        <v>0</v>
      </c>
      <c r="BF467" s="220">
        <f>IF(N467="snížená",J467,0)</f>
        <v>0</v>
      </c>
      <c r="BG467" s="220">
        <f>IF(N467="zákl. přenesená",J467,0)</f>
        <v>0</v>
      </c>
      <c r="BH467" s="220">
        <f>IF(N467="sníž. přenesená",J467,0)</f>
        <v>0</v>
      </c>
      <c r="BI467" s="220">
        <f>IF(N467="nulová",J467,0)</f>
        <v>0</v>
      </c>
      <c r="BJ467" s="21" t="s">
        <v>80</v>
      </c>
      <c r="BK467" s="220">
        <f>ROUND(I467*H467,2)</f>
        <v>0</v>
      </c>
      <c r="BL467" s="21" t="s">
        <v>161</v>
      </c>
      <c r="BM467" s="219" t="s">
        <v>1096</v>
      </c>
    </row>
    <row r="468" spans="1:47" s="2" customFormat="1" ht="12">
      <c r="A468" s="42"/>
      <c r="B468" s="43"/>
      <c r="C468" s="44"/>
      <c r="D468" s="221" t="s">
        <v>162</v>
      </c>
      <c r="E468" s="44"/>
      <c r="F468" s="222" t="s">
        <v>2426</v>
      </c>
      <c r="G468" s="44"/>
      <c r="H468" s="44"/>
      <c r="I468" s="223"/>
      <c r="J468" s="44"/>
      <c r="K468" s="44"/>
      <c r="L468" s="48"/>
      <c r="M468" s="224"/>
      <c r="N468" s="225"/>
      <c r="O468" s="88"/>
      <c r="P468" s="88"/>
      <c r="Q468" s="88"/>
      <c r="R468" s="88"/>
      <c r="S468" s="88"/>
      <c r="T468" s="89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T468" s="21" t="s">
        <v>162</v>
      </c>
      <c r="AU468" s="21" t="s">
        <v>161</v>
      </c>
    </row>
    <row r="469" spans="1:65" s="2" customFormat="1" ht="16.5" customHeight="1">
      <c r="A469" s="42"/>
      <c r="B469" s="43"/>
      <c r="C469" s="208" t="s">
        <v>1106</v>
      </c>
      <c r="D469" s="208" t="s">
        <v>156</v>
      </c>
      <c r="E469" s="209" t="s">
        <v>2577</v>
      </c>
      <c r="F469" s="210" t="s">
        <v>2428</v>
      </c>
      <c r="G469" s="211" t="s">
        <v>1699</v>
      </c>
      <c r="H469" s="212">
        <v>1</v>
      </c>
      <c r="I469" s="213"/>
      <c r="J469" s="214">
        <f>ROUND(I469*H469,2)</f>
        <v>0</v>
      </c>
      <c r="K469" s="210" t="s">
        <v>19</v>
      </c>
      <c r="L469" s="48"/>
      <c r="M469" s="215" t="s">
        <v>19</v>
      </c>
      <c r="N469" s="216" t="s">
        <v>43</v>
      </c>
      <c r="O469" s="88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R469" s="219" t="s">
        <v>161</v>
      </c>
      <c r="AT469" s="219" t="s">
        <v>156</v>
      </c>
      <c r="AU469" s="219" t="s">
        <v>161</v>
      </c>
      <c r="AY469" s="21" t="s">
        <v>153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21" t="s">
        <v>80</v>
      </c>
      <c r="BK469" s="220">
        <f>ROUND(I469*H469,2)</f>
        <v>0</v>
      </c>
      <c r="BL469" s="21" t="s">
        <v>161</v>
      </c>
      <c r="BM469" s="219" t="s">
        <v>1101</v>
      </c>
    </row>
    <row r="470" spans="1:47" s="2" customFormat="1" ht="12">
      <c r="A470" s="42"/>
      <c r="B470" s="43"/>
      <c r="C470" s="44"/>
      <c r="D470" s="221" t="s">
        <v>162</v>
      </c>
      <c r="E470" s="44"/>
      <c r="F470" s="222" t="s">
        <v>2428</v>
      </c>
      <c r="G470" s="44"/>
      <c r="H470" s="44"/>
      <c r="I470" s="223"/>
      <c r="J470" s="44"/>
      <c r="K470" s="44"/>
      <c r="L470" s="48"/>
      <c r="M470" s="224"/>
      <c r="N470" s="225"/>
      <c r="O470" s="88"/>
      <c r="P470" s="88"/>
      <c r="Q470" s="88"/>
      <c r="R470" s="88"/>
      <c r="S470" s="88"/>
      <c r="T470" s="89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T470" s="21" t="s">
        <v>162</v>
      </c>
      <c r="AU470" s="21" t="s">
        <v>161</v>
      </c>
    </row>
    <row r="471" spans="1:65" s="2" customFormat="1" ht="16.5" customHeight="1">
      <c r="A471" s="42"/>
      <c r="B471" s="43"/>
      <c r="C471" s="208" t="s">
        <v>627</v>
      </c>
      <c r="D471" s="208" t="s">
        <v>156</v>
      </c>
      <c r="E471" s="209" t="s">
        <v>2429</v>
      </c>
      <c r="F471" s="210" t="s">
        <v>2430</v>
      </c>
      <c r="G471" s="211" t="s">
        <v>2431</v>
      </c>
      <c r="H471" s="212">
        <v>1</v>
      </c>
      <c r="I471" s="213"/>
      <c r="J471" s="214">
        <f>ROUND(I471*H471,2)</f>
        <v>0</v>
      </c>
      <c r="K471" s="210" t="s">
        <v>19</v>
      </c>
      <c r="L471" s="48"/>
      <c r="M471" s="215" t="s">
        <v>19</v>
      </c>
      <c r="N471" s="216" t="s">
        <v>43</v>
      </c>
      <c r="O471" s="88"/>
      <c r="P471" s="217">
        <f>O471*H471</f>
        <v>0</v>
      </c>
      <c r="Q471" s="217">
        <v>0</v>
      </c>
      <c r="R471" s="217">
        <f>Q471*H471</f>
        <v>0</v>
      </c>
      <c r="S471" s="217">
        <v>0</v>
      </c>
      <c r="T471" s="218">
        <f>S471*H471</f>
        <v>0</v>
      </c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R471" s="219" t="s">
        <v>161</v>
      </c>
      <c r="AT471" s="219" t="s">
        <v>156</v>
      </c>
      <c r="AU471" s="219" t="s">
        <v>161</v>
      </c>
      <c r="AY471" s="21" t="s">
        <v>153</v>
      </c>
      <c r="BE471" s="220">
        <f>IF(N471="základní",J471,0)</f>
        <v>0</v>
      </c>
      <c r="BF471" s="220">
        <f>IF(N471="snížená",J471,0)</f>
        <v>0</v>
      </c>
      <c r="BG471" s="220">
        <f>IF(N471="zákl. přenesená",J471,0)</f>
        <v>0</v>
      </c>
      <c r="BH471" s="220">
        <f>IF(N471="sníž. přenesená",J471,0)</f>
        <v>0</v>
      </c>
      <c r="BI471" s="220">
        <f>IF(N471="nulová",J471,0)</f>
        <v>0</v>
      </c>
      <c r="BJ471" s="21" t="s">
        <v>80</v>
      </c>
      <c r="BK471" s="220">
        <f>ROUND(I471*H471,2)</f>
        <v>0</v>
      </c>
      <c r="BL471" s="21" t="s">
        <v>161</v>
      </c>
      <c r="BM471" s="219" t="s">
        <v>1109</v>
      </c>
    </row>
    <row r="472" spans="1:47" s="2" customFormat="1" ht="12">
      <c r="A472" s="42"/>
      <c r="B472" s="43"/>
      <c r="C472" s="44"/>
      <c r="D472" s="221" t="s">
        <v>162</v>
      </c>
      <c r="E472" s="44"/>
      <c r="F472" s="222" t="s">
        <v>2430</v>
      </c>
      <c r="G472" s="44"/>
      <c r="H472" s="44"/>
      <c r="I472" s="223"/>
      <c r="J472" s="44"/>
      <c r="K472" s="44"/>
      <c r="L472" s="48"/>
      <c r="M472" s="224"/>
      <c r="N472" s="225"/>
      <c r="O472" s="88"/>
      <c r="P472" s="88"/>
      <c r="Q472" s="88"/>
      <c r="R472" s="88"/>
      <c r="S472" s="88"/>
      <c r="T472" s="89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T472" s="21" t="s">
        <v>162</v>
      </c>
      <c r="AU472" s="21" t="s">
        <v>161</v>
      </c>
    </row>
    <row r="473" spans="1:47" s="2" customFormat="1" ht="12">
      <c r="A473" s="42"/>
      <c r="B473" s="43"/>
      <c r="C473" s="44"/>
      <c r="D473" s="221" t="s">
        <v>225</v>
      </c>
      <c r="E473" s="44"/>
      <c r="F473" s="271" t="s">
        <v>2432</v>
      </c>
      <c r="G473" s="44"/>
      <c r="H473" s="44"/>
      <c r="I473" s="223"/>
      <c r="J473" s="44"/>
      <c r="K473" s="44"/>
      <c r="L473" s="48"/>
      <c r="M473" s="282"/>
      <c r="N473" s="283"/>
      <c r="O473" s="284"/>
      <c r="P473" s="284"/>
      <c r="Q473" s="284"/>
      <c r="R473" s="284"/>
      <c r="S473" s="284"/>
      <c r="T473" s="285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1" t="s">
        <v>225</v>
      </c>
      <c r="AU473" s="21" t="s">
        <v>161</v>
      </c>
    </row>
    <row r="474" spans="1:31" s="2" customFormat="1" ht="6.95" customHeight="1">
      <c r="A474" s="42"/>
      <c r="B474" s="63"/>
      <c r="C474" s="64"/>
      <c r="D474" s="64"/>
      <c r="E474" s="64"/>
      <c r="F474" s="64"/>
      <c r="G474" s="64"/>
      <c r="H474" s="64"/>
      <c r="I474" s="64"/>
      <c r="J474" s="64"/>
      <c r="K474" s="64"/>
      <c r="L474" s="48"/>
      <c r="M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</row>
  </sheetData>
  <sheetProtection password="ED5F" sheet="1" objects="1" scenarios="1" formatColumns="0" formatRows="0" autoFilter="0"/>
  <autoFilter ref="C107:K473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2578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ROUND(J90,2)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ROUND((SUM(BE90:BE199)),2)</f>
        <v>0</v>
      </c>
      <c r="G33" s="42"/>
      <c r="H33" s="42"/>
      <c r="I33" s="152">
        <v>0.21</v>
      </c>
      <c r="J33" s="151">
        <f>ROUND(((SUM(BE90:BE199))*I33),2)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ROUND((SUM(BF90:BF199)),2)</f>
        <v>0</v>
      </c>
      <c r="G34" s="42"/>
      <c r="H34" s="42"/>
      <c r="I34" s="152">
        <v>0.12</v>
      </c>
      <c r="J34" s="151">
        <f>ROUND(((SUM(BF90:BF199))*I34),2)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ROUND((SUM(BG90:BG199)),2)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ROUND((SUM(BH90:BH199)),2)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ROUND((SUM(BI90:BI199)),2)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02.D.1.4.3. - Ústřední vytápění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J90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2579</v>
      </c>
      <c r="E60" s="172"/>
      <c r="F60" s="172"/>
      <c r="G60" s="172"/>
      <c r="H60" s="172"/>
      <c r="I60" s="172"/>
      <c r="J60" s="173">
        <f>J91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2580</v>
      </c>
      <c r="E61" s="178"/>
      <c r="F61" s="178"/>
      <c r="G61" s="178"/>
      <c r="H61" s="178"/>
      <c r="I61" s="178"/>
      <c r="J61" s="179">
        <f>J92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2581</v>
      </c>
      <c r="E62" s="178"/>
      <c r="F62" s="178"/>
      <c r="G62" s="178"/>
      <c r="H62" s="178"/>
      <c r="I62" s="178"/>
      <c r="J62" s="179">
        <f>J99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5"/>
      <c r="C63" s="176"/>
      <c r="D63" s="177" t="s">
        <v>2582</v>
      </c>
      <c r="E63" s="178"/>
      <c r="F63" s="178"/>
      <c r="G63" s="178"/>
      <c r="H63" s="178"/>
      <c r="I63" s="178"/>
      <c r="J63" s="179">
        <f>J100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5"/>
      <c r="C64" s="176"/>
      <c r="D64" s="177" t="s">
        <v>2583</v>
      </c>
      <c r="E64" s="178"/>
      <c r="F64" s="178"/>
      <c r="G64" s="178"/>
      <c r="H64" s="178"/>
      <c r="I64" s="178"/>
      <c r="J64" s="179">
        <f>J103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5"/>
      <c r="C65" s="176"/>
      <c r="D65" s="177" t="s">
        <v>2584</v>
      </c>
      <c r="E65" s="178"/>
      <c r="F65" s="178"/>
      <c r="G65" s="178"/>
      <c r="H65" s="178"/>
      <c r="I65" s="178"/>
      <c r="J65" s="179">
        <f>J110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2585</v>
      </c>
      <c r="E66" s="178"/>
      <c r="F66" s="178"/>
      <c r="G66" s="178"/>
      <c r="H66" s="178"/>
      <c r="I66" s="178"/>
      <c r="J66" s="179">
        <f>J121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2586</v>
      </c>
      <c r="E67" s="178"/>
      <c r="F67" s="178"/>
      <c r="G67" s="178"/>
      <c r="H67" s="178"/>
      <c r="I67" s="178"/>
      <c r="J67" s="179">
        <f>J150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5"/>
      <c r="C68" s="176"/>
      <c r="D68" s="177" t="s">
        <v>2587</v>
      </c>
      <c r="E68" s="178"/>
      <c r="F68" s="178"/>
      <c r="G68" s="178"/>
      <c r="H68" s="178"/>
      <c r="I68" s="178"/>
      <c r="J68" s="179">
        <f>J169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5"/>
      <c r="C69" s="176"/>
      <c r="D69" s="177" t="s">
        <v>2588</v>
      </c>
      <c r="E69" s="178"/>
      <c r="F69" s="178"/>
      <c r="G69" s="178"/>
      <c r="H69" s="178"/>
      <c r="I69" s="178"/>
      <c r="J69" s="179">
        <f>J186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5"/>
      <c r="C70" s="176"/>
      <c r="D70" s="177" t="s">
        <v>2589</v>
      </c>
      <c r="E70" s="178"/>
      <c r="F70" s="178"/>
      <c r="G70" s="178"/>
      <c r="H70" s="178"/>
      <c r="I70" s="178"/>
      <c r="J70" s="179">
        <f>J191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138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6.95" customHeight="1">
      <c r="A72" s="42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8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6" spans="1:31" s="2" customFormat="1" ht="6.95" customHeight="1">
      <c r="A76" s="42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138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24.95" customHeight="1">
      <c r="A77" s="42"/>
      <c r="B77" s="43"/>
      <c r="C77" s="27" t="s">
        <v>138</v>
      </c>
      <c r="D77" s="44"/>
      <c r="E77" s="44"/>
      <c r="F77" s="44"/>
      <c r="G77" s="44"/>
      <c r="H77" s="44"/>
      <c r="I77" s="44"/>
      <c r="J77" s="44"/>
      <c r="K77" s="44"/>
      <c r="L77" s="138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8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2" customHeight="1">
      <c r="A79" s="42"/>
      <c r="B79" s="43"/>
      <c r="C79" s="36" t="s">
        <v>16</v>
      </c>
      <c r="D79" s="44"/>
      <c r="E79" s="44"/>
      <c r="F79" s="44"/>
      <c r="G79" s="44"/>
      <c r="H79" s="44"/>
      <c r="I79" s="44"/>
      <c r="J79" s="44"/>
      <c r="K79" s="44"/>
      <c r="L79" s="138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6.5" customHeight="1">
      <c r="A80" s="42"/>
      <c r="B80" s="43"/>
      <c r="C80" s="44"/>
      <c r="D80" s="44"/>
      <c r="E80" s="164" t="str">
        <f>E7</f>
        <v>Nejdek, MŠ Lipová - Celková rekonstrukce - P1 - Vnitřní</v>
      </c>
      <c r="F80" s="36"/>
      <c r="G80" s="36"/>
      <c r="H80" s="36"/>
      <c r="I80" s="44"/>
      <c r="J80" s="44"/>
      <c r="K80" s="44"/>
      <c r="L80" s="138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2" customHeight="1">
      <c r="A81" s="42"/>
      <c r="B81" s="43"/>
      <c r="C81" s="36" t="s">
        <v>103</v>
      </c>
      <c r="D81" s="44"/>
      <c r="E81" s="44"/>
      <c r="F81" s="44"/>
      <c r="G81" s="44"/>
      <c r="H81" s="44"/>
      <c r="I81" s="44"/>
      <c r="J81" s="44"/>
      <c r="K81" s="44"/>
      <c r="L81" s="138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6.5" customHeight="1">
      <c r="A82" s="42"/>
      <c r="B82" s="43"/>
      <c r="C82" s="44"/>
      <c r="D82" s="44"/>
      <c r="E82" s="73" t="str">
        <f>E9</f>
        <v>02.D.1.4.3. - Ústřední vytápění</v>
      </c>
      <c r="F82" s="44"/>
      <c r="G82" s="44"/>
      <c r="H82" s="44"/>
      <c r="I82" s="44"/>
      <c r="J82" s="44"/>
      <c r="K82" s="44"/>
      <c r="L82" s="138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38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6" t="s">
        <v>21</v>
      </c>
      <c r="D84" s="44"/>
      <c r="E84" s="44"/>
      <c r="F84" s="31" t="str">
        <f>F12</f>
        <v>Nejdek, ul. Lipová</v>
      </c>
      <c r="G84" s="44"/>
      <c r="H84" s="44"/>
      <c r="I84" s="36" t="s">
        <v>23</v>
      </c>
      <c r="J84" s="76" t="str">
        <f>IF(J12="","",J12)</f>
        <v>10. 8. 2022</v>
      </c>
      <c r="K84" s="44"/>
      <c r="L84" s="138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6.95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38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40.05" customHeight="1">
      <c r="A86" s="42"/>
      <c r="B86" s="43"/>
      <c r="C86" s="36" t="s">
        <v>25</v>
      </c>
      <c r="D86" s="44"/>
      <c r="E86" s="44"/>
      <c r="F86" s="31" t="str">
        <f>E15</f>
        <v>Město Nejdek, nám.Karla IV. 239, 362 21 Nejdek</v>
      </c>
      <c r="G86" s="44"/>
      <c r="H86" s="44"/>
      <c r="I86" s="36" t="s">
        <v>31</v>
      </c>
      <c r="J86" s="40" t="str">
        <f>E21</f>
        <v>Projektová Kancelář PS, Ing. Irena Pichlová</v>
      </c>
      <c r="K86" s="44"/>
      <c r="L86" s="138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5.15" customHeight="1">
      <c r="A87" s="42"/>
      <c r="B87" s="43"/>
      <c r="C87" s="36" t="s">
        <v>29</v>
      </c>
      <c r="D87" s="44"/>
      <c r="E87" s="44"/>
      <c r="F87" s="31" t="str">
        <f>IF(E18="","",E18)</f>
        <v>Vyplň údaj</v>
      </c>
      <c r="G87" s="44"/>
      <c r="H87" s="44"/>
      <c r="I87" s="36" t="s">
        <v>34</v>
      </c>
      <c r="J87" s="40" t="str">
        <f>E24</f>
        <v>Daniela Hahnová</v>
      </c>
      <c r="K87" s="44"/>
      <c r="L87" s="138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0.3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38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11" customFormat="1" ht="29.25" customHeight="1">
      <c r="A89" s="181"/>
      <c r="B89" s="182"/>
      <c r="C89" s="183" t="s">
        <v>139</v>
      </c>
      <c r="D89" s="184" t="s">
        <v>57</v>
      </c>
      <c r="E89" s="184" t="s">
        <v>53</v>
      </c>
      <c r="F89" s="184" t="s">
        <v>54</v>
      </c>
      <c r="G89" s="184" t="s">
        <v>140</v>
      </c>
      <c r="H89" s="184" t="s">
        <v>141</v>
      </c>
      <c r="I89" s="184" t="s">
        <v>142</v>
      </c>
      <c r="J89" s="184" t="s">
        <v>107</v>
      </c>
      <c r="K89" s="185" t="s">
        <v>143</v>
      </c>
      <c r="L89" s="186"/>
      <c r="M89" s="96" t="s">
        <v>19</v>
      </c>
      <c r="N89" s="97" t="s">
        <v>42</v>
      </c>
      <c r="O89" s="97" t="s">
        <v>144</v>
      </c>
      <c r="P89" s="97" t="s">
        <v>145</v>
      </c>
      <c r="Q89" s="97" t="s">
        <v>146</v>
      </c>
      <c r="R89" s="97" t="s">
        <v>147</v>
      </c>
      <c r="S89" s="97" t="s">
        <v>148</v>
      </c>
      <c r="T89" s="98" t="s">
        <v>149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42"/>
      <c r="B90" s="43"/>
      <c r="C90" s="103" t="s">
        <v>150</v>
      </c>
      <c r="D90" s="44"/>
      <c r="E90" s="44"/>
      <c r="F90" s="44"/>
      <c r="G90" s="44"/>
      <c r="H90" s="44"/>
      <c r="I90" s="44"/>
      <c r="J90" s="187">
        <f>BK90</f>
        <v>0</v>
      </c>
      <c r="K90" s="44"/>
      <c r="L90" s="48"/>
      <c r="M90" s="99"/>
      <c r="N90" s="188"/>
      <c r="O90" s="100"/>
      <c r="P90" s="189">
        <f>P91</f>
        <v>0</v>
      </c>
      <c r="Q90" s="100"/>
      <c r="R90" s="189">
        <f>R91</f>
        <v>0</v>
      </c>
      <c r="S90" s="100"/>
      <c r="T90" s="190">
        <f>T91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T90" s="21" t="s">
        <v>71</v>
      </c>
      <c r="AU90" s="21" t="s">
        <v>108</v>
      </c>
      <c r="BK90" s="191">
        <f>BK91</f>
        <v>0</v>
      </c>
    </row>
    <row r="91" spans="1:63" s="12" customFormat="1" ht="25.9" customHeight="1">
      <c r="A91" s="12"/>
      <c r="B91" s="192"/>
      <c r="C91" s="193"/>
      <c r="D91" s="194" t="s">
        <v>71</v>
      </c>
      <c r="E91" s="195" t="s">
        <v>2362</v>
      </c>
      <c r="F91" s="195" t="s">
        <v>2590</v>
      </c>
      <c r="G91" s="193"/>
      <c r="H91" s="193"/>
      <c r="I91" s="196"/>
      <c r="J91" s="197">
        <f>BK91</f>
        <v>0</v>
      </c>
      <c r="K91" s="193"/>
      <c r="L91" s="198"/>
      <c r="M91" s="199"/>
      <c r="N91" s="200"/>
      <c r="O91" s="200"/>
      <c r="P91" s="201">
        <f>P92+P99+P121+P150+P169+P186+P191</f>
        <v>0</v>
      </c>
      <c r="Q91" s="200"/>
      <c r="R91" s="201">
        <f>R92+R99+R121+R150+R169+R186+R191</f>
        <v>0</v>
      </c>
      <c r="S91" s="200"/>
      <c r="T91" s="202">
        <f>T92+T99+T121+T150+T169+T186+T191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80</v>
      </c>
      <c r="AT91" s="204" t="s">
        <v>71</v>
      </c>
      <c r="AU91" s="204" t="s">
        <v>72</v>
      </c>
      <c r="AY91" s="203" t="s">
        <v>153</v>
      </c>
      <c r="BK91" s="205">
        <f>BK92+BK99+BK121+BK150+BK169+BK186+BK191</f>
        <v>0</v>
      </c>
    </row>
    <row r="92" spans="1:63" s="12" customFormat="1" ht="22.8" customHeight="1">
      <c r="A92" s="12"/>
      <c r="B92" s="192"/>
      <c r="C92" s="193"/>
      <c r="D92" s="194" t="s">
        <v>71</v>
      </c>
      <c r="E92" s="206" t="s">
        <v>2392</v>
      </c>
      <c r="F92" s="206" t="s">
        <v>2591</v>
      </c>
      <c r="G92" s="193"/>
      <c r="H92" s="193"/>
      <c r="I92" s="196"/>
      <c r="J92" s="207">
        <f>BK92</f>
        <v>0</v>
      </c>
      <c r="K92" s="193"/>
      <c r="L92" s="198"/>
      <c r="M92" s="199"/>
      <c r="N92" s="200"/>
      <c r="O92" s="200"/>
      <c r="P92" s="201">
        <f>SUM(P93:P98)</f>
        <v>0</v>
      </c>
      <c r="Q92" s="200"/>
      <c r="R92" s="201">
        <f>SUM(R93:R98)</f>
        <v>0</v>
      </c>
      <c r="S92" s="200"/>
      <c r="T92" s="202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3" t="s">
        <v>80</v>
      </c>
      <c r="AT92" s="204" t="s">
        <v>71</v>
      </c>
      <c r="AU92" s="204" t="s">
        <v>80</v>
      </c>
      <c r="AY92" s="203" t="s">
        <v>153</v>
      </c>
      <c r="BK92" s="205">
        <f>SUM(BK93:BK98)</f>
        <v>0</v>
      </c>
    </row>
    <row r="93" spans="1:65" s="2" customFormat="1" ht="16.5" customHeight="1">
      <c r="A93" s="42"/>
      <c r="B93" s="43"/>
      <c r="C93" s="208" t="s">
        <v>80</v>
      </c>
      <c r="D93" s="208" t="s">
        <v>156</v>
      </c>
      <c r="E93" s="209" t="s">
        <v>2592</v>
      </c>
      <c r="F93" s="210" t="s">
        <v>2593</v>
      </c>
      <c r="G93" s="211" t="s">
        <v>346</v>
      </c>
      <c r="H93" s="212">
        <v>80</v>
      </c>
      <c r="I93" s="213"/>
      <c r="J93" s="214">
        <f>ROUND(I93*H93,2)</f>
        <v>0</v>
      </c>
      <c r="K93" s="210" t="s">
        <v>19</v>
      </c>
      <c r="L93" s="48"/>
      <c r="M93" s="215" t="s">
        <v>19</v>
      </c>
      <c r="N93" s="216" t="s">
        <v>43</v>
      </c>
      <c r="O93" s="88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19" t="s">
        <v>161</v>
      </c>
      <c r="AT93" s="219" t="s">
        <v>156</v>
      </c>
      <c r="AU93" s="219" t="s">
        <v>82</v>
      </c>
      <c r="AY93" s="21" t="s">
        <v>153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21" t="s">
        <v>80</v>
      </c>
      <c r="BK93" s="220">
        <f>ROUND(I93*H93,2)</f>
        <v>0</v>
      </c>
      <c r="BL93" s="21" t="s">
        <v>161</v>
      </c>
      <c r="BM93" s="219" t="s">
        <v>82</v>
      </c>
    </row>
    <row r="94" spans="1:47" s="2" customFormat="1" ht="12">
      <c r="A94" s="42"/>
      <c r="B94" s="43"/>
      <c r="C94" s="44"/>
      <c r="D94" s="221" t="s">
        <v>162</v>
      </c>
      <c r="E94" s="44"/>
      <c r="F94" s="222" t="s">
        <v>2593</v>
      </c>
      <c r="G94" s="44"/>
      <c r="H94" s="44"/>
      <c r="I94" s="223"/>
      <c r="J94" s="44"/>
      <c r="K94" s="44"/>
      <c r="L94" s="48"/>
      <c r="M94" s="224"/>
      <c r="N94" s="225"/>
      <c r="O94" s="88"/>
      <c r="P94" s="88"/>
      <c r="Q94" s="88"/>
      <c r="R94" s="88"/>
      <c r="S94" s="88"/>
      <c r="T94" s="89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T94" s="21" t="s">
        <v>162</v>
      </c>
      <c r="AU94" s="21" t="s">
        <v>82</v>
      </c>
    </row>
    <row r="95" spans="1:65" s="2" customFormat="1" ht="16.5" customHeight="1">
      <c r="A95" s="42"/>
      <c r="B95" s="43"/>
      <c r="C95" s="208" t="s">
        <v>82</v>
      </c>
      <c r="D95" s="208" t="s">
        <v>156</v>
      </c>
      <c r="E95" s="209" t="s">
        <v>2594</v>
      </c>
      <c r="F95" s="210" t="s">
        <v>2595</v>
      </c>
      <c r="G95" s="211" t="s">
        <v>346</v>
      </c>
      <c r="H95" s="212">
        <v>20</v>
      </c>
      <c r="I95" s="213"/>
      <c r="J95" s="214">
        <f>ROUND(I95*H95,2)</f>
        <v>0</v>
      </c>
      <c r="K95" s="210" t="s">
        <v>19</v>
      </c>
      <c r="L95" s="48"/>
      <c r="M95" s="215" t="s">
        <v>19</v>
      </c>
      <c r="N95" s="216" t="s">
        <v>43</v>
      </c>
      <c r="O95" s="88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19" t="s">
        <v>161</v>
      </c>
      <c r="AT95" s="219" t="s">
        <v>156</v>
      </c>
      <c r="AU95" s="219" t="s">
        <v>82</v>
      </c>
      <c r="AY95" s="21" t="s">
        <v>153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21" t="s">
        <v>80</v>
      </c>
      <c r="BK95" s="220">
        <f>ROUND(I95*H95,2)</f>
        <v>0</v>
      </c>
      <c r="BL95" s="21" t="s">
        <v>161</v>
      </c>
      <c r="BM95" s="219" t="s">
        <v>161</v>
      </c>
    </row>
    <row r="96" spans="1:47" s="2" customFormat="1" ht="12">
      <c r="A96" s="42"/>
      <c r="B96" s="43"/>
      <c r="C96" s="44"/>
      <c r="D96" s="221" t="s">
        <v>162</v>
      </c>
      <c r="E96" s="44"/>
      <c r="F96" s="222" t="s">
        <v>2595</v>
      </c>
      <c r="G96" s="44"/>
      <c r="H96" s="44"/>
      <c r="I96" s="223"/>
      <c r="J96" s="44"/>
      <c r="K96" s="44"/>
      <c r="L96" s="48"/>
      <c r="M96" s="224"/>
      <c r="N96" s="225"/>
      <c r="O96" s="88"/>
      <c r="P96" s="88"/>
      <c r="Q96" s="88"/>
      <c r="R96" s="88"/>
      <c r="S96" s="88"/>
      <c r="T96" s="89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T96" s="21" t="s">
        <v>162</v>
      </c>
      <c r="AU96" s="21" t="s">
        <v>82</v>
      </c>
    </row>
    <row r="97" spans="1:65" s="2" customFormat="1" ht="16.5" customHeight="1">
      <c r="A97" s="42"/>
      <c r="B97" s="43"/>
      <c r="C97" s="208" t="s">
        <v>175</v>
      </c>
      <c r="D97" s="208" t="s">
        <v>156</v>
      </c>
      <c r="E97" s="209" t="s">
        <v>2596</v>
      </c>
      <c r="F97" s="210" t="s">
        <v>2597</v>
      </c>
      <c r="G97" s="211" t="s">
        <v>2598</v>
      </c>
      <c r="H97" s="212">
        <v>1</v>
      </c>
      <c r="I97" s="213"/>
      <c r="J97" s="214">
        <f>ROUND(I97*H97,2)</f>
        <v>0</v>
      </c>
      <c r="K97" s="210" t="s">
        <v>19</v>
      </c>
      <c r="L97" s="48"/>
      <c r="M97" s="215" t="s">
        <v>19</v>
      </c>
      <c r="N97" s="216" t="s">
        <v>43</v>
      </c>
      <c r="O97" s="88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19" t="s">
        <v>161</v>
      </c>
      <c r="AT97" s="219" t="s">
        <v>156</v>
      </c>
      <c r="AU97" s="219" t="s">
        <v>82</v>
      </c>
      <c r="AY97" s="21" t="s">
        <v>153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21" t="s">
        <v>80</v>
      </c>
      <c r="BK97" s="220">
        <f>ROUND(I97*H97,2)</f>
        <v>0</v>
      </c>
      <c r="BL97" s="21" t="s">
        <v>161</v>
      </c>
      <c r="BM97" s="219" t="s">
        <v>178</v>
      </c>
    </row>
    <row r="98" spans="1:47" s="2" customFormat="1" ht="12">
      <c r="A98" s="42"/>
      <c r="B98" s="43"/>
      <c r="C98" s="44"/>
      <c r="D98" s="221" t="s">
        <v>162</v>
      </c>
      <c r="E98" s="44"/>
      <c r="F98" s="222" t="s">
        <v>2597</v>
      </c>
      <c r="G98" s="44"/>
      <c r="H98" s="44"/>
      <c r="I98" s="223"/>
      <c r="J98" s="44"/>
      <c r="K98" s="44"/>
      <c r="L98" s="48"/>
      <c r="M98" s="224"/>
      <c r="N98" s="225"/>
      <c r="O98" s="88"/>
      <c r="P98" s="88"/>
      <c r="Q98" s="88"/>
      <c r="R98" s="88"/>
      <c r="S98" s="88"/>
      <c r="T98" s="89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162</v>
      </c>
      <c r="AU98" s="21" t="s">
        <v>82</v>
      </c>
    </row>
    <row r="99" spans="1:63" s="12" customFormat="1" ht="22.8" customHeight="1">
      <c r="A99" s="12"/>
      <c r="B99" s="192"/>
      <c r="C99" s="193"/>
      <c r="D99" s="194" t="s">
        <v>71</v>
      </c>
      <c r="E99" s="206" t="s">
        <v>2398</v>
      </c>
      <c r="F99" s="206" t="s">
        <v>2599</v>
      </c>
      <c r="G99" s="193"/>
      <c r="H99" s="193"/>
      <c r="I99" s="196"/>
      <c r="J99" s="207">
        <f>BK99</f>
        <v>0</v>
      </c>
      <c r="K99" s="193"/>
      <c r="L99" s="198"/>
      <c r="M99" s="199"/>
      <c r="N99" s="200"/>
      <c r="O99" s="200"/>
      <c r="P99" s="201">
        <f>P100+P103+P110</f>
        <v>0</v>
      </c>
      <c r="Q99" s="200"/>
      <c r="R99" s="201">
        <f>R100+R103+R110</f>
        <v>0</v>
      </c>
      <c r="S99" s="200"/>
      <c r="T99" s="202">
        <f>T100+T103+T110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3" t="s">
        <v>80</v>
      </c>
      <c r="AT99" s="204" t="s">
        <v>71</v>
      </c>
      <c r="AU99" s="204" t="s">
        <v>80</v>
      </c>
      <c r="AY99" s="203" t="s">
        <v>153</v>
      </c>
      <c r="BK99" s="205">
        <f>BK100+BK103+BK110</f>
        <v>0</v>
      </c>
    </row>
    <row r="100" spans="1:63" s="12" customFormat="1" ht="20.85" customHeight="1">
      <c r="A100" s="12"/>
      <c r="B100" s="192"/>
      <c r="C100" s="193"/>
      <c r="D100" s="194" t="s">
        <v>71</v>
      </c>
      <c r="E100" s="206" t="s">
        <v>2416</v>
      </c>
      <c r="F100" s="206" t="s">
        <v>2600</v>
      </c>
      <c r="G100" s="193"/>
      <c r="H100" s="193"/>
      <c r="I100" s="196"/>
      <c r="J100" s="207">
        <f>BK100</f>
        <v>0</v>
      </c>
      <c r="K100" s="193"/>
      <c r="L100" s="198"/>
      <c r="M100" s="199"/>
      <c r="N100" s="200"/>
      <c r="O100" s="200"/>
      <c r="P100" s="201">
        <f>SUM(P101:P102)</f>
        <v>0</v>
      </c>
      <c r="Q100" s="200"/>
      <c r="R100" s="201">
        <f>SUM(R101:R102)</f>
        <v>0</v>
      </c>
      <c r="S100" s="200"/>
      <c r="T100" s="202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3" t="s">
        <v>80</v>
      </c>
      <c r="AT100" s="204" t="s">
        <v>71</v>
      </c>
      <c r="AU100" s="204" t="s">
        <v>82</v>
      </c>
      <c r="AY100" s="203" t="s">
        <v>153</v>
      </c>
      <c r="BK100" s="205">
        <f>SUM(BK101:BK102)</f>
        <v>0</v>
      </c>
    </row>
    <row r="101" spans="1:65" s="2" customFormat="1" ht="37.8" customHeight="1">
      <c r="A101" s="42"/>
      <c r="B101" s="43"/>
      <c r="C101" s="208" t="s">
        <v>161</v>
      </c>
      <c r="D101" s="208" t="s">
        <v>156</v>
      </c>
      <c r="E101" s="209" t="s">
        <v>2601</v>
      </c>
      <c r="F101" s="210" t="s">
        <v>2602</v>
      </c>
      <c r="G101" s="211" t="s">
        <v>2598</v>
      </c>
      <c r="H101" s="212">
        <v>2</v>
      </c>
      <c r="I101" s="213"/>
      <c r="J101" s="214">
        <f>ROUND(I101*H101,2)</f>
        <v>0</v>
      </c>
      <c r="K101" s="210" t="s">
        <v>19</v>
      </c>
      <c r="L101" s="48"/>
      <c r="M101" s="215" t="s">
        <v>19</v>
      </c>
      <c r="N101" s="216" t="s">
        <v>43</v>
      </c>
      <c r="O101" s="88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19" t="s">
        <v>161</v>
      </c>
      <c r="AT101" s="219" t="s">
        <v>156</v>
      </c>
      <c r="AU101" s="219" t="s">
        <v>175</v>
      </c>
      <c r="AY101" s="21" t="s">
        <v>153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21" t="s">
        <v>80</v>
      </c>
      <c r="BK101" s="220">
        <f>ROUND(I101*H101,2)</f>
        <v>0</v>
      </c>
      <c r="BL101" s="21" t="s">
        <v>161</v>
      </c>
      <c r="BM101" s="219" t="s">
        <v>184</v>
      </c>
    </row>
    <row r="102" spans="1:47" s="2" customFormat="1" ht="12">
      <c r="A102" s="42"/>
      <c r="B102" s="43"/>
      <c r="C102" s="44"/>
      <c r="D102" s="221" t="s">
        <v>162</v>
      </c>
      <c r="E102" s="44"/>
      <c r="F102" s="222" t="s">
        <v>2602</v>
      </c>
      <c r="G102" s="44"/>
      <c r="H102" s="44"/>
      <c r="I102" s="223"/>
      <c r="J102" s="44"/>
      <c r="K102" s="44"/>
      <c r="L102" s="48"/>
      <c r="M102" s="224"/>
      <c r="N102" s="225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1" t="s">
        <v>162</v>
      </c>
      <c r="AU102" s="21" t="s">
        <v>175</v>
      </c>
    </row>
    <row r="103" spans="1:63" s="12" customFormat="1" ht="20.85" customHeight="1">
      <c r="A103" s="12"/>
      <c r="B103" s="192"/>
      <c r="C103" s="193"/>
      <c r="D103" s="194" t="s">
        <v>71</v>
      </c>
      <c r="E103" s="206" t="s">
        <v>2423</v>
      </c>
      <c r="F103" s="206" t="s">
        <v>2603</v>
      </c>
      <c r="G103" s="193"/>
      <c r="H103" s="193"/>
      <c r="I103" s="196"/>
      <c r="J103" s="207">
        <f>BK103</f>
        <v>0</v>
      </c>
      <c r="K103" s="193"/>
      <c r="L103" s="198"/>
      <c r="M103" s="199"/>
      <c r="N103" s="200"/>
      <c r="O103" s="200"/>
      <c r="P103" s="201">
        <f>SUM(P104:P109)</f>
        <v>0</v>
      </c>
      <c r="Q103" s="200"/>
      <c r="R103" s="201">
        <f>SUM(R104:R109)</f>
        <v>0</v>
      </c>
      <c r="S103" s="200"/>
      <c r="T103" s="202">
        <f>SUM(T104:T109)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3" t="s">
        <v>80</v>
      </c>
      <c r="AT103" s="204" t="s">
        <v>71</v>
      </c>
      <c r="AU103" s="204" t="s">
        <v>82</v>
      </c>
      <c r="AY103" s="203" t="s">
        <v>153</v>
      </c>
      <c r="BK103" s="205">
        <f>SUM(BK104:BK109)</f>
        <v>0</v>
      </c>
    </row>
    <row r="104" spans="1:65" s="2" customFormat="1" ht="33" customHeight="1">
      <c r="A104" s="42"/>
      <c r="B104" s="43"/>
      <c r="C104" s="208" t="s">
        <v>188</v>
      </c>
      <c r="D104" s="208" t="s">
        <v>156</v>
      </c>
      <c r="E104" s="209" t="s">
        <v>2604</v>
      </c>
      <c r="F104" s="210" t="s">
        <v>2605</v>
      </c>
      <c r="G104" s="211" t="s">
        <v>346</v>
      </c>
      <c r="H104" s="212">
        <v>3</v>
      </c>
      <c r="I104" s="213"/>
      <c r="J104" s="214">
        <f>ROUND(I104*H104,2)</f>
        <v>0</v>
      </c>
      <c r="K104" s="210" t="s">
        <v>19</v>
      </c>
      <c r="L104" s="48"/>
      <c r="M104" s="215" t="s">
        <v>19</v>
      </c>
      <c r="N104" s="216" t="s">
        <v>43</v>
      </c>
      <c r="O104" s="88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19" t="s">
        <v>161</v>
      </c>
      <c r="AT104" s="219" t="s">
        <v>156</v>
      </c>
      <c r="AU104" s="219" t="s">
        <v>175</v>
      </c>
      <c r="AY104" s="21" t="s">
        <v>153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21" t="s">
        <v>80</v>
      </c>
      <c r="BK104" s="220">
        <f>ROUND(I104*H104,2)</f>
        <v>0</v>
      </c>
      <c r="BL104" s="21" t="s">
        <v>161</v>
      </c>
      <c r="BM104" s="219" t="s">
        <v>191</v>
      </c>
    </row>
    <row r="105" spans="1:47" s="2" customFormat="1" ht="12">
      <c r="A105" s="42"/>
      <c r="B105" s="43"/>
      <c r="C105" s="44"/>
      <c r="D105" s="221" t="s">
        <v>162</v>
      </c>
      <c r="E105" s="44"/>
      <c r="F105" s="222" t="s">
        <v>2606</v>
      </c>
      <c r="G105" s="44"/>
      <c r="H105" s="44"/>
      <c r="I105" s="223"/>
      <c r="J105" s="44"/>
      <c r="K105" s="44"/>
      <c r="L105" s="48"/>
      <c r="M105" s="224"/>
      <c r="N105" s="225"/>
      <c r="O105" s="88"/>
      <c r="P105" s="88"/>
      <c r="Q105" s="88"/>
      <c r="R105" s="88"/>
      <c r="S105" s="88"/>
      <c r="T105" s="89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T105" s="21" t="s">
        <v>162</v>
      </c>
      <c r="AU105" s="21" t="s">
        <v>175</v>
      </c>
    </row>
    <row r="106" spans="1:65" s="2" customFormat="1" ht="33" customHeight="1">
      <c r="A106" s="42"/>
      <c r="B106" s="43"/>
      <c r="C106" s="208" t="s">
        <v>178</v>
      </c>
      <c r="D106" s="208" t="s">
        <v>156</v>
      </c>
      <c r="E106" s="209" t="s">
        <v>2607</v>
      </c>
      <c r="F106" s="210" t="s">
        <v>2608</v>
      </c>
      <c r="G106" s="211" t="s">
        <v>346</v>
      </c>
      <c r="H106" s="212">
        <v>12</v>
      </c>
      <c r="I106" s="213"/>
      <c r="J106" s="214">
        <f>ROUND(I106*H106,2)</f>
        <v>0</v>
      </c>
      <c r="K106" s="210" t="s">
        <v>19</v>
      </c>
      <c r="L106" s="48"/>
      <c r="M106" s="215" t="s">
        <v>19</v>
      </c>
      <c r="N106" s="216" t="s">
        <v>43</v>
      </c>
      <c r="O106" s="88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R106" s="219" t="s">
        <v>161</v>
      </c>
      <c r="AT106" s="219" t="s">
        <v>156</v>
      </c>
      <c r="AU106" s="219" t="s">
        <v>175</v>
      </c>
      <c r="AY106" s="21" t="s">
        <v>153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21" t="s">
        <v>80</v>
      </c>
      <c r="BK106" s="220">
        <f>ROUND(I106*H106,2)</f>
        <v>0</v>
      </c>
      <c r="BL106" s="21" t="s">
        <v>161</v>
      </c>
      <c r="BM106" s="219" t="s">
        <v>8</v>
      </c>
    </row>
    <row r="107" spans="1:47" s="2" customFormat="1" ht="12">
      <c r="A107" s="42"/>
      <c r="B107" s="43"/>
      <c r="C107" s="44"/>
      <c r="D107" s="221" t="s">
        <v>162</v>
      </c>
      <c r="E107" s="44"/>
      <c r="F107" s="222" t="s">
        <v>2609</v>
      </c>
      <c r="G107" s="44"/>
      <c r="H107" s="44"/>
      <c r="I107" s="223"/>
      <c r="J107" s="44"/>
      <c r="K107" s="44"/>
      <c r="L107" s="48"/>
      <c r="M107" s="224"/>
      <c r="N107" s="225"/>
      <c r="O107" s="88"/>
      <c r="P107" s="88"/>
      <c r="Q107" s="88"/>
      <c r="R107" s="88"/>
      <c r="S107" s="88"/>
      <c r="T107" s="89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T107" s="21" t="s">
        <v>162</v>
      </c>
      <c r="AU107" s="21" t="s">
        <v>175</v>
      </c>
    </row>
    <row r="108" spans="1:65" s="2" customFormat="1" ht="24.15" customHeight="1">
      <c r="A108" s="42"/>
      <c r="B108" s="43"/>
      <c r="C108" s="208" t="s">
        <v>201</v>
      </c>
      <c r="D108" s="208" t="s">
        <v>156</v>
      </c>
      <c r="E108" s="209" t="s">
        <v>2610</v>
      </c>
      <c r="F108" s="210" t="s">
        <v>2611</v>
      </c>
      <c r="G108" s="211" t="s">
        <v>2598</v>
      </c>
      <c r="H108" s="212">
        <v>1</v>
      </c>
      <c r="I108" s="213"/>
      <c r="J108" s="214">
        <f>ROUND(I108*H108,2)</f>
        <v>0</v>
      </c>
      <c r="K108" s="210" t="s">
        <v>19</v>
      </c>
      <c r="L108" s="48"/>
      <c r="M108" s="215" t="s">
        <v>19</v>
      </c>
      <c r="N108" s="216" t="s">
        <v>43</v>
      </c>
      <c r="O108" s="88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R108" s="219" t="s">
        <v>161</v>
      </c>
      <c r="AT108" s="219" t="s">
        <v>156</v>
      </c>
      <c r="AU108" s="219" t="s">
        <v>175</v>
      </c>
      <c r="AY108" s="21" t="s">
        <v>153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21" t="s">
        <v>80</v>
      </c>
      <c r="BK108" s="220">
        <f>ROUND(I108*H108,2)</f>
        <v>0</v>
      </c>
      <c r="BL108" s="21" t="s">
        <v>161</v>
      </c>
      <c r="BM108" s="219" t="s">
        <v>204</v>
      </c>
    </row>
    <row r="109" spans="1:47" s="2" customFormat="1" ht="12">
      <c r="A109" s="42"/>
      <c r="B109" s="43"/>
      <c r="C109" s="44"/>
      <c r="D109" s="221" t="s">
        <v>162</v>
      </c>
      <c r="E109" s="44"/>
      <c r="F109" s="222" t="s">
        <v>2611</v>
      </c>
      <c r="G109" s="44"/>
      <c r="H109" s="44"/>
      <c r="I109" s="223"/>
      <c r="J109" s="44"/>
      <c r="K109" s="44"/>
      <c r="L109" s="48"/>
      <c r="M109" s="224"/>
      <c r="N109" s="225"/>
      <c r="O109" s="88"/>
      <c r="P109" s="88"/>
      <c r="Q109" s="88"/>
      <c r="R109" s="88"/>
      <c r="S109" s="88"/>
      <c r="T109" s="89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T109" s="21" t="s">
        <v>162</v>
      </c>
      <c r="AU109" s="21" t="s">
        <v>175</v>
      </c>
    </row>
    <row r="110" spans="1:63" s="12" customFormat="1" ht="20.85" customHeight="1">
      <c r="A110" s="12"/>
      <c r="B110" s="192"/>
      <c r="C110" s="193"/>
      <c r="D110" s="194" t="s">
        <v>71</v>
      </c>
      <c r="E110" s="206" t="s">
        <v>2433</v>
      </c>
      <c r="F110" s="206" t="s">
        <v>2612</v>
      </c>
      <c r="G110" s="193"/>
      <c r="H110" s="193"/>
      <c r="I110" s="196"/>
      <c r="J110" s="207">
        <f>BK110</f>
        <v>0</v>
      </c>
      <c r="K110" s="193"/>
      <c r="L110" s="198"/>
      <c r="M110" s="199"/>
      <c r="N110" s="200"/>
      <c r="O110" s="200"/>
      <c r="P110" s="201">
        <f>SUM(P111:P120)</f>
        <v>0</v>
      </c>
      <c r="Q110" s="200"/>
      <c r="R110" s="201">
        <f>SUM(R111:R120)</f>
        <v>0</v>
      </c>
      <c r="S110" s="200"/>
      <c r="T110" s="202">
        <f>SUM(T111:T120)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3" t="s">
        <v>80</v>
      </c>
      <c r="AT110" s="204" t="s">
        <v>71</v>
      </c>
      <c r="AU110" s="204" t="s">
        <v>82</v>
      </c>
      <c r="AY110" s="203" t="s">
        <v>153</v>
      </c>
      <c r="BK110" s="205">
        <f>SUM(BK111:BK120)</f>
        <v>0</v>
      </c>
    </row>
    <row r="111" spans="1:65" s="2" customFormat="1" ht="24.15" customHeight="1">
      <c r="A111" s="42"/>
      <c r="B111" s="43"/>
      <c r="C111" s="208" t="s">
        <v>184</v>
      </c>
      <c r="D111" s="208" t="s">
        <v>156</v>
      </c>
      <c r="E111" s="209" t="s">
        <v>2613</v>
      </c>
      <c r="F111" s="210" t="s">
        <v>2614</v>
      </c>
      <c r="G111" s="211" t="s">
        <v>346</v>
      </c>
      <c r="H111" s="212">
        <v>217</v>
      </c>
      <c r="I111" s="213"/>
      <c r="J111" s="214">
        <f>ROUND(I111*H111,2)</f>
        <v>0</v>
      </c>
      <c r="K111" s="210" t="s">
        <v>19</v>
      </c>
      <c r="L111" s="48"/>
      <c r="M111" s="215" t="s">
        <v>19</v>
      </c>
      <c r="N111" s="216" t="s">
        <v>43</v>
      </c>
      <c r="O111" s="88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19" t="s">
        <v>161</v>
      </c>
      <c r="AT111" s="219" t="s">
        <v>156</v>
      </c>
      <c r="AU111" s="219" t="s">
        <v>175</v>
      </c>
      <c r="AY111" s="21" t="s">
        <v>153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21" t="s">
        <v>80</v>
      </c>
      <c r="BK111" s="220">
        <f>ROUND(I111*H111,2)</f>
        <v>0</v>
      </c>
      <c r="BL111" s="21" t="s">
        <v>161</v>
      </c>
      <c r="BM111" s="219" t="s">
        <v>210</v>
      </c>
    </row>
    <row r="112" spans="1:47" s="2" customFormat="1" ht="12">
      <c r="A112" s="42"/>
      <c r="B112" s="43"/>
      <c r="C112" s="44"/>
      <c r="D112" s="221" t="s">
        <v>162</v>
      </c>
      <c r="E112" s="44"/>
      <c r="F112" s="222" t="s">
        <v>2615</v>
      </c>
      <c r="G112" s="44"/>
      <c r="H112" s="44"/>
      <c r="I112" s="223"/>
      <c r="J112" s="44"/>
      <c r="K112" s="44"/>
      <c r="L112" s="48"/>
      <c r="M112" s="224"/>
      <c r="N112" s="225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1" t="s">
        <v>162</v>
      </c>
      <c r="AU112" s="21" t="s">
        <v>175</v>
      </c>
    </row>
    <row r="113" spans="1:65" s="2" customFormat="1" ht="24.15" customHeight="1">
      <c r="A113" s="42"/>
      <c r="B113" s="43"/>
      <c r="C113" s="208" t="s">
        <v>213</v>
      </c>
      <c r="D113" s="208" t="s">
        <v>156</v>
      </c>
      <c r="E113" s="209" t="s">
        <v>2616</v>
      </c>
      <c r="F113" s="210" t="s">
        <v>2617</v>
      </c>
      <c r="G113" s="211" t="s">
        <v>346</v>
      </c>
      <c r="H113" s="212">
        <v>29</v>
      </c>
      <c r="I113" s="213"/>
      <c r="J113" s="214">
        <f>ROUND(I113*H113,2)</f>
        <v>0</v>
      </c>
      <c r="K113" s="210" t="s">
        <v>19</v>
      </c>
      <c r="L113" s="48"/>
      <c r="M113" s="215" t="s">
        <v>19</v>
      </c>
      <c r="N113" s="216" t="s">
        <v>43</v>
      </c>
      <c r="O113" s="88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19" t="s">
        <v>161</v>
      </c>
      <c r="AT113" s="219" t="s">
        <v>156</v>
      </c>
      <c r="AU113" s="219" t="s">
        <v>175</v>
      </c>
      <c r="AY113" s="21" t="s">
        <v>153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21" t="s">
        <v>80</v>
      </c>
      <c r="BK113" s="220">
        <f>ROUND(I113*H113,2)</f>
        <v>0</v>
      </c>
      <c r="BL113" s="21" t="s">
        <v>161</v>
      </c>
      <c r="BM113" s="219" t="s">
        <v>218</v>
      </c>
    </row>
    <row r="114" spans="1:47" s="2" customFormat="1" ht="12">
      <c r="A114" s="42"/>
      <c r="B114" s="43"/>
      <c r="C114" s="44"/>
      <c r="D114" s="221" t="s">
        <v>162</v>
      </c>
      <c r="E114" s="44"/>
      <c r="F114" s="222" t="s">
        <v>2617</v>
      </c>
      <c r="G114" s="44"/>
      <c r="H114" s="44"/>
      <c r="I114" s="223"/>
      <c r="J114" s="44"/>
      <c r="K114" s="44"/>
      <c r="L114" s="48"/>
      <c r="M114" s="224"/>
      <c r="N114" s="225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162</v>
      </c>
      <c r="AU114" s="21" t="s">
        <v>175</v>
      </c>
    </row>
    <row r="115" spans="1:65" s="2" customFormat="1" ht="24.15" customHeight="1">
      <c r="A115" s="42"/>
      <c r="B115" s="43"/>
      <c r="C115" s="208" t="s">
        <v>191</v>
      </c>
      <c r="D115" s="208" t="s">
        <v>156</v>
      </c>
      <c r="E115" s="209" t="s">
        <v>2618</v>
      </c>
      <c r="F115" s="210" t="s">
        <v>2619</v>
      </c>
      <c r="G115" s="211" t="s">
        <v>346</v>
      </c>
      <c r="H115" s="212">
        <v>54</v>
      </c>
      <c r="I115" s="213"/>
      <c r="J115" s="214">
        <f>ROUND(I115*H115,2)</f>
        <v>0</v>
      </c>
      <c r="K115" s="210" t="s">
        <v>19</v>
      </c>
      <c r="L115" s="48"/>
      <c r="M115" s="215" t="s">
        <v>19</v>
      </c>
      <c r="N115" s="216" t="s">
        <v>43</v>
      </c>
      <c r="O115" s="88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19" t="s">
        <v>161</v>
      </c>
      <c r="AT115" s="219" t="s">
        <v>156</v>
      </c>
      <c r="AU115" s="219" t="s">
        <v>175</v>
      </c>
      <c r="AY115" s="21" t="s">
        <v>153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21" t="s">
        <v>80</v>
      </c>
      <c r="BK115" s="220">
        <f>ROUND(I115*H115,2)</f>
        <v>0</v>
      </c>
      <c r="BL115" s="21" t="s">
        <v>161</v>
      </c>
      <c r="BM115" s="219" t="s">
        <v>222</v>
      </c>
    </row>
    <row r="116" spans="1:47" s="2" customFormat="1" ht="12">
      <c r="A116" s="42"/>
      <c r="B116" s="43"/>
      <c r="C116" s="44"/>
      <c r="D116" s="221" t="s">
        <v>162</v>
      </c>
      <c r="E116" s="44"/>
      <c r="F116" s="222" t="s">
        <v>2619</v>
      </c>
      <c r="G116" s="44"/>
      <c r="H116" s="44"/>
      <c r="I116" s="223"/>
      <c r="J116" s="44"/>
      <c r="K116" s="44"/>
      <c r="L116" s="48"/>
      <c r="M116" s="224"/>
      <c r="N116" s="225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162</v>
      </c>
      <c r="AU116" s="21" t="s">
        <v>175</v>
      </c>
    </row>
    <row r="117" spans="1:65" s="2" customFormat="1" ht="24.15" customHeight="1">
      <c r="A117" s="42"/>
      <c r="B117" s="43"/>
      <c r="C117" s="208" t="s">
        <v>228</v>
      </c>
      <c r="D117" s="208" t="s">
        <v>156</v>
      </c>
      <c r="E117" s="209" t="s">
        <v>2620</v>
      </c>
      <c r="F117" s="210" t="s">
        <v>2621</v>
      </c>
      <c r="G117" s="211" t="s">
        <v>346</v>
      </c>
      <c r="H117" s="212">
        <v>34</v>
      </c>
      <c r="I117" s="213"/>
      <c r="J117" s="214">
        <f>ROUND(I117*H117,2)</f>
        <v>0</v>
      </c>
      <c r="K117" s="210" t="s">
        <v>19</v>
      </c>
      <c r="L117" s="48"/>
      <c r="M117" s="215" t="s">
        <v>19</v>
      </c>
      <c r="N117" s="216" t="s">
        <v>43</v>
      </c>
      <c r="O117" s="88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19" t="s">
        <v>161</v>
      </c>
      <c r="AT117" s="219" t="s">
        <v>156</v>
      </c>
      <c r="AU117" s="219" t="s">
        <v>175</v>
      </c>
      <c r="AY117" s="21" t="s">
        <v>153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21" t="s">
        <v>80</v>
      </c>
      <c r="BK117" s="220">
        <f>ROUND(I117*H117,2)</f>
        <v>0</v>
      </c>
      <c r="BL117" s="21" t="s">
        <v>161</v>
      </c>
      <c r="BM117" s="219" t="s">
        <v>231</v>
      </c>
    </row>
    <row r="118" spans="1:47" s="2" customFormat="1" ht="12">
      <c r="A118" s="42"/>
      <c r="B118" s="43"/>
      <c r="C118" s="44"/>
      <c r="D118" s="221" t="s">
        <v>162</v>
      </c>
      <c r="E118" s="44"/>
      <c r="F118" s="222" t="s">
        <v>2621</v>
      </c>
      <c r="G118" s="44"/>
      <c r="H118" s="44"/>
      <c r="I118" s="223"/>
      <c r="J118" s="44"/>
      <c r="K118" s="44"/>
      <c r="L118" s="48"/>
      <c r="M118" s="224"/>
      <c r="N118" s="225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162</v>
      </c>
      <c r="AU118" s="21" t="s">
        <v>175</v>
      </c>
    </row>
    <row r="119" spans="1:65" s="2" customFormat="1" ht="24.15" customHeight="1">
      <c r="A119" s="42"/>
      <c r="B119" s="43"/>
      <c r="C119" s="208" t="s">
        <v>8</v>
      </c>
      <c r="D119" s="208" t="s">
        <v>156</v>
      </c>
      <c r="E119" s="209" t="s">
        <v>2622</v>
      </c>
      <c r="F119" s="210" t="s">
        <v>2623</v>
      </c>
      <c r="G119" s="211" t="s">
        <v>2598</v>
      </c>
      <c r="H119" s="212">
        <v>1</v>
      </c>
      <c r="I119" s="213"/>
      <c r="J119" s="214">
        <f>ROUND(I119*H119,2)</f>
        <v>0</v>
      </c>
      <c r="K119" s="210" t="s">
        <v>19</v>
      </c>
      <c r="L119" s="48"/>
      <c r="M119" s="215" t="s">
        <v>19</v>
      </c>
      <c r="N119" s="216" t="s">
        <v>43</v>
      </c>
      <c r="O119" s="88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19" t="s">
        <v>161</v>
      </c>
      <c r="AT119" s="219" t="s">
        <v>156</v>
      </c>
      <c r="AU119" s="219" t="s">
        <v>175</v>
      </c>
      <c r="AY119" s="21" t="s">
        <v>153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21" t="s">
        <v>80</v>
      </c>
      <c r="BK119" s="220">
        <f>ROUND(I119*H119,2)</f>
        <v>0</v>
      </c>
      <c r="BL119" s="21" t="s">
        <v>161</v>
      </c>
      <c r="BM119" s="219" t="s">
        <v>236</v>
      </c>
    </row>
    <row r="120" spans="1:47" s="2" customFormat="1" ht="12">
      <c r="A120" s="42"/>
      <c r="B120" s="43"/>
      <c r="C120" s="44"/>
      <c r="D120" s="221" t="s">
        <v>162</v>
      </c>
      <c r="E120" s="44"/>
      <c r="F120" s="222" t="s">
        <v>2623</v>
      </c>
      <c r="G120" s="44"/>
      <c r="H120" s="44"/>
      <c r="I120" s="223"/>
      <c r="J120" s="44"/>
      <c r="K120" s="44"/>
      <c r="L120" s="48"/>
      <c r="M120" s="224"/>
      <c r="N120" s="225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162</v>
      </c>
      <c r="AU120" s="21" t="s">
        <v>175</v>
      </c>
    </row>
    <row r="121" spans="1:63" s="12" customFormat="1" ht="22.8" customHeight="1">
      <c r="A121" s="12"/>
      <c r="B121" s="192"/>
      <c r="C121" s="193"/>
      <c r="D121" s="194" t="s">
        <v>71</v>
      </c>
      <c r="E121" s="206" t="s">
        <v>2451</v>
      </c>
      <c r="F121" s="206" t="s">
        <v>2624</v>
      </c>
      <c r="G121" s="193"/>
      <c r="H121" s="193"/>
      <c r="I121" s="196"/>
      <c r="J121" s="207">
        <f>BK121</f>
        <v>0</v>
      </c>
      <c r="K121" s="193"/>
      <c r="L121" s="198"/>
      <c r="M121" s="199"/>
      <c r="N121" s="200"/>
      <c r="O121" s="200"/>
      <c r="P121" s="201">
        <f>SUM(P122:P149)</f>
        <v>0</v>
      </c>
      <c r="Q121" s="200"/>
      <c r="R121" s="201">
        <f>SUM(R122:R149)</f>
        <v>0</v>
      </c>
      <c r="S121" s="200"/>
      <c r="T121" s="202">
        <f>SUM(T122:T149)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3" t="s">
        <v>80</v>
      </c>
      <c r="AT121" s="204" t="s">
        <v>71</v>
      </c>
      <c r="AU121" s="204" t="s">
        <v>80</v>
      </c>
      <c r="AY121" s="203" t="s">
        <v>153</v>
      </c>
      <c r="BK121" s="205">
        <f>SUM(BK122:BK149)</f>
        <v>0</v>
      </c>
    </row>
    <row r="122" spans="1:65" s="2" customFormat="1" ht="24.15" customHeight="1">
      <c r="A122" s="42"/>
      <c r="B122" s="43"/>
      <c r="C122" s="208" t="s">
        <v>239</v>
      </c>
      <c r="D122" s="208" t="s">
        <v>156</v>
      </c>
      <c r="E122" s="209" t="s">
        <v>2625</v>
      </c>
      <c r="F122" s="210" t="s">
        <v>2626</v>
      </c>
      <c r="G122" s="211" t="s">
        <v>366</v>
      </c>
      <c r="H122" s="212">
        <v>1</v>
      </c>
      <c r="I122" s="213"/>
      <c r="J122" s="214">
        <f>ROUND(I122*H122,2)</f>
        <v>0</v>
      </c>
      <c r="K122" s="210" t="s">
        <v>19</v>
      </c>
      <c r="L122" s="48"/>
      <c r="M122" s="215" t="s">
        <v>19</v>
      </c>
      <c r="N122" s="216" t="s">
        <v>43</v>
      </c>
      <c r="O122" s="88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R122" s="219" t="s">
        <v>161</v>
      </c>
      <c r="AT122" s="219" t="s">
        <v>156</v>
      </c>
      <c r="AU122" s="219" t="s">
        <v>82</v>
      </c>
      <c r="AY122" s="21" t="s">
        <v>153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21" t="s">
        <v>80</v>
      </c>
      <c r="BK122" s="220">
        <f>ROUND(I122*H122,2)</f>
        <v>0</v>
      </c>
      <c r="BL122" s="21" t="s">
        <v>161</v>
      </c>
      <c r="BM122" s="219" t="s">
        <v>242</v>
      </c>
    </row>
    <row r="123" spans="1:47" s="2" customFormat="1" ht="12">
      <c r="A123" s="42"/>
      <c r="B123" s="43"/>
      <c r="C123" s="44"/>
      <c r="D123" s="221" t="s">
        <v>162</v>
      </c>
      <c r="E123" s="44"/>
      <c r="F123" s="222" t="s">
        <v>2627</v>
      </c>
      <c r="G123" s="44"/>
      <c r="H123" s="44"/>
      <c r="I123" s="223"/>
      <c r="J123" s="44"/>
      <c r="K123" s="44"/>
      <c r="L123" s="48"/>
      <c r="M123" s="224"/>
      <c r="N123" s="225"/>
      <c r="O123" s="88"/>
      <c r="P123" s="88"/>
      <c r="Q123" s="88"/>
      <c r="R123" s="88"/>
      <c r="S123" s="88"/>
      <c r="T123" s="89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T123" s="21" t="s">
        <v>162</v>
      </c>
      <c r="AU123" s="21" t="s">
        <v>82</v>
      </c>
    </row>
    <row r="124" spans="1:65" s="2" customFormat="1" ht="24.15" customHeight="1">
      <c r="A124" s="42"/>
      <c r="B124" s="43"/>
      <c r="C124" s="208" t="s">
        <v>204</v>
      </c>
      <c r="D124" s="208" t="s">
        <v>156</v>
      </c>
      <c r="E124" s="209" t="s">
        <v>2628</v>
      </c>
      <c r="F124" s="210" t="s">
        <v>2629</v>
      </c>
      <c r="G124" s="211" t="s">
        <v>366</v>
      </c>
      <c r="H124" s="212">
        <v>4</v>
      </c>
      <c r="I124" s="213"/>
      <c r="J124" s="214">
        <f>ROUND(I124*H124,2)</f>
        <v>0</v>
      </c>
      <c r="K124" s="210" t="s">
        <v>19</v>
      </c>
      <c r="L124" s="48"/>
      <c r="M124" s="215" t="s">
        <v>19</v>
      </c>
      <c r="N124" s="216" t="s">
        <v>43</v>
      </c>
      <c r="O124" s="88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R124" s="219" t="s">
        <v>161</v>
      </c>
      <c r="AT124" s="219" t="s">
        <v>156</v>
      </c>
      <c r="AU124" s="219" t="s">
        <v>82</v>
      </c>
      <c r="AY124" s="21" t="s">
        <v>153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21" t="s">
        <v>80</v>
      </c>
      <c r="BK124" s="220">
        <f>ROUND(I124*H124,2)</f>
        <v>0</v>
      </c>
      <c r="BL124" s="21" t="s">
        <v>161</v>
      </c>
      <c r="BM124" s="219" t="s">
        <v>247</v>
      </c>
    </row>
    <row r="125" spans="1:47" s="2" customFormat="1" ht="12">
      <c r="A125" s="42"/>
      <c r="B125" s="43"/>
      <c r="C125" s="44"/>
      <c r="D125" s="221" t="s">
        <v>162</v>
      </c>
      <c r="E125" s="44"/>
      <c r="F125" s="222" t="s">
        <v>2630</v>
      </c>
      <c r="G125" s="44"/>
      <c r="H125" s="44"/>
      <c r="I125" s="223"/>
      <c r="J125" s="44"/>
      <c r="K125" s="44"/>
      <c r="L125" s="48"/>
      <c r="M125" s="224"/>
      <c r="N125" s="225"/>
      <c r="O125" s="88"/>
      <c r="P125" s="88"/>
      <c r="Q125" s="88"/>
      <c r="R125" s="88"/>
      <c r="S125" s="88"/>
      <c r="T125" s="89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T125" s="21" t="s">
        <v>162</v>
      </c>
      <c r="AU125" s="21" t="s">
        <v>82</v>
      </c>
    </row>
    <row r="126" spans="1:65" s="2" customFormat="1" ht="24.15" customHeight="1">
      <c r="A126" s="42"/>
      <c r="B126" s="43"/>
      <c r="C126" s="208" t="s">
        <v>251</v>
      </c>
      <c r="D126" s="208" t="s">
        <v>156</v>
      </c>
      <c r="E126" s="209" t="s">
        <v>2631</v>
      </c>
      <c r="F126" s="210" t="s">
        <v>2632</v>
      </c>
      <c r="G126" s="211" t="s">
        <v>366</v>
      </c>
      <c r="H126" s="212">
        <v>4</v>
      </c>
      <c r="I126" s="213"/>
      <c r="J126" s="214">
        <f>ROUND(I126*H126,2)</f>
        <v>0</v>
      </c>
      <c r="K126" s="210" t="s">
        <v>19</v>
      </c>
      <c r="L126" s="48"/>
      <c r="M126" s="215" t="s">
        <v>19</v>
      </c>
      <c r="N126" s="216" t="s">
        <v>43</v>
      </c>
      <c r="O126" s="88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R126" s="219" t="s">
        <v>161</v>
      </c>
      <c r="AT126" s="219" t="s">
        <v>156</v>
      </c>
      <c r="AU126" s="219" t="s">
        <v>82</v>
      </c>
      <c r="AY126" s="21" t="s">
        <v>153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21" t="s">
        <v>80</v>
      </c>
      <c r="BK126" s="220">
        <f>ROUND(I126*H126,2)</f>
        <v>0</v>
      </c>
      <c r="BL126" s="21" t="s">
        <v>161</v>
      </c>
      <c r="BM126" s="219" t="s">
        <v>254</v>
      </c>
    </row>
    <row r="127" spans="1:47" s="2" customFormat="1" ht="12">
      <c r="A127" s="42"/>
      <c r="B127" s="43"/>
      <c r="C127" s="44"/>
      <c r="D127" s="221" t="s">
        <v>162</v>
      </c>
      <c r="E127" s="44"/>
      <c r="F127" s="222" t="s">
        <v>2633</v>
      </c>
      <c r="G127" s="44"/>
      <c r="H127" s="44"/>
      <c r="I127" s="223"/>
      <c r="J127" s="44"/>
      <c r="K127" s="44"/>
      <c r="L127" s="48"/>
      <c r="M127" s="224"/>
      <c r="N127" s="225"/>
      <c r="O127" s="88"/>
      <c r="P127" s="88"/>
      <c r="Q127" s="88"/>
      <c r="R127" s="88"/>
      <c r="S127" s="88"/>
      <c r="T127" s="89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T127" s="21" t="s">
        <v>162</v>
      </c>
      <c r="AU127" s="21" t="s">
        <v>82</v>
      </c>
    </row>
    <row r="128" spans="1:65" s="2" customFormat="1" ht="24.15" customHeight="1">
      <c r="A128" s="42"/>
      <c r="B128" s="43"/>
      <c r="C128" s="208" t="s">
        <v>210</v>
      </c>
      <c r="D128" s="208" t="s">
        <v>156</v>
      </c>
      <c r="E128" s="209" t="s">
        <v>2634</v>
      </c>
      <c r="F128" s="210" t="s">
        <v>2635</v>
      </c>
      <c r="G128" s="211" t="s">
        <v>366</v>
      </c>
      <c r="H128" s="212">
        <v>4</v>
      </c>
      <c r="I128" s="213"/>
      <c r="J128" s="214">
        <f>ROUND(I128*H128,2)</f>
        <v>0</v>
      </c>
      <c r="K128" s="210" t="s">
        <v>19</v>
      </c>
      <c r="L128" s="48"/>
      <c r="M128" s="215" t="s">
        <v>19</v>
      </c>
      <c r="N128" s="216" t="s">
        <v>43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19" t="s">
        <v>161</v>
      </c>
      <c r="AT128" s="219" t="s">
        <v>156</v>
      </c>
      <c r="AU128" s="219" t="s">
        <v>82</v>
      </c>
      <c r="AY128" s="21" t="s">
        <v>153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21" t="s">
        <v>80</v>
      </c>
      <c r="BK128" s="220">
        <f>ROUND(I128*H128,2)</f>
        <v>0</v>
      </c>
      <c r="BL128" s="21" t="s">
        <v>161</v>
      </c>
      <c r="BM128" s="219" t="s">
        <v>260</v>
      </c>
    </row>
    <row r="129" spans="1:47" s="2" customFormat="1" ht="12">
      <c r="A129" s="42"/>
      <c r="B129" s="43"/>
      <c r="C129" s="44"/>
      <c r="D129" s="221" t="s">
        <v>162</v>
      </c>
      <c r="E129" s="44"/>
      <c r="F129" s="222" t="s">
        <v>2635</v>
      </c>
      <c r="G129" s="44"/>
      <c r="H129" s="44"/>
      <c r="I129" s="223"/>
      <c r="J129" s="44"/>
      <c r="K129" s="44"/>
      <c r="L129" s="48"/>
      <c r="M129" s="224"/>
      <c r="N129" s="225"/>
      <c r="O129" s="88"/>
      <c r="P129" s="88"/>
      <c r="Q129" s="88"/>
      <c r="R129" s="88"/>
      <c r="S129" s="88"/>
      <c r="T129" s="89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T129" s="21" t="s">
        <v>162</v>
      </c>
      <c r="AU129" s="21" t="s">
        <v>82</v>
      </c>
    </row>
    <row r="130" spans="1:65" s="2" customFormat="1" ht="24.15" customHeight="1">
      <c r="A130" s="42"/>
      <c r="B130" s="43"/>
      <c r="C130" s="208" t="s">
        <v>264</v>
      </c>
      <c r="D130" s="208" t="s">
        <v>156</v>
      </c>
      <c r="E130" s="209" t="s">
        <v>2636</v>
      </c>
      <c r="F130" s="210" t="s">
        <v>2637</v>
      </c>
      <c r="G130" s="211" t="s">
        <v>366</v>
      </c>
      <c r="H130" s="212">
        <v>2</v>
      </c>
      <c r="I130" s="213"/>
      <c r="J130" s="214">
        <f>ROUND(I130*H130,2)</f>
        <v>0</v>
      </c>
      <c r="K130" s="210" t="s">
        <v>19</v>
      </c>
      <c r="L130" s="48"/>
      <c r="M130" s="215" t="s">
        <v>19</v>
      </c>
      <c r="N130" s="216" t="s">
        <v>43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19" t="s">
        <v>161</v>
      </c>
      <c r="AT130" s="219" t="s">
        <v>156</v>
      </c>
      <c r="AU130" s="219" t="s">
        <v>82</v>
      </c>
      <c r="AY130" s="21" t="s">
        <v>153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21" t="s">
        <v>80</v>
      </c>
      <c r="BK130" s="220">
        <f>ROUND(I130*H130,2)</f>
        <v>0</v>
      </c>
      <c r="BL130" s="21" t="s">
        <v>161</v>
      </c>
      <c r="BM130" s="219" t="s">
        <v>267</v>
      </c>
    </row>
    <row r="131" spans="1:47" s="2" customFormat="1" ht="12">
      <c r="A131" s="42"/>
      <c r="B131" s="43"/>
      <c r="C131" s="44"/>
      <c r="D131" s="221" t="s">
        <v>162</v>
      </c>
      <c r="E131" s="44"/>
      <c r="F131" s="222" t="s">
        <v>2637</v>
      </c>
      <c r="G131" s="44"/>
      <c r="H131" s="44"/>
      <c r="I131" s="223"/>
      <c r="J131" s="44"/>
      <c r="K131" s="44"/>
      <c r="L131" s="48"/>
      <c r="M131" s="224"/>
      <c r="N131" s="225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1" t="s">
        <v>162</v>
      </c>
      <c r="AU131" s="21" t="s">
        <v>82</v>
      </c>
    </row>
    <row r="132" spans="1:65" s="2" customFormat="1" ht="66.75" customHeight="1">
      <c r="A132" s="42"/>
      <c r="B132" s="43"/>
      <c r="C132" s="208" t="s">
        <v>218</v>
      </c>
      <c r="D132" s="208" t="s">
        <v>156</v>
      </c>
      <c r="E132" s="209" t="s">
        <v>2638</v>
      </c>
      <c r="F132" s="210" t="s">
        <v>2639</v>
      </c>
      <c r="G132" s="211" t="s">
        <v>366</v>
      </c>
      <c r="H132" s="212">
        <v>1</v>
      </c>
      <c r="I132" s="213"/>
      <c r="J132" s="214">
        <f>ROUND(I132*H132,2)</f>
        <v>0</v>
      </c>
      <c r="K132" s="210" t="s">
        <v>19</v>
      </c>
      <c r="L132" s="48"/>
      <c r="M132" s="215" t="s">
        <v>19</v>
      </c>
      <c r="N132" s="216" t="s">
        <v>43</v>
      </c>
      <c r="O132" s="88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R132" s="219" t="s">
        <v>161</v>
      </c>
      <c r="AT132" s="219" t="s">
        <v>156</v>
      </c>
      <c r="AU132" s="219" t="s">
        <v>82</v>
      </c>
      <c r="AY132" s="21" t="s">
        <v>153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21" t="s">
        <v>80</v>
      </c>
      <c r="BK132" s="220">
        <f>ROUND(I132*H132,2)</f>
        <v>0</v>
      </c>
      <c r="BL132" s="21" t="s">
        <v>161</v>
      </c>
      <c r="BM132" s="219" t="s">
        <v>272</v>
      </c>
    </row>
    <row r="133" spans="1:47" s="2" customFormat="1" ht="12">
      <c r="A133" s="42"/>
      <c r="B133" s="43"/>
      <c r="C133" s="44"/>
      <c r="D133" s="221" t="s">
        <v>162</v>
      </c>
      <c r="E133" s="44"/>
      <c r="F133" s="222" t="s">
        <v>2640</v>
      </c>
      <c r="G133" s="44"/>
      <c r="H133" s="44"/>
      <c r="I133" s="223"/>
      <c r="J133" s="44"/>
      <c r="K133" s="44"/>
      <c r="L133" s="48"/>
      <c r="M133" s="224"/>
      <c r="N133" s="225"/>
      <c r="O133" s="88"/>
      <c r="P133" s="88"/>
      <c r="Q133" s="88"/>
      <c r="R133" s="88"/>
      <c r="S133" s="88"/>
      <c r="T133" s="89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T133" s="21" t="s">
        <v>162</v>
      </c>
      <c r="AU133" s="21" t="s">
        <v>82</v>
      </c>
    </row>
    <row r="134" spans="1:65" s="2" customFormat="1" ht="66.75" customHeight="1">
      <c r="A134" s="42"/>
      <c r="B134" s="43"/>
      <c r="C134" s="208" t="s">
        <v>277</v>
      </c>
      <c r="D134" s="208" t="s">
        <v>156</v>
      </c>
      <c r="E134" s="209" t="s">
        <v>2641</v>
      </c>
      <c r="F134" s="210" t="s">
        <v>2642</v>
      </c>
      <c r="G134" s="211" t="s">
        <v>366</v>
      </c>
      <c r="H134" s="212">
        <v>1</v>
      </c>
      <c r="I134" s="213"/>
      <c r="J134" s="214">
        <f>ROUND(I134*H134,2)</f>
        <v>0</v>
      </c>
      <c r="K134" s="210" t="s">
        <v>19</v>
      </c>
      <c r="L134" s="48"/>
      <c r="M134" s="215" t="s">
        <v>19</v>
      </c>
      <c r="N134" s="216" t="s">
        <v>43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19" t="s">
        <v>161</v>
      </c>
      <c r="AT134" s="219" t="s">
        <v>156</v>
      </c>
      <c r="AU134" s="219" t="s">
        <v>82</v>
      </c>
      <c r="AY134" s="21" t="s">
        <v>153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21" t="s">
        <v>80</v>
      </c>
      <c r="BK134" s="220">
        <f>ROUND(I134*H134,2)</f>
        <v>0</v>
      </c>
      <c r="BL134" s="21" t="s">
        <v>161</v>
      </c>
      <c r="BM134" s="219" t="s">
        <v>280</v>
      </c>
    </row>
    <row r="135" spans="1:47" s="2" customFormat="1" ht="12">
      <c r="A135" s="42"/>
      <c r="B135" s="43"/>
      <c r="C135" s="44"/>
      <c r="D135" s="221" t="s">
        <v>162</v>
      </c>
      <c r="E135" s="44"/>
      <c r="F135" s="222" t="s">
        <v>2643</v>
      </c>
      <c r="G135" s="44"/>
      <c r="H135" s="44"/>
      <c r="I135" s="223"/>
      <c r="J135" s="44"/>
      <c r="K135" s="44"/>
      <c r="L135" s="48"/>
      <c r="M135" s="224"/>
      <c r="N135" s="225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1" t="s">
        <v>162</v>
      </c>
      <c r="AU135" s="21" t="s">
        <v>82</v>
      </c>
    </row>
    <row r="136" spans="1:65" s="2" customFormat="1" ht="76.35" customHeight="1">
      <c r="A136" s="42"/>
      <c r="B136" s="43"/>
      <c r="C136" s="208" t="s">
        <v>222</v>
      </c>
      <c r="D136" s="208" t="s">
        <v>156</v>
      </c>
      <c r="E136" s="209" t="s">
        <v>2644</v>
      </c>
      <c r="F136" s="210" t="s">
        <v>2645</v>
      </c>
      <c r="G136" s="211" t="s">
        <v>1205</v>
      </c>
      <c r="H136" s="212">
        <v>1</v>
      </c>
      <c r="I136" s="213"/>
      <c r="J136" s="214">
        <f>ROUND(I136*H136,2)</f>
        <v>0</v>
      </c>
      <c r="K136" s="210" t="s">
        <v>19</v>
      </c>
      <c r="L136" s="48"/>
      <c r="M136" s="215" t="s">
        <v>19</v>
      </c>
      <c r="N136" s="216" t="s">
        <v>43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19" t="s">
        <v>161</v>
      </c>
      <c r="AT136" s="219" t="s">
        <v>156</v>
      </c>
      <c r="AU136" s="219" t="s">
        <v>82</v>
      </c>
      <c r="AY136" s="21" t="s">
        <v>153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21" t="s">
        <v>80</v>
      </c>
      <c r="BK136" s="220">
        <f>ROUND(I136*H136,2)</f>
        <v>0</v>
      </c>
      <c r="BL136" s="21" t="s">
        <v>161</v>
      </c>
      <c r="BM136" s="219" t="s">
        <v>289</v>
      </c>
    </row>
    <row r="137" spans="1:47" s="2" customFormat="1" ht="12">
      <c r="A137" s="42"/>
      <c r="B137" s="43"/>
      <c r="C137" s="44"/>
      <c r="D137" s="221" t="s">
        <v>162</v>
      </c>
      <c r="E137" s="44"/>
      <c r="F137" s="222" t="s">
        <v>2646</v>
      </c>
      <c r="G137" s="44"/>
      <c r="H137" s="44"/>
      <c r="I137" s="223"/>
      <c r="J137" s="44"/>
      <c r="K137" s="44"/>
      <c r="L137" s="48"/>
      <c r="M137" s="224"/>
      <c r="N137" s="225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162</v>
      </c>
      <c r="AU137" s="21" t="s">
        <v>82</v>
      </c>
    </row>
    <row r="138" spans="1:65" s="2" customFormat="1" ht="24.15" customHeight="1">
      <c r="A138" s="42"/>
      <c r="B138" s="43"/>
      <c r="C138" s="208" t="s">
        <v>7</v>
      </c>
      <c r="D138" s="208" t="s">
        <v>156</v>
      </c>
      <c r="E138" s="209" t="s">
        <v>2647</v>
      </c>
      <c r="F138" s="210" t="s">
        <v>2648</v>
      </c>
      <c r="G138" s="211" t="s">
        <v>716</v>
      </c>
      <c r="H138" s="212">
        <v>32</v>
      </c>
      <c r="I138" s="213"/>
      <c r="J138" s="214">
        <f>ROUND(I138*H138,2)</f>
        <v>0</v>
      </c>
      <c r="K138" s="210" t="s">
        <v>19</v>
      </c>
      <c r="L138" s="48"/>
      <c r="M138" s="215" t="s">
        <v>19</v>
      </c>
      <c r="N138" s="216" t="s">
        <v>43</v>
      </c>
      <c r="O138" s="88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R138" s="219" t="s">
        <v>161</v>
      </c>
      <c r="AT138" s="219" t="s">
        <v>156</v>
      </c>
      <c r="AU138" s="219" t="s">
        <v>82</v>
      </c>
      <c r="AY138" s="21" t="s">
        <v>153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21" t="s">
        <v>80</v>
      </c>
      <c r="BK138" s="220">
        <f>ROUND(I138*H138,2)</f>
        <v>0</v>
      </c>
      <c r="BL138" s="21" t="s">
        <v>161</v>
      </c>
      <c r="BM138" s="219" t="s">
        <v>297</v>
      </c>
    </row>
    <row r="139" spans="1:47" s="2" customFormat="1" ht="12">
      <c r="A139" s="42"/>
      <c r="B139" s="43"/>
      <c r="C139" s="44"/>
      <c r="D139" s="221" t="s">
        <v>162</v>
      </c>
      <c r="E139" s="44"/>
      <c r="F139" s="222" t="s">
        <v>2648</v>
      </c>
      <c r="G139" s="44"/>
      <c r="H139" s="44"/>
      <c r="I139" s="223"/>
      <c r="J139" s="44"/>
      <c r="K139" s="44"/>
      <c r="L139" s="48"/>
      <c r="M139" s="224"/>
      <c r="N139" s="225"/>
      <c r="O139" s="88"/>
      <c r="P139" s="88"/>
      <c r="Q139" s="88"/>
      <c r="R139" s="88"/>
      <c r="S139" s="88"/>
      <c r="T139" s="89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T139" s="21" t="s">
        <v>162</v>
      </c>
      <c r="AU139" s="21" t="s">
        <v>82</v>
      </c>
    </row>
    <row r="140" spans="1:65" s="2" customFormat="1" ht="33" customHeight="1">
      <c r="A140" s="42"/>
      <c r="B140" s="43"/>
      <c r="C140" s="208" t="s">
        <v>231</v>
      </c>
      <c r="D140" s="208" t="s">
        <v>156</v>
      </c>
      <c r="E140" s="209" t="s">
        <v>2649</v>
      </c>
      <c r="F140" s="210" t="s">
        <v>2650</v>
      </c>
      <c r="G140" s="211" t="s">
        <v>716</v>
      </c>
      <c r="H140" s="212">
        <v>64</v>
      </c>
      <c r="I140" s="213"/>
      <c r="J140" s="214">
        <f>ROUND(I140*H140,2)</f>
        <v>0</v>
      </c>
      <c r="K140" s="210" t="s">
        <v>19</v>
      </c>
      <c r="L140" s="48"/>
      <c r="M140" s="215" t="s">
        <v>19</v>
      </c>
      <c r="N140" s="216" t="s">
        <v>43</v>
      </c>
      <c r="O140" s="88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19" t="s">
        <v>161</v>
      </c>
      <c r="AT140" s="219" t="s">
        <v>156</v>
      </c>
      <c r="AU140" s="219" t="s">
        <v>82</v>
      </c>
      <c r="AY140" s="21" t="s">
        <v>153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21" t="s">
        <v>80</v>
      </c>
      <c r="BK140" s="220">
        <f>ROUND(I140*H140,2)</f>
        <v>0</v>
      </c>
      <c r="BL140" s="21" t="s">
        <v>161</v>
      </c>
      <c r="BM140" s="219" t="s">
        <v>303</v>
      </c>
    </row>
    <row r="141" spans="1:47" s="2" customFormat="1" ht="12">
      <c r="A141" s="42"/>
      <c r="B141" s="43"/>
      <c r="C141" s="44"/>
      <c r="D141" s="221" t="s">
        <v>162</v>
      </c>
      <c r="E141" s="44"/>
      <c r="F141" s="222" t="s">
        <v>2651</v>
      </c>
      <c r="G141" s="44"/>
      <c r="H141" s="44"/>
      <c r="I141" s="223"/>
      <c r="J141" s="44"/>
      <c r="K141" s="44"/>
      <c r="L141" s="48"/>
      <c r="M141" s="224"/>
      <c r="N141" s="225"/>
      <c r="O141" s="88"/>
      <c r="P141" s="88"/>
      <c r="Q141" s="88"/>
      <c r="R141" s="88"/>
      <c r="S141" s="88"/>
      <c r="T141" s="89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T141" s="21" t="s">
        <v>162</v>
      </c>
      <c r="AU141" s="21" t="s">
        <v>82</v>
      </c>
    </row>
    <row r="142" spans="1:65" s="2" customFormat="1" ht="33" customHeight="1">
      <c r="A142" s="42"/>
      <c r="B142" s="43"/>
      <c r="C142" s="208" t="s">
        <v>309</v>
      </c>
      <c r="D142" s="208" t="s">
        <v>156</v>
      </c>
      <c r="E142" s="209" t="s">
        <v>2652</v>
      </c>
      <c r="F142" s="210" t="s">
        <v>2653</v>
      </c>
      <c r="G142" s="211" t="s">
        <v>716</v>
      </c>
      <c r="H142" s="212">
        <v>64</v>
      </c>
      <c r="I142" s="213"/>
      <c r="J142" s="214">
        <f>ROUND(I142*H142,2)</f>
        <v>0</v>
      </c>
      <c r="K142" s="210" t="s">
        <v>19</v>
      </c>
      <c r="L142" s="48"/>
      <c r="M142" s="215" t="s">
        <v>19</v>
      </c>
      <c r="N142" s="216" t="s">
        <v>43</v>
      </c>
      <c r="O142" s="88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19" t="s">
        <v>161</v>
      </c>
      <c r="AT142" s="219" t="s">
        <v>156</v>
      </c>
      <c r="AU142" s="219" t="s">
        <v>82</v>
      </c>
      <c r="AY142" s="21" t="s">
        <v>153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21" t="s">
        <v>80</v>
      </c>
      <c r="BK142" s="220">
        <f>ROUND(I142*H142,2)</f>
        <v>0</v>
      </c>
      <c r="BL142" s="21" t="s">
        <v>161</v>
      </c>
      <c r="BM142" s="219" t="s">
        <v>312</v>
      </c>
    </row>
    <row r="143" spans="1:47" s="2" customFormat="1" ht="12">
      <c r="A143" s="42"/>
      <c r="B143" s="43"/>
      <c r="C143" s="44"/>
      <c r="D143" s="221" t="s">
        <v>162</v>
      </c>
      <c r="E143" s="44"/>
      <c r="F143" s="222" t="s">
        <v>2654</v>
      </c>
      <c r="G143" s="44"/>
      <c r="H143" s="44"/>
      <c r="I143" s="223"/>
      <c r="J143" s="44"/>
      <c r="K143" s="44"/>
      <c r="L143" s="48"/>
      <c r="M143" s="224"/>
      <c r="N143" s="225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162</v>
      </c>
      <c r="AU143" s="21" t="s">
        <v>82</v>
      </c>
    </row>
    <row r="144" spans="1:65" s="2" customFormat="1" ht="44.25" customHeight="1">
      <c r="A144" s="42"/>
      <c r="B144" s="43"/>
      <c r="C144" s="208" t="s">
        <v>236</v>
      </c>
      <c r="D144" s="208" t="s">
        <v>156</v>
      </c>
      <c r="E144" s="209" t="s">
        <v>2655</v>
      </c>
      <c r="F144" s="210" t="s">
        <v>2656</v>
      </c>
      <c r="G144" s="211" t="s">
        <v>2598</v>
      </c>
      <c r="H144" s="212">
        <v>32</v>
      </c>
      <c r="I144" s="213"/>
      <c r="J144" s="214">
        <f>ROUND(I144*H144,2)</f>
        <v>0</v>
      </c>
      <c r="K144" s="210" t="s">
        <v>19</v>
      </c>
      <c r="L144" s="48"/>
      <c r="M144" s="215" t="s">
        <v>19</v>
      </c>
      <c r="N144" s="216" t="s">
        <v>43</v>
      </c>
      <c r="O144" s="88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19" t="s">
        <v>161</v>
      </c>
      <c r="AT144" s="219" t="s">
        <v>156</v>
      </c>
      <c r="AU144" s="219" t="s">
        <v>82</v>
      </c>
      <c r="AY144" s="21" t="s">
        <v>153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21" t="s">
        <v>80</v>
      </c>
      <c r="BK144" s="220">
        <f>ROUND(I144*H144,2)</f>
        <v>0</v>
      </c>
      <c r="BL144" s="21" t="s">
        <v>161</v>
      </c>
      <c r="BM144" s="219" t="s">
        <v>319</v>
      </c>
    </row>
    <row r="145" spans="1:47" s="2" customFormat="1" ht="12">
      <c r="A145" s="42"/>
      <c r="B145" s="43"/>
      <c r="C145" s="44"/>
      <c r="D145" s="221" t="s">
        <v>162</v>
      </c>
      <c r="E145" s="44"/>
      <c r="F145" s="222" t="s">
        <v>2657</v>
      </c>
      <c r="G145" s="44"/>
      <c r="H145" s="44"/>
      <c r="I145" s="223"/>
      <c r="J145" s="44"/>
      <c r="K145" s="44"/>
      <c r="L145" s="48"/>
      <c r="M145" s="224"/>
      <c r="N145" s="225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162</v>
      </c>
      <c r="AU145" s="21" t="s">
        <v>82</v>
      </c>
    </row>
    <row r="146" spans="1:65" s="2" customFormat="1" ht="16.5" customHeight="1">
      <c r="A146" s="42"/>
      <c r="B146" s="43"/>
      <c r="C146" s="208" t="s">
        <v>324</v>
      </c>
      <c r="D146" s="208" t="s">
        <v>156</v>
      </c>
      <c r="E146" s="209" t="s">
        <v>2658</v>
      </c>
      <c r="F146" s="210" t="s">
        <v>2659</v>
      </c>
      <c r="G146" s="211" t="s">
        <v>2598</v>
      </c>
      <c r="H146" s="212">
        <v>32</v>
      </c>
      <c r="I146" s="213"/>
      <c r="J146" s="214">
        <f>ROUND(I146*H146,2)</f>
        <v>0</v>
      </c>
      <c r="K146" s="210" t="s">
        <v>19</v>
      </c>
      <c r="L146" s="48"/>
      <c r="M146" s="215" t="s">
        <v>19</v>
      </c>
      <c r="N146" s="216" t="s">
        <v>43</v>
      </c>
      <c r="O146" s="88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R146" s="219" t="s">
        <v>161</v>
      </c>
      <c r="AT146" s="219" t="s">
        <v>156</v>
      </c>
      <c r="AU146" s="219" t="s">
        <v>82</v>
      </c>
      <c r="AY146" s="21" t="s">
        <v>153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21" t="s">
        <v>80</v>
      </c>
      <c r="BK146" s="220">
        <f>ROUND(I146*H146,2)</f>
        <v>0</v>
      </c>
      <c r="BL146" s="21" t="s">
        <v>161</v>
      </c>
      <c r="BM146" s="219" t="s">
        <v>327</v>
      </c>
    </row>
    <row r="147" spans="1:47" s="2" customFormat="1" ht="12">
      <c r="A147" s="42"/>
      <c r="B147" s="43"/>
      <c r="C147" s="44"/>
      <c r="D147" s="221" t="s">
        <v>162</v>
      </c>
      <c r="E147" s="44"/>
      <c r="F147" s="222" t="s">
        <v>2659</v>
      </c>
      <c r="G147" s="44"/>
      <c r="H147" s="44"/>
      <c r="I147" s="223"/>
      <c r="J147" s="44"/>
      <c r="K147" s="44"/>
      <c r="L147" s="48"/>
      <c r="M147" s="224"/>
      <c r="N147" s="225"/>
      <c r="O147" s="88"/>
      <c r="P147" s="88"/>
      <c r="Q147" s="88"/>
      <c r="R147" s="88"/>
      <c r="S147" s="88"/>
      <c r="T147" s="89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T147" s="21" t="s">
        <v>162</v>
      </c>
      <c r="AU147" s="21" t="s">
        <v>82</v>
      </c>
    </row>
    <row r="148" spans="1:65" s="2" customFormat="1" ht="16.5" customHeight="1">
      <c r="A148" s="42"/>
      <c r="B148" s="43"/>
      <c r="C148" s="208" t="s">
        <v>242</v>
      </c>
      <c r="D148" s="208" t="s">
        <v>156</v>
      </c>
      <c r="E148" s="209" t="s">
        <v>2660</v>
      </c>
      <c r="F148" s="210" t="s">
        <v>2661</v>
      </c>
      <c r="G148" s="211" t="s">
        <v>2598</v>
      </c>
      <c r="H148" s="212">
        <v>1</v>
      </c>
      <c r="I148" s="213"/>
      <c r="J148" s="214">
        <f>ROUND(I148*H148,2)</f>
        <v>0</v>
      </c>
      <c r="K148" s="210" t="s">
        <v>19</v>
      </c>
      <c r="L148" s="48"/>
      <c r="M148" s="215" t="s">
        <v>19</v>
      </c>
      <c r="N148" s="216" t="s">
        <v>43</v>
      </c>
      <c r="O148" s="88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R148" s="219" t="s">
        <v>161</v>
      </c>
      <c r="AT148" s="219" t="s">
        <v>156</v>
      </c>
      <c r="AU148" s="219" t="s">
        <v>82</v>
      </c>
      <c r="AY148" s="21" t="s">
        <v>153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21" t="s">
        <v>80</v>
      </c>
      <c r="BK148" s="220">
        <f>ROUND(I148*H148,2)</f>
        <v>0</v>
      </c>
      <c r="BL148" s="21" t="s">
        <v>161</v>
      </c>
      <c r="BM148" s="219" t="s">
        <v>333</v>
      </c>
    </row>
    <row r="149" spans="1:47" s="2" customFormat="1" ht="12">
      <c r="A149" s="42"/>
      <c r="B149" s="43"/>
      <c r="C149" s="44"/>
      <c r="D149" s="221" t="s">
        <v>162</v>
      </c>
      <c r="E149" s="44"/>
      <c r="F149" s="222" t="s">
        <v>2661</v>
      </c>
      <c r="G149" s="44"/>
      <c r="H149" s="44"/>
      <c r="I149" s="223"/>
      <c r="J149" s="44"/>
      <c r="K149" s="44"/>
      <c r="L149" s="48"/>
      <c r="M149" s="224"/>
      <c r="N149" s="225"/>
      <c r="O149" s="88"/>
      <c r="P149" s="88"/>
      <c r="Q149" s="88"/>
      <c r="R149" s="88"/>
      <c r="S149" s="88"/>
      <c r="T149" s="89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T149" s="21" t="s">
        <v>162</v>
      </c>
      <c r="AU149" s="21" t="s">
        <v>82</v>
      </c>
    </row>
    <row r="150" spans="1:63" s="12" customFormat="1" ht="22.8" customHeight="1">
      <c r="A150" s="12"/>
      <c r="B150" s="192"/>
      <c r="C150" s="193"/>
      <c r="D150" s="194" t="s">
        <v>71</v>
      </c>
      <c r="E150" s="206" t="s">
        <v>2453</v>
      </c>
      <c r="F150" s="206" t="s">
        <v>2662</v>
      </c>
      <c r="G150" s="193"/>
      <c r="H150" s="193"/>
      <c r="I150" s="196"/>
      <c r="J150" s="207">
        <f>BK150</f>
        <v>0</v>
      </c>
      <c r="K150" s="193"/>
      <c r="L150" s="198"/>
      <c r="M150" s="199"/>
      <c r="N150" s="200"/>
      <c r="O150" s="200"/>
      <c r="P150" s="201">
        <f>SUM(P151:P168)</f>
        <v>0</v>
      </c>
      <c r="Q150" s="200"/>
      <c r="R150" s="201">
        <f>SUM(R151:R168)</f>
        <v>0</v>
      </c>
      <c r="S150" s="200"/>
      <c r="T150" s="202">
        <f>SUM(T151:T168)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3" t="s">
        <v>80</v>
      </c>
      <c r="AT150" s="204" t="s">
        <v>71</v>
      </c>
      <c r="AU150" s="204" t="s">
        <v>80</v>
      </c>
      <c r="AY150" s="203" t="s">
        <v>153</v>
      </c>
      <c r="BK150" s="205">
        <f>SUM(BK151:BK168)</f>
        <v>0</v>
      </c>
    </row>
    <row r="151" spans="1:65" s="2" customFormat="1" ht="55.5" customHeight="1">
      <c r="A151" s="42"/>
      <c r="B151" s="43"/>
      <c r="C151" s="208" t="s">
        <v>343</v>
      </c>
      <c r="D151" s="208" t="s">
        <v>156</v>
      </c>
      <c r="E151" s="209" t="s">
        <v>2663</v>
      </c>
      <c r="F151" s="210" t="s">
        <v>2664</v>
      </c>
      <c r="G151" s="211" t="s">
        <v>366</v>
      </c>
      <c r="H151" s="212">
        <v>5</v>
      </c>
      <c r="I151" s="213"/>
      <c r="J151" s="214">
        <f>ROUND(I151*H151,2)</f>
        <v>0</v>
      </c>
      <c r="K151" s="210" t="s">
        <v>19</v>
      </c>
      <c r="L151" s="48"/>
      <c r="M151" s="215" t="s">
        <v>19</v>
      </c>
      <c r="N151" s="216" t="s">
        <v>43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19" t="s">
        <v>161</v>
      </c>
      <c r="AT151" s="219" t="s">
        <v>156</v>
      </c>
      <c r="AU151" s="219" t="s">
        <v>82</v>
      </c>
      <c r="AY151" s="21" t="s">
        <v>153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21" t="s">
        <v>80</v>
      </c>
      <c r="BK151" s="220">
        <f>ROUND(I151*H151,2)</f>
        <v>0</v>
      </c>
      <c r="BL151" s="21" t="s">
        <v>161</v>
      </c>
      <c r="BM151" s="219" t="s">
        <v>347</v>
      </c>
    </row>
    <row r="152" spans="1:47" s="2" customFormat="1" ht="12">
      <c r="A152" s="42"/>
      <c r="B152" s="43"/>
      <c r="C152" s="44"/>
      <c r="D152" s="221" t="s">
        <v>162</v>
      </c>
      <c r="E152" s="44"/>
      <c r="F152" s="222" t="s">
        <v>2665</v>
      </c>
      <c r="G152" s="44"/>
      <c r="H152" s="44"/>
      <c r="I152" s="223"/>
      <c r="J152" s="44"/>
      <c r="K152" s="44"/>
      <c r="L152" s="48"/>
      <c r="M152" s="224"/>
      <c r="N152" s="225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162</v>
      </c>
      <c r="AU152" s="21" t="s">
        <v>82</v>
      </c>
    </row>
    <row r="153" spans="1:65" s="2" customFormat="1" ht="55.5" customHeight="1">
      <c r="A153" s="42"/>
      <c r="B153" s="43"/>
      <c r="C153" s="208" t="s">
        <v>247</v>
      </c>
      <c r="D153" s="208" t="s">
        <v>156</v>
      </c>
      <c r="E153" s="209" t="s">
        <v>2666</v>
      </c>
      <c r="F153" s="210" t="s">
        <v>2667</v>
      </c>
      <c r="G153" s="211" t="s">
        <v>366</v>
      </c>
      <c r="H153" s="212">
        <v>3</v>
      </c>
      <c r="I153" s="213"/>
      <c r="J153" s="214">
        <f>ROUND(I153*H153,2)</f>
        <v>0</v>
      </c>
      <c r="K153" s="210" t="s">
        <v>19</v>
      </c>
      <c r="L153" s="48"/>
      <c r="M153" s="215" t="s">
        <v>19</v>
      </c>
      <c r="N153" s="216" t="s">
        <v>43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19" t="s">
        <v>161</v>
      </c>
      <c r="AT153" s="219" t="s">
        <v>156</v>
      </c>
      <c r="AU153" s="219" t="s">
        <v>82</v>
      </c>
      <c r="AY153" s="21" t="s">
        <v>153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21" t="s">
        <v>80</v>
      </c>
      <c r="BK153" s="220">
        <f>ROUND(I153*H153,2)</f>
        <v>0</v>
      </c>
      <c r="BL153" s="21" t="s">
        <v>161</v>
      </c>
      <c r="BM153" s="219" t="s">
        <v>354</v>
      </c>
    </row>
    <row r="154" spans="1:47" s="2" customFormat="1" ht="12">
      <c r="A154" s="42"/>
      <c r="B154" s="43"/>
      <c r="C154" s="44"/>
      <c r="D154" s="221" t="s">
        <v>162</v>
      </c>
      <c r="E154" s="44"/>
      <c r="F154" s="222" t="s">
        <v>2668</v>
      </c>
      <c r="G154" s="44"/>
      <c r="H154" s="44"/>
      <c r="I154" s="223"/>
      <c r="J154" s="44"/>
      <c r="K154" s="44"/>
      <c r="L154" s="48"/>
      <c r="M154" s="224"/>
      <c r="N154" s="225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162</v>
      </c>
      <c r="AU154" s="21" t="s">
        <v>82</v>
      </c>
    </row>
    <row r="155" spans="1:65" s="2" customFormat="1" ht="55.5" customHeight="1">
      <c r="A155" s="42"/>
      <c r="B155" s="43"/>
      <c r="C155" s="208" t="s">
        <v>363</v>
      </c>
      <c r="D155" s="208" t="s">
        <v>156</v>
      </c>
      <c r="E155" s="209" t="s">
        <v>2669</v>
      </c>
      <c r="F155" s="210" t="s">
        <v>2670</v>
      </c>
      <c r="G155" s="211" t="s">
        <v>366</v>
      </c>
      <c r="H155" s="212">
        <v>7</v>
      </c>
      <c r="I155" s="213"/>
      <c r="J155" s="214">
        <f>ROUND(I155*H155,2)</f>
        <v>0</v>
      </c>
      <c r="K155" s="210" t="s">
        <v>19</v>
      </c>
      <c r="L155" s="48"/>
      <c r="M155" s="215" t="s">
        <v>19</v>
      </c>
      <c r="N155" s="216" t="s">
        <v>43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19" t="s">
        <v>161</v>
      </c>
      <c r="AT155" s="219" t="s">
        <v>156</v>
      </c>
      <c r="AU155" s="219" t="s">
        <v>82</v>
      </c>
      <c r="AY155" s="21" t="s">
        <v>153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1" t="s">
        <v>80</v>
      </c>
      <c r="BK155" s="220">
        <f>ROUND(I155*H155,2)</f>
        <v>0</v>
      </c>
      <c r="BL155" s="21" t="s">
        <v>161</v>
      </c>
      <c r="BM155" s="219" t="s">
        <v>367</v>
      </c>
    </row>
    <row r="156" spans="1:47" s="2" customFormat="1" ht="12">
      <c r="A156" s="42"/>
      <c r="B156" s="43"/>
      <c r="C156" s="44"/>
      <c r="D156" s="221" t="s">
        <v>162</v>
      </c>
      <c r="E156" s="44"/>
      <c r="F156" s="222" t="s">
        <v>2671</v>
      </c>
      <c r="G156" s="44"/>
      <c r="H156" s="44"/>
      <c r="I156" s="223"/>
      <c r="J156" s="44"/>
      <c r="K156" s="44"/>
      <c r="L156" s="48"/>
      <c r="M156" s="224"/>
      <c r="N156" s="225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162</v>
      </c>
      <c r="AU156" s="21" t="s">
        <v>82</v>
      </c>
    </row>
    <row r="157" spans="1:65" s="2" customFormat="1" ht="55.5" customHeight="1">
      <c r="A157" s="42"/>
      <c r="B157" s="43"/>
      <c r="C157" s="208" t="s">
        <v>254</v>
      </c>
      <c r="D157" s="208" t="s">
        <v>156</v>
      </c>
      <c r="E157" s="209" t="s">
        <v>2672</v>
      </c>
      <c r="F157" s="210" t="s">
        <v>2673</v>
      </c>
      <c r="G157" s="211" t="s">
        <v>366</v>
      </c>
      <c r="H157" s="212">
        <v>4</v>
      </c>
      <c r="I157" s="213"/>
      <c r="J157" s="214">
        <f>ROUND(I157*H157,2)</f>
        <v>0</v>
      </c>
      <c r="K157" s="210" t="s">
        <v>19</v>
      </c>
      <c r="L157" s="48"/>
      <c r="M157" s="215" t="s">
        <v>19</v>
      </c>
      <c r="N157" s="216" t="s">
        <v>43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R157" s="219" t="s">
        <v>161</v>
      </c>
      <c r="AT157" s="219" t="s">
        <v>156</v>
      </c>
      <c r="AU157" s="219" t="s">
        <v>82</v>
      </c>
      <c r="AY157" s="21" t="s">
        <v>153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21" t="s">
        <v>80</v>
      </c>
      <c r="BK157" s="220">
        <f>ROUND(I157*H157,2)</f>
        <v>0</v>
      </c>
      <c r="BL157" s="21" t="s">
        <v>161</v>
      </c>
      <c r="BM157" s="219" t="s">
        <v>373</v>
      </c>
    </row>
    <row r="158" spans="1:47" s="2" customFormat="1" ht="12">
      <c r="A158" s="42"/>
      <c r="B158" s="43"/>
      <c r="C158" s="44"/>
      <c r="D158" s="221" t="s">
        <v>162</v>
      </c>
      <c r="E158" s="44"/>
      <c r="F158" s="222" t="s">
        <v>2674</v>
      </c>
      <c r="G158" s="44"/>
      <c r="H158" s="44"/>
      <c r="I158" s="223"/>
      <c r="J158" s="44"/>
      <c r="K158" s="44"/>
      <c r="L158" s="48"/>
      <c r="M158" s="224"/>
      <c r="N158" s="225"/>
      <c r="O158" s="88"/>
      <c r="P158" s="88"/>
      <c r="Q158" s="88"/>
      <c r="R158" s="88"/>
      <c r="S158" s="88"/>
      <c r="T158" s="89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T158" s="21" t="s">
        <v>162</v>
      </c>
      <c r="AU158" s="21" t="s">
        <v>82</v>
      </c>
    </row>
    <row r="159" spans="1:65" s="2" customFormat="1" ht="55.5" customHeight="1">
      <c r="A159" s="42"/>
      <c r="B159" s="43"/>
      <c r="C159" s="208" t="s">
        <v>379</v>
      </c>
      <c r="D159" s="208" t="s">
        <v>156</v>
      </c>
      <c r="E159" s="209" t="s">
        <v>2675</v>
      </c>
      <c r="F159" s="210" t="s">
        <v>2676</v>
      </c>
      <c r="G159" s="211" t="s">
        <v>366</v>
      </c>
      <c r="H159" s="212">
        <v>1</v>
      </c>
      <c r="I159" s="213"/>
      <c r="J159" s="214">
        <f>ROUND(I159*H159,2)</f>
        <v>0</v>
      </c>
      <c r="K159" s="210" t="s">
        <v>19</v>
      </c>
      <c r="L159" s="48"/>
      <c r="M159" s="215" t="s">
        <v>19</v>
      </c>
      <c r="N159" s="216" t="s">
        <v>43</v>
      </c>
      <c r="O159" s="88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R159" s="219" t="s">
        <v>161</v>
      </c>
      <c r="AT159" s="219" t="s">
        <v>156</v>
      </c>
      <c r="AU159" s="219" t="s">
        <v>82</v>
      </c>
      <c r="AY159" s="21" t="s">
        <v>153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21" t="s">
        <v>80</v>
      </c>
      <c r="BK159" s="220">
        <f>ROUND(I159*H159,2)</f>
        <v>0</v>
      </c>
      <c r="BL159" s="21" t="s">
        <v>161</v>
      </c>
      <c r="BM159" s="219" t="s">
        <v>382</v>
      </c>
    </row>
    <row r="160" spans="1:47" s="2" customFormat="1" ht="12">
      <c r="A160" s="42"/>
      <c r="B160" s="43"/>
      <c r="C160" s="44"/>
      <c r="D160" s="221" t="s">
        <v>162</v>
      </c>
      <c r="E160" s="44"/>
      <c r="F160" s="222" t="s">
        <v>2677</v>
      </c>
      <c r="G160" s="44"/>
      <c r="H160" s="44"/>
      <c r="I160" s="223"/>
      <c r="J160" s="44"/>
      <c r="K160" s="44"/>
      <c r="L160" s="48"/>
      <c r="M160" s="224"/>
      <c r="N160" s="225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82</v>
      </c>
    </row>
    <row r="161" spans="1:65" s="2" customFormat="1" ht="55.5" customHeight="1">
      <c r="A161" s="42"/>
      <c r="B161" s="43"/>
      <c r="C161" s="208" t="s">
        <v>260</v>
      </c>
      <c r="D161" s="208" t="s">
        <v>156</v>
      </c>
      <c r="E161" s="209" t="s">
        <v>2678</v>
      </c>
      <c r="F161" s="210" t="s">
        <v>2679</v>
      </c>
      <c r="G161" s="211" t="s">
        <v>366</v>
      </c>
      <c r="H161" s="212">
        <v>7</v>
      </c>
      <c r="I161" s="213"/>
      <c r="J161" s="214">
        <f>ROUND(I161*H161,2)</f>
        <v>0</v>
      </c>
      <c r="K161" s="210" t="s">
        <v>19</v>
      </c>
      <c r="L161" s="48"/>
      <c r="M161" s="215" t="s">
        <v>19</v>
      </c>
      <c r="N161" s="216" t="s">
        <v>43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19" t="s">
        <v>161</v>
      </c>
      <c r="AT161" s="219" t="s">
        <v>156</v>
      </c>
      <c r="AU161" s="219" t="s">
        <v>82</v>
      </c>
      <c r="AY161" s="21" t="s">
        <v>153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21" t="s">
        <v>80</v>
      </c>
      <c r="BK161" s="220">
        <f>ROUND(I161*H161,2)</f>
        <v>0</v>
      </c>
      <c r="BL161" s="21" t="s">
        <v>161</v>
      </c>
      <c r="BM161" s="219" t="s">
        <v>388</v>
      </c>
    </row>
    <row r="162" spans="1:47" s="2" customFormat="1" ht="12">
      <c r="A162" s="42"/>
      <c r="B162" s="43"/>
      <c r="C162" s="44"/>
      <c r="D162" s="221" t="s">
        <v>162</v>
      </c>
      <c r="E162" s="44"/>
      <c r="F162" s="222" t="s">
        <v>2680</v>
      </c>
      <c r="G162" s="44"/>
      <c r="H162" s="44"/>
      <c r="I162" s="223"/>
      <c r="J162" s="44"/>
      <c r="K162" s="44"/>
      <c r="L162" s="48"/>
      <c r="M162" s="224"/>
      <c r="N162" s="225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162</v>
      </c>
      <c r="AU162" s="21" t="s">
        <v>82</v>
      </c>
    </row>
    <row r="163" spans="1:65" s="2" customFormat="1" ht="55.5" customHeight="1">
      <c r="A163" s="42"/>
      <c r="B163" s="43"/>
      <c r="C163" s="208" t="s">
        <v>392</v>
      </c>
      <c r="D163" s="208" t="s">
        <v>156</v>
      </c>
      <c r="E163" s="209" t="s">
        <v>2681</v>
      </c>
      <c r="F163" s="210" t="s">
        <v>2682</v>
      </c>
      <c r="G163" s="211" t="s">
        <v>366</v>
      </c>
      <c r="H163" s="212">
        <v>1</v>
      </c>
      <c r="I163" s="213"/>
      <c r="J163" s="214">
        <f>ROUND(I163*H163,2)</f>
        <v>0</v>
      </c>
      <c r="K163" s="210" t="s">
        <v>19</v>
      </c>
      <c r="L163" s="48"/>
      <c r="M163" s="215" t="s">
        <v>19</v>
      </c>
      <c r="N163" s="216" t="s">
        <v>43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R163" s="219" t="s">
        <v>161</v>
      </c>
      <c r="AT163" s="219" t="s">
        <v>156</v>
      </c>
      <c r="AU163" s="219" t="s">
        <v>82</v>
      </c>
      <c r="AY163" s="21" t="s">
        <v>153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21" t="s">
        <v>80</v>
      </c>
      <c r="BK163" s="220">
        <f>ROUND(I163*H163,2)</f>
        <v>0</v>
      </c>
      <c r="BL163" s="21" t="s">
        <v>161</v>
      </c>
      <c r="BM163" s="219" t="s">
        <v>395</v>
      </c>
    </row>
    <row r="164" spans="1:47" s="2" customFormat="1" ht="12">
      <c r="A164" s="42"/>
      <c r="B164" s="43"/>
      <c r="C164" s="44"/>
      <c r="D164" s="221" t="s">
        <v>162</v>
      </c>
      <c r="E164" s="44"/>
      <c r="F164" s="222" t="s">
        <v>2683</v>
      </c>
      <c r="G164" s="44"/>
      <c r="H164" s="44"/>
      <c r="I164" s="223"/>
      <c r="J164" s="44"/>
      <c r="K164" s="44"/>
      <c r="L164" s="48"/>
      <c r="M164" s="224"/>
      <c r="N164" s="225"/>
      <c r="O164" s="88"/>
      <c r="P164" s="88"/>
      <c r="Q164" s="88"/>
      <c r="R164" s="88"/>
      <c r="S164" s="88"/>
      <c r="T164" s="89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T164" s="21" t="s">
        <v>162</v>
      </c>
      <c r="AU164" s="21" t="s">
        <v>82</v>
      </c>
    </row>
    <row r="165" spans="1:65" s="2" customFormat="1" ht="55.5" customHeight="1">
      <c r="A165" s="42"/>
      <c r="B165" s="43"/>
      <c r="C165" s="208" t="s">
        <v>267</v>
      </c>
      <c r="D165" s="208" t="s">
        <v>156</v>
      </c>
      <c r="E165" s="209" t="s">
        <v>2684</v>
      </c>
      <c r="F165" s="210" t="s">
        <v>2685</v>
      </c>
      <c r="G165" s="211" t="s">
        <v>366</v>
      </c>
      <c r="H165" s="212">
        <v>2</v>
      </c>
      <c r="I165" s="213"/>
      <c r="J165" s="214">
        <f>ROUND(I165*H165,2)</f>
        <v>0</v>
      </c>
      <c r="K165" s="210" t="s">
        <v>19</v>
      </c>
      <c r="L165" s="48"/>
      <c r="M165" s="215" t="s">
        <v>19</v>
      </c>
      <c r="N165" s="216" t="s">
        <v>43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19" t="s">
        <v>161</v>
      </c>
      <c r="AT165" s="219" t="s">
        <v>156</v>
      </c>
      <c r="AU165" s="219" t="s">
        <v>82</v>
      </c>
      <c r="AY165" s="21" t="s">
        <v>153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1" t="s">
        <v>80</v>
      </c>
      <c r="BK165" s="220">
        <f>ROUND(I165*H165,2)</f>
        <v>0</v>
      </c>
      <c r="BL165" s="21" t="s">
        <v>161</v>
      </c>
      <c r="BM165" s="219" t="s">
        <v>400</v>
      </c>
    </row>
    <row r="166" spans="1:47" s="2" customFormat="1" ht="12">
      <c r="A166" s="42"/>
      <c r="B166" s="43"/>
      <c r="C166" s="44"/>
      <c r="D166" s="221" t="s">
        <v>162</v>
      </c>
      <c r="E166" s="44"/>
      <c r="F166" s="222" t="s">
        <v>2686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82</v>
      </c>
    </row>
    <row r="167" spans="1:65" s="2" customFormat="1" ht="55.5" customHeight="1">
      <c r="A167" s="42"/>
      <c r="B167" s="43"/>
      <c r="C167" s="208" t="s">
        <v>404</v>
      </c>
      <c r="D167" s="208" t="s">
        <v>156</v>
      </c>
      <c r="E167" s="209" t="s">
        <v>2687</v>
      </c>
      <c r="F167" s="210" t="s">
        <v>2688</v>
      </c>
      <c r="G167" s="211" t="s">
        <v>366</v>
      </c>
      <c r="H167" s="212">
        <v>2</v>
      </c>
      <c r="I167" s="213"/>
      <c r="J167" s="214">
        <f>ROUND(I167*H167,2)</f>
        <v>0</v>
      </c>
      <c r="K167" s="210" t="s">
        <v>19</v>
      </c>
      <c r="L167" s="48"/>
      <c r="M167" s="215" t="s">
        <v>19</v>
      </c>
      <c r="N167" s="216" t="s">
        <v>43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19" t="s">
        <v>161</v>
      </c>
      <c r="AT167" s="219" t="s">
        <v>156</v>
      </c>
      <c r="AU167" s="219" t="s">
        <v>82</v>
      </c>
      <c r="AY167" s="21" t="s">
        <v>153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21" t="s">
        <v>80</v>
      </c>
      <c r="BK167" s="220">
        <f>ROUND(I167*H167,2)</f>
        <v>0</v>
      </c>
      <c r="BL167" s="21" t="s">
        <v>161</v>
      </c>
      <c r="BM167" s="219" t="s">
        <v>407</v>
      </c>
    </row>
    <row r="168" spans="1:47" s="2" customFormat="1" ht="12">
      <c r="A168" s="42"/>
      <c r="B168" s="43"/>
      <c r="C168" s="44"/>
      <c r="D168" s="221" t="s">
        <v>162</v>
      </c>
      <c r="E168" s="44"/>
      <c r="F168" s="222" t="s">
        <v>2689</v>
      </c>
      <c r="G168" s="44"/>
      <c r="H168" s="44"/>
      <c r="I168" s="223"/>
      <c r="J168" s="44"/>
      <c r="K168" s="44"/>
      <c r="L168" s="48"/>
      <c r="M168" s="224"/>
      <c r="N168" s="225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162</v>
      </c>
      <c r="AU168" s="21" t="s">
        <v>82</v>
      </c>
    </row>
    <row r="169" spans="1:63" s="12" customFormat="1" ht="22.8" customHeight="1">
      <c r="A169" s="12"/>
      <c r="B169" s="192"/>
      <c r="C169" s="193"/>
      <c r="D169" s="194" t="s">
        <v>71</v>
      </c>
      <c r="E169" s="206" t="s">
        <v>2461</v>
      </c>
      <c r="F169" s="206" t="s">
        <v>2690</v>
      </c>
      <c r="G169" s="193"/>
      <c r="H169" s="193"/>
      <c r="I169" s="196"/>
      <c r="J169" s="207">
        <f>BK169</f>
        <v>0</v>
      </c>
      <c r="K169" s="193"/>
      <c r="L169" s="198"/>
      <c r="M169" s="199"/>
      <c r="N169" s="200"/>
      <c r="O169" s="200"/>
      <c r="P169" s="201">
        <f>SUM(P170:P185)</f>
        <v>0</v>
      </c>
      <c r="Q169" s="200"/>
      <c r="R169" s="201">
        <f>SUM(R170:R185)</f>
        <v>0</v>
      </c>
      <c r="S169" s="200"/>
      <c r="T169" s="202">
        <f>SUM(T170:T185)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3" t="s">
        <v>80</v>
      </c>
      <c r="AT169" s="204" t="s">
        <v>71</v>
      </c>
      <c r="AU169" s="204" t="s">
        <v>80</v>
      </c>
      <c r="AY169" s="203" t="s">
        <v>153</v>
      </c>
      <c r="BK169" s="205">
        <f>SUM(BK170:BK185)</f>
        <v>0</v>
      </c>
    </row>
    <row r="170" spans="1:65" s="2" customFormat="1" ht="49.05" customHeight="1">
      <c r="A170" s="42"/>
      <c r="B170" s="43"/>
      <c r="C170" s="208" t="s">
        <v>272</v>
      </c>
      <c r="D170" s="208" t="s">
        <v>156</v>
      </c>
      <c r="E170" s="209" t="s">
        <v>2691</v>
      </c>
      <c r="F170" s="210" t="s">
        <v>2692</v>
      </c>
      <c r="G170" s="211" t="s">
        <v>346</v>
      </c>
      <c r="H170" s="212">
        <v>217</v>
      </c>
      <c r="I170" s="213"/>
      <c r="J170" s="214">
        <f>ROUND(I170*H170,2)</f>
        <v>0</v>
      </c>
      <c r="K170" s="210" t="s">
        <v>19</v>
      </c>
      <c r="L170" s="48"/>
      <c r="M170" s="215" t="s">
        <v>19</v>
      </c>
      <c r="N170" s="216" t="s">
        <v>43</v>
      </c>
      <c r="O170" s="88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19" t="s">
        <v>161</v>
      </c>
      <c r="AT170" s="219" t="s">
        <v>156</v>
      </c>
      <c r="AU170" s="219" t="s">
        <v>82</v>
      </c>
      <c r="AY170" s="21" t="s">
        <v>153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21" t="s">
        <v>80</v>
      </c>
      <c r="BK170" s="220">
        <f>ROUND(I170*H170,2)</f>
        <v>0</v>
      </c>
      <c r="BL170" s="21" t="s">
        <v>161</v>
      </c>
      <c r="BM170" s="219" t="s">
        <v>412</v>
      </c>
    </row>
    <row r="171" spans="1:47" s="2" customFormat="1" ht="12">
      <c r="A171" s="42"/>
      <c r="B171" s="43"/>
      <c r="C171" s="44"/>
      <c r="D171" s="221" t="s">
        <v>162</v>
      </c>
      <c r="E171" s="44"/>
      <c r="F171" s="222" t="s">
        <v>2692</v>
      </c>
      <c r="G171" s="44"/>
      <c r="H171" s="44"/>
      <c r="I171" s="223"/>
      <c r="J171" s="44"/>
      <c r="K171" s="44"/>
      <c r="L171" s="48"/>
      <c r="M171" s="224"/>
      <c r="N171" s="225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1" t="s">
        <v>162</v>
      </c>
      <c r="AU171" s="21" t="s">
        <v>82</v>
      </c>
    </row>
    <row r="172" spans="1:65" s="2" customFormat="1" ht="49.05" customHeight="1">
      <c r="A172" s="42"/>
      <c r="B172" s="43"/>
      <c r="C172" s="208" t="s">
        <v>416</v>
      </c>
      <c r="D172" s="208" t="s">
        <v>156</v>
      </c>
      <c r="E172" s="209" t="s">
        <v>2693</v>
      </c>
      <c r="F172" s="210" t="s">
        <v>2694</v>
      </c>
      <c r="G172" s="211" t="s">
        <v>346</v>
      </c>
      <c r="H172" s="212">
        <v>29</v>
      </c>
      <c r="I172" s="213"/>
      <c r="J172" s="214">
        <f>ROUND(I172*H172,2)</f>
        <v>0</v>
      </c>
      <c r="K172" s="210" t="s">
        <v>19</v>
      </c>
      <c r="L172" s="48"/>
      <c r="M172" s="215" t="s">
        <v>19</v>
      </c>
      <c r="N172" s="216" t="s">
        <v>43</v>
      </c>
      <c r="O172" s="88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R172" s="219" t="s">
        <v>161</v>
      </c>
      <c r="AT172" s="219" t="s">
        <v>156</v>
      </c>
      <c r="AU172" s="219" t="s">
        <v>82</v>
      </c>
      <c r="AY172" s="21" t="s">
        <v>153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21" t="s">
        <v>80</v>
      </c>
      <c r="BK172" s="220">
        <f>ROUND(I172*H172,2)</f>
        <v>0</v>
      </c>
      <c r="BL172" s="21" t="s">
        <v>161</v>
      </c>
      <c r="BM172" s="219" t="s">
        <v>419</v>
      </c>
    </row>
    <row r="173" spans="1:47" s="2" customFormat="1" ht="12">
      <c r="A173" s="42"/>
      <c r="B173" s="43"/>
      <c r="C173" s="44"/>
      <c r="D173" s="221" t="s">
        <v>162</v>
      </c>
      <c r="E173" s="44"/>
      <c r="F173" s="222" t="s">
        <v>2694</v>
      </c>
      <c r="G173" s="44"/>
      <c r="H173" s="44"/>
      <c r="I173" s="223"/>
      <c r="J173" s="44"/>
      <c r="K173" s="44"/>
      <c r="L173" s="48"/>
      <c r="M173" s="224"/>
      <c r="N173" s="225"/>
      <c r="O173" s="88"/>
      <c r="P173" s="88"/>
      <c r="Q173" s="88"/>
      <c r="R173" s="88"/>
      <c r="S173" s="88"/>
      <c r="T173" s="89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T173" s="21" t="s">
        <v>162</v>
      </c>
      <c r="AU173" s="21" t="s">
        <v>82</v>
      </c>
    </row>
    <row r="174" spans="1:65" s="2" customFormat="1" ht="49.05" customHeight="1">
      <c r="A174" s="42"/>
      <c r="B174" s="43"/>
      <c r="C174" s="208" t="s">
        <v>280</v>
      </c>
      <c r="D174" s="208" t="s">
        <v>156</v>
      </c>
      <c r="E174" s="209" t="s">
        <v>2695</v>
      </c>
      <c r="F174" s="210" t="s">
        <v>2696</v>
      </c>
      <c r="G174" s="211" t="s">
        <v>346</v>
      </c>
      <c r="H174" s="212">
        <v>57</v>
      </c>
      <c r="I174" s="213"/>
      <c r="J174" s="214">
        <f>ROUND(I174*H174,2)</f>
        <v>0</v>
      </c>
      <c r="K174" s="210" t="s">
        <v>19</v>
      </c>
      <c r="L174" s="48"/>
      <c r="M174" s="215" t="s">
        <v>19</v>
      </c>
      <c r="N174" s="216" t="s">
        <v>43</v>
      </c>
      <c r="O174" s="88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19" t="s">
        <v>161</v>
      </c>
      <c r="AT174" s="219" t="s">
        <v>156</v>
      </c>
      <c r="AU174" s="219" t="s">
        <v>82</v>
      </c>
      <c r="AY174" s="21" t="s">
        <v>153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21" t="s">
        <v>80</v>
      </c>
      <c r="BK174" s="220">
        <f>ROUND(I174*H174,2)</f>
        <v>0</v>
      </c>
      <c r="BL174" s="21" t="s">
        <v>161</v>
      </c>
      <c r="BM174" s="219" t="s">
        <v>426</v>
      </c>
    </row>
    <row r="175" spans="1:47" s="2" customFormat="1" ht="12">
      <c r="A175" s="42"/>
      <c r="B175" s="43"/>
      <c r="C175" s="44"/>
      <c r="D175" s="221" t="s">
        <v>162</v>
      </c>
      <c r="E175" s="44"/>
      <c r="F175" s="222" t="s">
        <v>2696</v>
      </c>
      <c r="G175" s="44"/>
      <c r="H175" s="44"/>
      <c r="I175" s="223"/>
      <c r="J175" s="44"/>
      <c r="K175" s="44"/>
      <c r="L175" s="48"/>
      <c r="M175" s="224"/>
      <c r="N175" s="225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1" t="s">
        <v>162</v>
      </c>
      <c r="AU175" s="21" t="s">
        <v>82</v>
      </c>
    </row>
    <row r="176" spans="1:65" s="2" customFormat="1" ht="49.05" customHeight="1">
      <c r="A176" s="42"/>
      <c r="B176" s="43"/>
      <c r="C176" s="208" t="s">
        <v>430</v>
      </c>
      <c r="D176" s="208" t="s">
        <v>156</v>
      </c>
      <c r="E176" s="209" t="s">
        <v>2697</v>
      </c>
      <c r="F176" s="210" t="s">
        <v>2698</v>
      </c>
      <c r="G176" s="211" t="s">
        <v>346</v>
      </c>
      <c r="H176" s="212">
        <v>46</v>
      </c>
      <c r="I176" s="213"/>
      <c r="J176" s="214">
        <f>ROUND(I176*H176,2)</f>
        <v>0</v>
      </c>
      <c r="K176" s="210" t="s">
        <v>19</v>
      </c>
      <c r="L176" s="48"/>
      <c r="M176" s="215" t="s">
        <v>19</v>
      </c>
      <c r="N176" s="216" t="s">
        <v>43</v>
      </c>
      <c r="O176" s="88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19" t="s">
        <v>161</v>
      </c>
      <c r="AT176" s="219" t="s">
        <v>156</v>
      </c>
      <c r="AU176" s="219" t="s">
        <v>82</v>
      </c>
      <c r="AY176" s="21" t="s">
        <v>153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21" t="s">
        <v>80</v>
      </c>
      <c r="BK176" s="220">
        <f>ROUND(I176*H176,2)</f>
        <v>0</v>
      </c>
      <c r="BL176" s="21" t="s">
        <v>161</v>
      </c>
      <c r="BM176" s="219" t="s">
        <v>433</v>
      </c>
    </row>
    <row r="177" spans="1:47" s="2" customFormat="1" ht="12">
      <c r="A177" s="42"/>
      <c r="B177" s="43"/>
      <c r="C177" s="44"/>
      <c r="D177" s="221" t="s">
        <v>162</v>
      </c>
      <c r="E177" s="44"/>
      <c r="F177" s="222" t="s">
        <v>2698</v>
      </c>
      <c r="G177" s="44"/>
      <c r="H177" s="44"/>
      <c r="I177" s="223"/>
      <c r="J177" s="44"/>
      <c r="K177" s="44"/>
      <c r="L177" s="48"/>
      <c r="M177" s="224"/>
      <c r="N177" s="225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1" t="s">
        <v>162</v>
      </c>
      <c r="AU177" s="21" t="s">
        <v>82</v>
      </c>
    </row>
    <row r="178" spans="1:65" s="2" customFormat="1" ht="66.75" customHeight="1">
      <c r="A178" s="42"/>
      <c r="B178" s="43"/>
      <c r="C178" s="208" t="s">
        <v>289</v>
      </c>
      <c r="D178" s="208" t="s">
        <v>156</v>
      </c>
      <c r="E178" s="209" t="s">
        <v>2699</v>
      </c>
      <c r="F178" s="210" t="s">
        <v>2700</v>
      </c>
      <c r="G178" s="211" t="s">
        <v>346</v>
      </c>
      <c r="H178" s="212">
        <v>3</v>
      </c>
      <c r="I178" s="213"/>
      <c r="J178" s="214">
        <f>ROUND(I178*H178,2)</f>
        <v>0</v>
      </c>
      <c r="K178" s="210" t="s">
        <v>19</v>
      </c>
      <c r="L178" s="48"/>
      <c r="M178" s="215" t="s">
        <v>19</v>
      </c>
      <c r="N178" s="216" t="s">
        <v>43</v>
      </c>
      <c r="O178" s="88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19" t="s">
        <v>161</v>
      </c>
      <c r="AT178" s="219" t="s">
        <v>156</v>
      </c>
      <c r="AU178" s="219" t="s">
        <v>82</v>
      </c>
      <c r="AY178" s="21" t="s">
        <v>153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21" t="s">
        <v>80</v>
      </c>
      <c r="BK178" s="220">
        <f>ROUND(I178*H178,2)</f>
        <v>0</v>
      </c>
      <c r="BL178" s="21" t="s">
        <v>161</v>
      </c>
      <c r="BM178" s="219" t="s">
        <v>441</v>
      </c>
    </row>
    <row r="179" spans="1:47" s="2" customFormat="1" ht="12">
      <c r="A179" s="42"/>
      <c r="B179" s="43"/>
      <c r="C179" s="44"/>
      <c r="D179" s="221" t="s">
        <v>162</v>
      </c>
      <c r="E179" s="44"/>
      <c r="F179" s="222" t="s">
        <v>2701</v>
      </c>
      <c r="G179" s="44"/>
      <c r="H179" s="44"/>
      <c r="I179" s="223"/>
      <c r="J179" s="44"/>
      <c r="K179" s="44"/>
      <c r="L179" s="48"/>
      <c r="M179" s="224"/>
      <c r="N179" s="225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1" t="s">
        <v>162</v>
      </c>
      <c r="AU179" s="21" t="s">
        <v>82</v>
      </c>
    </row>
    <row r="180" spans="1:65" s="2" customFormat="1" ht="66.75" customHeight="1">
      <c r="A180" s="42"/>
      <c r="B180" s="43"/>
      <c r="C180" s="208" t="s">
        <v>377</v>
      </c>
      <c r="D180" s="208" t="s">
        <v>156</v>
      </c>
      <c r="E180" s="209" t="s">
        <v>2702</v>
      </c>
      <c r="F180" s="210" t="s">
        <v>2703</v>
      </c>
      <c r="G180" s="211" t="s">
        <v>346</v>
      </c>
      <c r="H180" s="212">
        <v>12</v>
      </c>
      <c r="I180" s="213"/>
      <c r="J180" s="214">
        <f>ROUND(I180*H180,2)</f>
        <v>0</v>
      </c>
      <c r="K180" s="210" t="s">
        <v>19</v>
      </c>
      <c r="L180" s="48"/>
      <c r="M180" s="215" t="s">
        <v>19</v>
      </c>
      <c r="N180" s="216" t="s">
        <v>43</v>
      </c>
      <c r="O180" s="88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R180" s="219" t="s">
        <v>161</v>
      </c>
      <c r="AT180" s="219" t="s">
        <v>156</v>
      </c>
      <c r="AU180" s="219" t="s">
        <v>82</v>
      </c>
      <c r="AY180" s="21" t="s">
        <v>153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21" t="s">
        <v>80</v>
      </c>
      <c r="BK180" s="220">
        <f>ROUND(I180*H180,2)</f>
        <v>0</v>
      </c>
      <c r="BL180" s="21" t="s">
        <v>161</v>
      </c>
      <c r="BM180" s="219" t="s">
        <v>448</v>
      </c>
    </row>
    <row r="181" spans="1:47" s="2" customFormat="1" ht="12">
      <c r="A181" s="42"/>
      <c r="B181" s="43"/>
      <c r="C181" s="44"/>
      <c r="D181" s="221" t="s">
        <v>162</v>
      </c>
      <c r="E181" s="44"/>
      <c r="F181" s="222" t="s">
        <v>2704</v>
      </c>
      <c r="G181" s="44"/>
      <c r="H181" s="44"/>
      <c r="I181" s="223"/>
      <c r="J181" s="44"/>
      <c r="K181" s="44"/>
      <c r="L181" s="48"/>
      <c r="M181" s="224"/>
      <c r="N181" s="225"/>
      <c r="O181" s="88"/>
      <c r="P181" s="88"/>
      <c r="Q181" s="88"/>
      <c r="R181" s="88"/>
      <c r="S181" s="88"/>
      <c r="T181" s="89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T181" s="21" t="s">
        <v>162</v>
      </c>
      <c r="AU181" s="21" t="s">
        <v>82</v>
      </c>
    </row>
    <row r="182" spans="1:65" s="2" customFormat="1" ht="16.5" customHeight="1">
      <c r="A182" s="42"/>
      <c r="B182" s="43"/>
      <c r="C182" s="208" t="s">
        <v>297</v>
      </c>
      <c r="D182" s="208" t="s">
        <v>156</v>
      </c>
      <c r="E182" s="209" t="s">
        <v>2705</v>
      </c>
      <c r="F182" s="210" t="s">
        <v>2706</v>
      </c>
      <c r="G182" s="211" t="s">
        <v>346</v>
      </c>
      <c r="H182" s="212">
        <v>349</v>
      </c>
      <c r="I182" s="213"/>
      <c r="J182" s="214">
        <f>ROUND(I182*H182,2)</f>
        <v>0</v>
      </c>
      <c r="K182" s="210" t="s">
        <v>19</v>
      </c>
      <c r="L182" s="48"/>
      <c r="M182" s="215" t="s">
        <v>19</v>
      </c>
      <c r="N182" s="216" t="s">
        <v>43</v>
      </c>
      <c r="O182" s="88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19" t="s">
        <v>161</v>
      </c>
      <c r="AT182" s="219" t="s">
        <v>156</v>
      </c>
      <c r="AU182" s="219" t="s">
        <v>82</v>
      </c>
      <c r="AY182" s="21" t="s">
        <v>153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21" t="s">
        <v>80</v>
      </c>
      <c r="BK182" s="220">
        <f>ROUND(I182*H182,2)</f>
        <v>0</v>
      </c>
      <c r="BL182" s="21" t="s">
        <v>161</v>
      </c>
      <c r="BM182" s="219" t="s">
        <v>454</v>
      </c>
    </row>
    <row r="183" spans="1:47" s="2" customFormat="1" ht="12">
      <c r="A183" s="42"/>
      <c r="B183" s="43"/>
      <c r="C183" s="44"/>
      <c r="D183" s="221" t="s">
        <v>162</v>
      </c>
      <c r="E183" s="44"/>
      <c r="F183" s="222" t="s">
        <v>2706</v>
      </c>
      <c r="G183" s="44"/>
      <c r="H183" s="44"/>
      <c r="I183" s="223"/>
      <c r="J183" s="44"/>
      <c r="K183" s="44"/>
      <c r="L183" s="48"/>
      <c r="M183" s="224"/>
      <c r="N183" s="225"/>
      <c r="O183" s="88"/>
      <c r="P183" s="88"/>
      <c r="Q183" s="88"/>
      <c r="R183" s="88"/>
      <c r="S183" s="88"/>
      <c r="T183" s="89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T183" s="21" t="s">
        <v>162</v>
      </c>
      <c r="AU183" s="21" t="s">
        <v>82</v>
      </c>
    </row>
    <row r="184" spans="1:65" s="2" customFormat="1" ht="16.5" customHeight="1">
      <c r="A184" s="42"/>
      <c r="B184" s="43"/>
      <c r="C184" s="208" t="s">
        <v>457</v>
      </c>
      <c r="D184" s="208" t="s">
        <v>156</v>
      </c>
      <c r="E184" s="209" t="s">
        <v>2707</v>
      </c>
      <c r="F184" s="210" t="s">
        <v>2708</v>
      </c>
      <c r="G184" s="211" t="s">
        <v>716</v>
      </c>
      <c r="H184" s="212">
        <v>1745</v>
      </c>
      <c r="I184" s="213"/>
      <c r="J184" s="214">
        <f>ROUND(I184*H184,2)</f>
        <v>0</v>
      </c>
      <c r="K184" s="210" t="s">
        <v>19</v>
      </c>
      <c r="L184" s="48"/>
      <c r="M184" s="215" t="s">
        <v>19</v>
      </c>
      <c r="N184" s="216" t="s">
        <v>43</v>
      </c>
      <c r="O184" s="88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R184" s="219" t="s">
        <v>161</v>
      </c>
      <c r="AT184" s="219" t="s">
        <v>156</v>
      </c>
      <c r="AU184" s="219" t="s">
        <v>82</v>
      </c>
      <c r="AY184" s="21" t="s">
        <v>153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21" t="s">
        <v>80</v>
      </c>
      <c r="BK184" s="220">
        <f>ROUND(I184*H184,2)</f>
        <v>0</v>
      </c>
      <c r="BL184" s="21" t="s">
        <v>161</v>
      </c>
      <c r="BM184" s="219" t="s">
        <v>460</v>
      </c>
    </row>
    <row r="185" spans="1:47" s="2" customFormat="1" ht="12">
      <c r="A185" s="42"/>
      <c r="B185" s="43"/>
      <c r="C185" s="44"/>
      <c r="D185" s="221" t="s">
        <v>162</v>
      </c>
      <c r="E185" s="44"/>
      <c r="F185" s="222" t="s">
        <v>2708</v>
      </c>
      <c r="G185" s="44"/>
      <c r="H185" s="44"/>
      <c r="I185" s="223"/>
      <c r="J185" s="44"/>
      <c r="K185" s="44"/>
      <c r="L185" s="48"/>
      <c r="M185" s="224"/>
      <c r="N185" s="225"/>
      <c r="O185" s="88"/>
      <c r="P185" s="88"/>
      <c r="Q185" s="88"/>
      <c r="R185" s="88"/>
      <c r="S185" s="88"/>
      <c r="T185" s="89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T185" s="21" t="s">
        <v>162</v>
      </c>
      <c r="AU185" s="21" t="s">
        <v>82</v>
      </c>
    </row>
    <row r="186" spans="1:63" s="12" customFormat="1" ht="22.8" customHeight="1">
      <c r="A186" s="12"/>
      <c r="B186" s="192"/>
      <c r="C186" s="193"/>
      <c r="D186" s="194" t="s">
        <v>71</v>
      </c>
      <c r="E186" s="206" t="s">
        <v>2467</v>
      </c>
      <c r="F186" s="206" t="s">
        <v>2709</v>
      </c>
      <c r="G186" s="193"/>
      <c r="H186" s="193"/>
      <c r="I186" s="196"/>
      <c r="J186" s="207">
        <f>BK186</f>
        <v>0</v>
      </c>
      <c r="K186" s="193"/>
      <c r="L186" s="198"/>
      <c r="M186" s="199"/>
      <c r="N186" s="200"/>
      <c r="O186" s="200"/>
      <c r="P186" s="201">
        <f>SUM(P187:P190)</f>
        <v>0</v>
      </c>
      <c r="Q186" s="200"/>
      <c r="R186" s="201">
        <f>SUM(R187:R190)</f>
        <v>0</v>
      </c>
      <c r="S186" s="200"/>
      <c r="T186" s="202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3" t="s">
        <v>80</v>
      </c>
      <c r="AT186" s="204" t="s">
        <v>71</v>
      </c>
      <c r="AU186" s="204" t="s">
        <v>80</v>
      </c>
      <c r="AY186" s="203" t="s">
        <v>153</v>
      </c>
      <c r="BK186" s="205">
        <f>SUM(BK187:BK190)</f>
        <v>0</v>
      </c>
    </row>
    <row r="187" spans="1:65" s="2" customFormat="1" ht="16.5" customHeight="1">
      <c r="A187" s="42"/>
      <c r="B187" s="43"/>
      <c r="C187" s="208" t="s">
        <v>303</v>
      </c>
      <c r="D187" s="208" t="s">
        <v>156</v>
      </c>
      <c r="E187" s="209" t="s">
        <v>2710</v>
      </c>
      <c r="F187" s="210" t="s">
        <v>2711</v>
      </c>
      <c r="G187" s="211" t="s">
        <v>217</v>
      </c>
      <c r="H187" s="212">
        <v>75</v>
      </c>
      <c r="I187" s="213"/>
      <c r="J187" s="214">
        <f>ROUND(I187*H187,2)</f>
        <v>0</v>
      </c>
      <c r="K187" s="210" t="s">
        <v>19</v>
      </c>
      <c r="L187" s="48"/>
      <c r="M187" s="215" t="s">
        <v>19</v>
      </c>
      <c r="N187" s="216" t="s">
        <v>43</v>
      </c>
      <c r="O187" s="88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19" t="s">
        <v>161</v>
      </c>
      <c r="AT187" s="219" t="s">
        <v>156</v>
      </c>
      <c r="AU187" s="219" t="s">
        <v>82</v>
      </c>
      <c r="AY187" s="21" t="s">
        <v>153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21" t="s">
        <v>80</v>
      </c>
      <c r="BK187" s="220">
        <f>ROUND(I187*H187,2)</f>
        <v>0</v>
      </c>
      <c r="BL187" s="21" t="s">
        <v>161</v>
      </c>
      <c r="BM187" s="219" t="s">
        <v>475</v>
      </c>
    </row>
    <row r="188" spans="1:47" s="2" customFormat="1" ht="12">
      <c r="A188" s="42"/>
      <c r="B188" s="43"/>
      <c r="C188" s="44"/>
      <c r="D188" s="221" t="s">
        <v>162</v>
      </c>
      <c r="E188" s="44"/>
      <c r="F188" s="222" t="s">
        <v>2711</v>
      </c>
      <c r="G188" s="44"/>
      <c r="H188" s="44"/>
      <c r="I188" s="223"/>
      <c r="J188" s="44"/>
      <c r="K188" s="44"/>
      <c r="L188" s="48"/>
      <c r="M188" s="224"/>
      <c r="N188" s="225"/>
      <c r="O188" s="88"/>
      <c r="P188" s="88"/>
      <c r="Q188" s="88"/>
      <c r="R188" s="88"/>
      <c r="S188" s="88"/>
      <c r="T188" s="89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T188" s="21" t="s">
        <v>162</v>
      </c>
      <c r="AU188" s="21" t="s">
        <v>82</v>
      </c>
    </row>
    <row r="189" spans="1:65" s="2" customFormat="1" ht="16.5" customHeight="1">
      <c r="A189" s="42"/>
      <c r="B189" s="43"/>
      <c r="C189" s="208" t="s">
        <v>481</v>
      </c>
      <c r="D189" s="208" t="s">
        <v>156</v>
      </c>
      <c r="E189" s="209" t="s">
        <v>2712</v>
      </c>
      <c r="F189" s="210" t="s">
        <v>2713</v>
      </c>
      <c r="G189" s="211" t="s">
        <v>217</v>
      </c>
      <c r="H189" s="212">
        <v>75</v>
      </c>
      <c r="I189" s="213"/>
      <c r="J189" s="214">
        <f>ROUND(I189*H189,2)</f>
        <v>0</v>
      </c>
      <c r="K189" s="210" t="s">
        <v>19</v>
      </c>
      <c r="L189" s="48"/>
      <c r="M189" s="215" t="s">
        <v>19</v>
      </c>
      <c r="N189" s="216" t="s">
        <v>43</v>
      </c>
      <c r="O189" s="88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19" t="s">
        <v>161</v>
      </c>
      <c r="AT189" s="219" t="s">
        <v>156</v>
      </c>
      <c r="AU189" s="219" t="s">
        <v>82</v>
      </c>
      <c r="AY189" s="21" t="s">
        <v>153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21" t="s">
        <v>80</v>
      </c>
      <c r="BK189" s="220">
        <f>ROUND(I189*H189,2)</f>
        <v>0</v>
      </c>
      <c r="BL189" s="21" t="s">
        <v>161</v>
      </c>
      <c r="BM189" s="219" t="s">
        <v>484</v>
      </c>
    </row>
    <row r="190" spans="1:47" s="2" customFormat="1" ht="12">
      <c r="A190" s="42"/>
      <c r="B190" s="43"/>
      <c r="C190" s="44"/>
      <c r="D190" s="221" t="s">
        <v>162</v>
      </c>
      <c r="E190" s="44"/>
      <c r="F190" s="222" t="s">
        <v>2713</v>
      </c>
      <c r="G190" s="44"/>
      <c r="H190" s="44"/>
      <c r="I190" s="223"/>
      <c r="J190" s="44"/>
      <c r="K190" s="44"/>
      <c r="L190" s="48"/>
      <c r="M190" s="224"/>
      <c r="N190" s="225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162</v>
      </c>
      <c r="AU190" s="21" t="s">
        <v>82</v>
      </c>
    </row>
    <row r="191" spans="1:63" s="12" customFormat="1" ht="22.8" customHeight="1">
      <c r="A191" s="12"/>
      <c r="B191" s="192"/>
      <c r="C191" s="193"/>
      <c r="D191" s="194" t="s">
        <v>71</v>
      </c>
      <c r="E191" s="206" t="s">
        <v>2506</v>
      </c>
      <c r="F191" s="206" t="s">
        <v>2714</v>
      </c>
      <c r="G191" s="193"/>
      <c r="H191" s="193"/>
      <c r="I191" s="196"/>
      <c r="J191" s="207">
        <f>BK191</f>
        <v>0</v>
      </c>
      <c r="K191" s="193"/>
      <c r="L191" s="198"/>
      <c r="M191" s="199"/>
      <c r="N191" s="200"/>
      <c r="O191" s="200"/>
      <c r="P191" s="201">
        <f>SUM(P192:P199)</f>
        <v>0</v>
      </c>
      <c r="Q191" s="200"/>
      <c r="R191" s="201">
        <f>SUM(R192:R199)</f>
        <v>0</v>
      </c>
      <c r="S191" s="200"/>
      <c r="T191" s="202">
        <f>SUM(T192:T199)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3" t="s">
        <v>80</v>
      </c>
      <c r="AT191" s="204" t="s">
        <v>71</v>
      </c>
      <c r="AU191" s="204" t="s">
        <v>80</v>
      </c>
      <c r="AY191" s="203" t="s">
        <v>153</v>
      </c>
      <c r="BK191" s="205">
        <f>SUM(BK192:BK199)</f>
        <v>0</v>
      </c>
    </row>
    <row r="192" spans="1:65" s="2" customFormat="1" ht="16.5" customHeight="1">
      <c r="A192" s="42"/>
      <c r="B192" s="43"/>
      <c r="C192" s="208" t="s">
        <v>312</v>
      </c>
      <c r="D192" s="208" t="s">
        <v>156</v>
      </c>
      <c r="E192" s="209" t="s">
        <v>2715</v>
      </c>
      <c r="F192" s="210" t="s">
        <v>2716</v>
      </c>
      <c r="G192" s="211" t="s">
        <v>217</v>
      </c>
      <c r="H192" s="212">
        <v>1168</v>
      </c>
      <c r="I192" s="213"/>
      <c r="J192" s="214">
        <f>ROUND(I192*H192,2)</f>
        <v>0</v>
      </c>
      <c r="K192" s="210" t="s">
        <v>19</v>
      </c>
      <c r="L192" s="48"/>
      <c r="M192" s="215" t="s">
        <v>19</v>
      </c>
      <c r="N192" s="216" t="s">
        <v>43</v>
      </c>
      <c r="O192" s="88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R192" s="219" t="s">
        <v>161</v>
      </c>
      <c r="AT192" s="219" t="s">
        <v>156</v>
      </c>
      <c r="AU192" s="219" t="s">
        <v>82</v>
      </c>
      <c r="AY192" s="21" t="s">
        <v>153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21" t="s">
        <v>80</v>
      </c>
      <c r="BK192" s="220">
        <f>ROUND(I192*H192,2)</f>
        <v>0</v>
      </c>
      <c r="BL192" s="21" t="s">
        <v>161</v>
      </c>
      <c r="BM192" s="219" t="s">
        <v>490</v>
      </c>
    </row>
    <row r="193" spans="1:47" s="2" customFormat="1" ht="12">
      <c r="A193" s="42"/>
      <c r="B193" s="43"/>
      <c r="C193" s="44"/>
      <c r="D193" s="221" t="s">
        <v>162</v>
      </c>
      <c r="E193" s="44"/>
      <c r="F193" s="222" t="s">
        <v>2716</v>
      </c>
      <c r="G193" s="44"/>
      <c r="H193" s="44"/>
      <c r="I193" s="223"/>
      <c r="J193" s="44"/>
      <c r="K193" s="44"/>
      <c r="L193" s="48"/>
      <c r="M193" s="224"/>
      <c r="N193" s="225"/>
      <c r="O193" s="88"/>
      <c r="P193" s="88"/>
      <c r="Q193" s="88"/>
      <c r="R193" s="88"/>
      <c r="S193" s="88"/>
      <c r="T193" s="89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T193" s="21" t="s">
        <v>162</v>
      </c>
      <c r="AU193" s="21" t="s">
        <v>82</v>
      </c>
    </row>
    <row r="194" spans="1:65" s="2" customFormat="1" ht="16.5" customHeight="1">
      <c r="A194" s="42"/>
      <c r="B194" s="43"/>
      <c r="C194" s="208" t="s">
        <v>498</v>
      </c>
      <c r="D194" s="208" t="s">
        <v>156</v>
      </c>
      <c r="E194" s="209" t="s">
        <v>2717</v>
      </c>
      <c r="F194" s="210" t="s">
        <v>2718</v>
      </c>
      <c r="G194" s="211" t="s">
        <v>2719</v>
      </c>
      <c r="H194" s="212">
        <v>48</v>
      </c>
      <c r="I194" s="213"/>
      <c r="J194" s="214">
        <f>ROUND(I194*H194,2)</f>
        <v>0</v>
      </c>
      <c r="K194" s="210" t="s">
        <v>19</v>
      </c>
      <c r="L194" s="48"/>
      <c r="M194" s="215" t="s">
        <v>19</v>
      </c>
      <c r="N194" s="216" t="s">
        <v>43</v>
      </c>
      <c r="O194" s="88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19" t="s">
        <v>161</v>
      </c>
      <c r="AT194" s="219" t="s">
        <v>156</v>
      </c>
      <c r="AU194" s="219" t="s">
        <v>82</v>
      </c>
      <c r="AY194" s="21" t="s">
        <v>153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21" t="s">
        <v>80</v>
      </c>
      <c r="BK194" s="220">
        <f>ROUND(I194*H194,2)</f>
        <v>0</v>
      </c>
      <c r="BL194" s="21" t="s">
        <v>161</v>
      </c>
      <c r="BM194" s="219" t="s">
        <v>501</v>
      </c>
    </row>
    <row r="195" spans="1:47" s="2" customFormat="1" ht="12">
      <c r="A195" s="42"/>
      <c r="B195" s="43"/>
      <c r="C195" s="44"/>
      <c r="D195" s="221" t="s">
        <v>162</v>
      </c>
      <c r="E195" s="44"/>
      <c r="F195" s="222" t="s">
        <v>2718</v>
      </c>
      <c r="G195" s="44"/>
      <c r="H195" s="44"/>
      <c r="I195" s="223"/>
      <c r="J195" s="44"/>
      <c r="K195" s="44"/>
      <c r="L195" s="48"/>
      <c r="M195" s="224"/>
      <c r="N195" s="225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162</v>
      </c>
      <c r="AU195" s="21" t="s">
        <v>82</v>
      </c>
    </row>
    <row r="196" spans="1:65" s="2" customFormat="1" ht="16.5" customHeight="1">
      <c r="A196" s="42"/>
      <c r="B196" s="43"/>
      <c r="C196" s="208" t="s">
        <v>319</v>
      </c>
      <c r="D196" s="208" t="s">
        <v>156</v>
      </c>
      <c r="E196" s="209" t="s">
        <v>2720</v>
      </c>
      <c r="F196" s="210" t="s">
        <v>2721</v>
      </c>
      <c r="G196" s="211" t="s">
        <v>2598</v>
      </c>
      <c r="H196" s="212">
        <v>1</v>
      </c>
      <c r="I196" s="213"/>
      <c r="J196" s="214">
        <f>ROUND(I196*H196,2)</f>
        <v>0</v>
      </c>
      <c r="K196" s="210" t="s">
        <v>19</v>
      </c>
      <c r="L196" s="48"/>
      <c r="M196" s="215" t="s">
        <v>19</v>
      </c>
      <c r="N196" s="216" t="s">
        <v>43</v>
      </c>
      <c r="O196" s="88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19" t="s">
        <v>161</v>
      </c>
      <c r="AT196" s="219" t="s">
        <v>156</v>
      </c>
      <c r="AU196" s="219" t="s">
        <v>82</v>
      </c>
      <c r="AY196" s="21" t="s">
        <v>153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21" t="s">
        <v>80</v>
      </c>
      <c r="BK196" s="220">
        <f>ROUND(I196*H196,2)</f>
        <v>0</v>
      </c>
      <c r="BL196" s="21" t="s">
        <v>161</v>
      </c>
      <c r="BM196" s="219" t="s">
        <v>528</v>
      </c>
    </row>
    <row r="197" spans="1:47" s="2" customFormat="1" ht="12">
      <c r="A197" s="42"/>
      <c r="B197" s="43"/>
      <c r="C197" s="44"/>
      <c r="D197" s="221" t="s">
        <v>162</v>
      </c>
      <c r="E197" s="44"/>
      <c r="F197" s="222" t="s">
        <v>2721</v>
      </c>
      <c r="G197" s="44"/>
      <c r="H197" s="44"/>
      <c r="I197" s="223"/>
      <c r="J197" s="44"/>
      <c r="K197" s="44"/>
      <c r="L197" s="48"/>
      <c r="M197" s="224"/>
      <c r="N197" s="225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82</v>
      </c>
    </row>
    <row r="198" spans="1:65" s="2" customFormat="1" ht="16.5" customHeight="1">
      <c r="A198" s="42"/>
      <c r="B198" s="43"/>
      <c r="C198" s="208" t="s">
        <v>534</v>
      </c>
      <c r="D198" s="208" t="s">
        <v>156</v>
      </c>
      <c r="E198" s="209" t="s">
        <v>2722</v>
      </c>
      <c r="F198" s="210" t="s">
        <v>2723</v>
      </c>
      <c r="G198" s="211" t="s">
        <v>2598</v>
      </c>
      <c r="H198" s="212">
        <v>1</v>
      </c>
      <c r="I198" s="213"/>
      <c r="J198" s="214">
        <f>ROUND(I198*H198,2)</f>
        <v>0</v>
      </c>
      <c r="K198" s="210" t="s">
        <v>19</v>
      </c>
      <c r="L198" s="48"/>
      <c r="M198" s="215" t="s">
        <v>19</v>
      </c>
      <c r="N198" s="216" t="s">
        <v>43</v>
      </c>
      <c r="O198" s="88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R198" s="219" t="s">
        <v>161</v>
      </c>
      <c r="AT198" s="219" t="s">
        <v>156</v>
      </c>
      <c r="AU198" s="219" t="s">
        <v>82</v>
      </c>
      <c r="AY198" s="21" t="s">
        <v>153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21" t="s">
        <v>80</v>
      </c>
      <c r="BK198" s="220">
        <f>ROUND(I198*H198,2)</f>
        <v>0</v>
      </c>
      <c r="BL198" s="21" t="s">
        <v>161</v>
      </c>
      <c r="BM198" s="219" t="s">
        <v>537</v>
      </c>
    </row>
    <row r="199" spans="1:47" s="2" customFormat="1" ht="12">
      <c r="A199" s="42"/>
      <c r="B199" s="43"/>
      <c r="C199" s="44"/>
      <c r="D199" s="221" t="s">
        <v>162</v>
      </c>
      <c r="E199" s="44"/>
      <c r="F199" s="222" t="s">
        <v>2723</v>
      </c>
      <c r="G199" s="44"/>
      <c r="H199" s="44"/>
      <c r="I199" s="223"/>
      <c r="J199" s="44"/>
      <c r="K199" s="44"/>
      <c r="L199" s="48"/>
      <c r="M199" s="282"/>
      <c r="N199" s="283"/>
      <c r="O199" s="284"/>
      <c r="P199" s="284"/>
      <c r="Q199" s="284"/>
      <c r="R199" s="284"/>
      <c r="S199" s="284"/>
      <c r="T199" s="28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T199" s="21" t="s">
        <v>162</v>
      </c>
      <c r="AU199" s="21" t="s">
        <v>82</v>
      </c>
    </row>
    <row r="200" spans="1:31" s="2" customFormat="1" ht="6.95" customHeight="1">
      <c r="A200" s="42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48"/>
      <c r="M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</sheetData>
  <sheetProtection password="ED5F" sheet="1" objects="1" scenarios="1" formatColumns="0" formatRows="0" autoFilter="0"/>
  <autoFilter ref="C89:K19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94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2724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ROUND(J85,2)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ROUND((SUM(BE85:BE337)),2)</f>
        <v>0</v>
      </c>
      <c r="G33" s="42"/>
      <c r="H33" s="42"/>
      <c r="I33" s="152">
        <v>0.21</v>
      </c>
      <c r="J33" s="151">
        <f>ROUND(((SUM(BE85:BE337))*I33),2)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ROUND((SUM(BF85:BF337)),2)</f>
        <v>0</v>
      </c>
      <c r="G34" s="42"/>
      <c r="H34" s="42"/>
      <c r="I34" s="152">
        <v>0.12</v>
      </c>
      <c r="J34" s="151">
        <f>ROUND(((SUM(BF85:BF337))*I34),2)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ROUND((SUM(BG85:BG337)),2)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ROUND((SUM(BH85:BH337)),2)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ROUND((SUM(BI85:BI337)),2)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02.D.1.4.4.b - Silnoproudá elektroinstalace- vnitřní úpravy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J85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2725</v>
      </c>
      <c r="E60" s="172"/>
      <c r="F60" s="172"/>
      <c r="G60" s="172"/>
      <c r="H60" s="172"/>
      <c r="I60" s="172"/>
      <c r="J60" s="173">
        <f>J86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9"/>
      <c r="C61" s="170"/>
      <c r="D61" s="171" t="s">
        <v>2726</v>
      </c>
      <c r="E61" s="172"/>
      <c r="F61" s="172"/>
      <c r="G61" s="172"/>
      <c r="H61" s="172"/>
      <c r="I61" s="172"/>
      <c r="J61" s="173">
        <f>J120</f>
        <v>0</v>
      </c>
      <c r="K61" s="170"/>
      <c r="L61" s="17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9"/>
      <c r="C62" s="170"/>
      <c r="D62" s="171" t="s">
        <v>2727</v>
      </c>
      <c r="E62" s="172"/>
      <c r="F62" s="172"/>
      <c r="G62" s="172"/>
      <c r="H62" s="172"/>
      <c r="I62" s="172"/>
      <c r="J62" s="173">
        <f>J209</f>
        <v>0</v>
      </c>
      <c r="K62" s="170"/>
      <c r="L62" s="17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9"/>
      <c r="C63" s="170"/>
      <c r="D63" s="171" t="s">
        <v>2728</v>
      </c>
      <c r="E63" s="172"/>
      <c r="F63" s="172"/>
      <c r="G63" s="172"/>
      <c r="H63" s="172"/>
      <c r="I63" s="172"/>
      <c r="J63" s="173">
        <f>J295</f>
        <v>0</v>
      </c>
      <c r="K63" s="170"/>
      <c r="L63" s="17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9"/>
      <c r="C64" s="170"/>
      <c r="D64" s="171" t="s">
        <v>2729</v>
      </c>
      <c r="E64" s="172"/>
      <c r="F64" s="172"/>
      <c r="G64" s="172"/>
      <c r="H64" s="172"/>
      <c r="I64" s="172"/>
      <c r="J64" s="173">
        <f>J298</f>
        <v>0</v>
      </c>
      <c r="K64" s="170"/>
      <c r="L64" s="17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9"/>
      <c r="C65" s="170"/>
      <c r="D65" s="171" t="s">
        <v>2730</v>
      </c>
      <c r="E65" s="172"/>
      <c r="F65" s="172"/>
      <c r="G65" s="172"/>
      <c r="H65" s="172"/>
      <c r="I65" s="172"/>
      <c r="J65" s="173">
        <f>J327</f>
        <v>0</v>
      </c>
      <c r="K65" s="170"/>
      <c r="L65" s="17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138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s="2" customFormat="1" ht="6.95" customHeight="1">
      <c r="A67" s="42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8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71" spans="1:31" s="2" customFormat="1" ht="6.95" customHeight="1">
      <c r="A71" s="42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138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24.95" customHeight="1">
      <c r="A72" s="42"/>
      <c r="B72" s="43"/>
      <c r="C72" s="27" t="s">
        <v>138</v>
      </c>
      <c r="D72" s="44"/>
      <c r="E72" s="44"/>
      <c r="F72" s="44"/>
      <c r="G72" s="44"/>
      <c r="H72" s="44"/>
      <c r="I72" s="44"/>
      <c r="J72" s="44"/>
      <c r="K72" s="44"/>
      <c r="L72" s="138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6.95" customHeight="1">
      <c r="A73" s="4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138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2" customHeight="1">
      <c r="A74" s="42"/>
      <c r="B74" s="43"/>
      <c r="C74" s="36" t="s">
        <v>16</v>
      </c>
      <c r="D74" s="44"/>
      <c r="E74" s="44"/>
      <c r="F74" s="44"/>
      <c r="G74" s="44"/>
      <c r="H74" s="44"/>
      <c r="I74" s="44"/>
      <c r="J74" s="44"/>
      <c r="K74" s="44"/>
      <c r="L74" s="138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6.5" customHeight="1">
      <c r="A75" s="42"/>
      <c r="B75" s="43"/>
      <c r="C75" s="44"/>
      <c r="D75" s="44"/>
      <c r="E75" s="164" t="str">
        <f>E7</f>
        <v>Nejdek, MŠ Lipová - Celková rekonstrukce - P1 - Vnitřní</v>
      </c>
      <c r="F75" s="36"/>
      <c r="G75" s="36"/>
      <c r="H75" s="36"/>
      <c r="I75" s="44"/>
      <c r="J75" s="44"/>
      <c r="K75" s="44"/>
      <c r="L75" s="138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12" customHeight="1">
      <c r="A76" s="42"/>
      <c r="B76" s="43"/>
      <c r="C76" s="36" t="s">
        <v>103</v>
      </c>
      <c r="D76" s="44"/>
      <c r="E76" s="44"/>
      <c r="F76" s="44"/>
      <c r="G76" s="44"/>
      <c r="H76" s="44"/>
      <c r="I76" s="44"/>
      <c r="J76" s="44"/>
      <c r="K76" s="44"/>
      <c r="L76" s="138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6.5" customHeight="1">
      <c r="A77" s="42"/>
      <c r="B77" s="43"/>
      <c r="C77" s="44"/>
      <c r="D77" s="44"/>
      <c r="E77" s="73" t="str">
        <f>E9</f>
        <v>02.D.1.4.4.b - Silnoproudá elektroinstalace- vnitřní úpravy</v>
      </c>
      <c r="F77" s="44"/>
      <c r="G77" s="44"/>
      <c r="H77" s="44"/>
      <c r="I77" s="44"/>
      <c r="J77" s="44"/>
      <c r="K77" s="44"/>
      <c r="L77" s="138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8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2" customHeight="1">
      <c r="A79" s="42"/>
      <c r="B79" s="43"/>
      <c r="C79" s="36" t="s">
        <v>21</v>
      </c>
      <c r="D79" s="44"/>
      <c r="E79" s="44"/>
      <c r="F79" s="31" t="str">
        <f>F12</f>
        <v>Nejdek, ul. Lipová</v>
      </c>
      <c r="G79" s="44"/>
      <c r="H79" s="44"/>
      <c r="I79" s="36" t="s">
        <v>23</v>
      </c>
      <c r="J79" s="76" t="str">
        <f>IF(J12="","",J12)</f>
        <v>10. 8. 2022</v>
      </c>
      <c r="K79" s="44"/>
      <c r="L79" s="138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6.95" customHeight="1">
      <c r="A80" s="42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138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40.05" customHeight="1">
      <c r="A81" s="42"/>
      <c r="B81" s="43"/>
      <c r="C81" s="36" t="s">
        <v>25</v>
      </c>
      <c r="D81" s="44"/>
      <c r="E81" s="44"/>
      <c r="F81" s="31" t="str">
        <f>E15</f>
        <v>Město Nejdek, nám.Karla IV. 239, 362 21 Nejdek</v>
      </c>
      <c r="G81" s="44"/>
      <c r="H81" s="44"/>
      <c r="I81" s="36" t="s">
        <v>31</v>
      </c>
      <c r="J81" s="40" t="str">
        <f>E21</f>
        <v>Projektová Kancelář PS, Ing. Irena Pichlová</v>
      </c>
      <c r="K81" s="44"/>
      <c r="L81" s="138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5.15" customHeight="1">
      <c r="A82" s="42"/>
      <c r="B82" s="43"/>
      <c r="C82" s="36" t="s">
        <v>29</v>
      </c>
      <c r="D82" s="44"/>
      <c r="E82" s="44"/>
      <c r="F82" s="31" t="str">
        <f>IF(E18="","",E18)</f>
        <v>Vyplň údaj</v>
      </c>
      <c r="G82" s="44"/>
      <c r="H82" s="44"/>
      <c r="I82" s="36" t="s">
        <v>34</v>
      </c>
      <c r="J82" s="40" t="str">
        <f>E24</f>
        <v>Daniela Hahnová</v>
      </c>
      <c r="K82" s="44"/>
      <c r="L82" s="138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10.3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38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11" customFormat="1" ht="29.25" customHeight="1">
      <c r="A84" s="181"/>
      <c r="B84" s="182"/>
      <c r="C84" s="183" t="s">
        <v>139</v>
      </c>
      <c r="D84" s="184" t="s">
        <v>57</v>
      </c>
      <c r="E84" s="184" t="s">
        <v>53</v>
      </c>
      <c r="F84" s="184" t="s">
        <v>54</v>
      </c>
      <c r="G84" s="184" t="s">
        <v>140</v>
      </c>
      <c r="H84" s="184" t="s">
        <v>141</v>
      </c>
      <c r="I84" s="184" t="s">
        <v>142</v>
      </c>
      <c r="J84" s="184" t="s">
        <v>107</v>
      </c>
      <c r="K84" s="185" t="s">
        <v>143</v>
      </c>
      <c r="L84" s="186"/>
      <c r="M84" s="96" t="s">
        <v>19</v>
      </c>
      <c r="N84" s="97" t="s">
        <v>42</v>
      </c>
      <c r="O84" s="97" t="s">
        <v>144</v>
      </c>
      <c r="P84" s="97" t="s">
        <v>145</v>
      </c>
      <c r="Q84" s="97" t="s">
        <v>146</v>
      </c>
      <c r="R84" s="97" t="s">
        <v>147</v>
      </c>
      <c r="S84" s="97" t="s">
        <v>148</v>
      </c>
      <c r="T84" s="98" t="s">
        <v>149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1:63" s="2" customFormat="1" ht="22.8" customHeight="1">
      <c r="A85" s="42"/>
      <c r="B85" s="43"/>
      <c r="C85" s="103" t="s">
        <v>150</v>
      </c>
      <c r="D85" s="44"/>
      <c r="E85" s="44"/>
      <c r="F85" s="44"/>
      <c r="G85" s="44"/>
      <c r="H85" s="44"/>
      <c r="I85" s="44"/>
      <c r="J85" s="187">
        <f>BK85</f>
        <v>0</v>
      </c>
      <c r="K85" s="44"/>
      <c r="L85" s="48"/>
      <c r="M85" s="99"/>
      <c r="N85" s="188"/>
      <c r="O85" s="100"/>
      <c r="P85" s="189">
        <f>P86+P120+P209+P295+P298+P327</f>
        <v>0</v>
      </c>
      <c r="Q85" s="100"/>
      <c r="R85" s="189">
        <f>R86+R120+R209+R295+R298+R327</f>
        <v>0</v>
      </c>
      <c r="S85" s="100"/>
      <c r="T85" s="190">
        <f>T86+T120+T209+T295+T298+T327</f>
        <v>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T85" s="21" t="s">
        <v>71</v>
      </c>
      <c r="AU85" s="21" t="s">
        <v>108</v>
      </c>
      <c r="BK85" s="191">
        <f>BK86+BK120+BK209+BK295+BK298+BK327</f>
        <v>0</v>
      </c>
    </row>
    <row r="86" spans="1:63" s="12" customFormat="1" ht="25.9" customHeight="1">
      <c r="A86" s="12"/>
      <c r="B86" s="192"/>
      <c r="C86" s="193"/>
      <c r="D86" s="194" t="s">
        <v>71</v>
      </c>
      <c r="E86" s="195" t="s">
        <v>2362</v>
      </c>
      <c r="F86" s="195" t="s">
        <v>2731</v>
      </c>
      <c r="G86" s="193"/>
      <c r="H86" s="193"/>
      <c r="I86" s="196"/>
      <c r="J86" s="197">
        <f>BK86</f>
        <v>0</v>
      </c>
      <c r="K86" s="193"/>
      <c r="L86" s="198"/>
      <c r="M86" s="199"/>
      <c r="N86" s="200"/>
      <c r="O86" s="200"/>
      <c r="P86" s="201">
        <f>SUM(P87:P119)</f>
        <v>0</v>
      </c>
      <c r="Q86" s="200"/>
      <c r="R86" s="201">
        <f>SUM(R87:R119)</f>
        <v>0</v>
      </c>
      <c r="S86" s="200"/>
      <c r="T86" s="202">
        <f>SUM(T87:T119)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80</v>
      </c>
      <c r="AT86" s="204" t="s">
        <v>71</v>
      </c>
      <c r="AU86" s="204" t="s">
        <v>72</v>
      </c>
      <c r="AY86" s="203" t="s">
        <v>153</v>
      </c>
      <c r="BK86" s="205">
        <f>SUM(BK87:BK119)</f>
        <v>0</v>
      </c>
    </row>
    <row r="87" spans="1:65" s="2" customFormat="1" ht="16.5" customHeight="1">
      <c r="A87" s="42"/>
      <c r="B87" s="43"/>
      <c r="C87" s="261" t="s">
        <v>80</v>
      </c>
      <c r="D87" s="261" t="s">
        <v>214</v>
      </c>
      <c r="E87" s="262" t="s">
        <v>2732</v>
      </c>
      <c r="F87" s="263" t="s">
        <v>2733</v>
      </c>
      <c r="G87" s="264" t="s">
        <v>716</v>
      </c>
      <c r="H87" s="265">
        <v>1</v>
      </c>
      <c r="I87" s="266"/>
      <c r="J87" s="267">
        <f>ROUND(I87*H87,2)</f>
        <v>0</v>
      </c>
      <c r="K87" s="263" t="s">
        <v>19</v>
      </c>
      <c r="L87" s="268"/>
      <c r="M87" s="269" t="s">
        <v>19</v>
      </c>
      <c r="N87" s="270" t="s">
        <v>43</v>
      </c>
      <c r="O87" s="88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R87" s="219" t="s">
        <v>184</v>
      </c>
      <c r="AT87" s="219" t="s">
        <v>214</v>
      </c>
      <c r="AU87" s="219" t="s">
        <v>80</v>
      </c>
      <c r="AY87" s="21" t="s">
        <v>153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21" t="s">
        <v>80</v>
      </c>
      <c r="BK87" s="220">
        <f>ROUND(I87*H87,2)</f>
        <v>0</v>
      </c>
      <c r="BL87" s="21" t="s">
        <v>161</v>
      </c>
      <c r="BM87" s="219" t="s">
        <v>82</v>
      </c>
    </row>
    <row r="88" spans="1:47" s="2" customFormat="1" ht="12">
      <c r="A88" s="42"/>
      <c r="B88" s="43"/>
      <c r="C88" s="44"/>
      <c r="D88" s="221" t="s">
        <v>162</v>
      </c>
      <c r="E88" s="44"/>
      <c r="F88" s="222" t="s">
        <v>2733</v>
      </c>
      <c r="G88" s="44"/>
      <c r="H88" s="44"/>
      <c r="I88" s="223"/>
      <c r="J88" s="44"/>
      <c r="K88" s="44"/>
      <c r="L88" s="48"/>
      <c r="M88" s="224"/>
      <c r="N88" s="225"/>
      <c r="O88" s="88"/>
      <c r="P88" s="88"/>
      <c r="Q88" s="88"/>
      <c r="R88" s="88"/>
      <c r="S88" s="88"/>
      <c r="T88" s="89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T88" s="21" t="s">
        <v>162</v>
      </c>
      <c r="AU88" s="21" t="s">
        <v>80</v>
      </c>
    </row>
    <row r="89" spans="1:47" s="2" customFormat="1" ht="12">
      <c r="A89" s="42"/>
      <c r="B89" s="43"/>
      <c r="C89" s="44"/>
      <c r="D89" s="221" t="s">
        <v>225</v>
      </c>
      <c r="E89" s="44"/>
      <c r="F89" s="271" t="s">
        <v>2734</v>
      </c>
      <c r="G89" s="44"/>
      <c r="H89" s="44"/>
      <c r="I89" s="223"/>
      <c r="J89" s="44"/>
      <c r="K89" s="44"/>
      <c r="L89" s="48"/>
      <c r="M89" s="224"/>
      <c r="N89" s="225"/>
      <c r="O89" s="88"/>
      <c r="P89" s="88"/>
      <c r="Q89" s="88"/>
      <c r="R89" s="88"/>
      <c r="S89" s="88"/>
      <c r="T89" s="89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T89" s="21" t="s">
        <v>225</v>
      </c>
      <c r="AU89" s="21" t="s">
        <v>80</v>
      </c>
    </row>
    <row r="90" spans="1:65" s="2" customFormat="1" ht="16.5" customHeight="1">
      <c r="A90" s="42"/>
      <c r="B90" s="43"/>
      <c r="C90" s="261" t="s">
        <v>82</v>
      </c>
      <c r="D90" s="261" t="s">
        <v>214</v>
      </c>
      <c r="E90" s="262" t="s">
        <v>2735</v>
      </c>
      <c r="F90" s="263" t="s">
        <v>2736</v>
      </c>
      <c r="G90" s="264" t="s">
        <v>716</v>
      </c>
      <c r="H90" s="265">
        <v>1</v>
      </c>
      <c r="I90" s="266"/>
      <c r="J90" s="267">
        <f>ROUND(I90*H90,2)</f>
        <v>0</v>
      </c>
      <c r="K90" s="263" t="s">
        <v>19</v>
      </c>
      <c r="L90" s="268"/>
      <c r="M90" s="269" t="s">
        <v>19</v>
      </c>
      <c r="N90" s="270" t="s">
        <v>43</v>
      </c>
      <c r="O90" s="88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R90" s="219" t="s">
        <v>184</v>
      </c>
      <c r="AT90" s="219" t="s">
        <v>214</v>
      </c>
      <c r="AU90" s="219" t="s">
        <v>80</v>
      </c>
      <c r="AY90" s="21" t="s">
        <v>153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21" t="s">
        <v>80</v>
      </c>
      <c r="BK90" s="220">
        <f>ROUND(I90*H90,2)</f>
        <v>0</v>
      </c>
      <c r="BL90" s="21" t="s">
        <v>161</v>
      </c>
      <c r="BM90" s="219" t="s">
        <v>161</v>
      </c>
    </row>
    <row r="91" spans="1:47" s="2" customFormat="1" ht="12">
      <c r="A91" s="42"/>
      <c r="B91" s="43"/>
      <c r="C91" s="44"/>
      <c r="D91" s="221" t="s">
        <v>162</v>
      </c>
      <c r="E91" s="44"/>
      <c r="F91" s="222" t="s">
        <v>2736</v>
      </c>
      <c r="G91" s="44"/>
      <c r="H91" s="44"/>
      <c r="I91" s="223"/>
      <c r="J91" s="44"/>
      <c r="K91" s="44"/>
      <c r="L91" s="48"/>
      <c r="M91" s="224"/>
      <c r="N91" s="225"/>
      <c r="O91" s="88"/>
      <c r="P91" s="88"/>
      <c r="Q91" s="88"/>
      <c r="R91" s="88"/>
      <c r="S91" s="88"/>
      <c r="T91" s="89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T91" s="21" t="s">
        <v>162</v>
      </c>
      <c r="AU91" s="21" t="s">
        <v>80</v>
      </c>
    </row>
    <row r="92" spans="1:47" s="2" customFormat="1" ht="12">
      <c r="A92" s="42"/>
      <c r="B92" s="43"/>
      <c r="C92" s="44"/>
      <c r="D92" s="221" t="s">
        <v>225</v>
      </c>
      <c r="E92" s="44"/>
      <c r="F92" s="271" t="s">
        <v>2737</v>
      </c>
      <c r="G92" s="44"/>
      <c r="H92" s="44"/>
      <c r="I92" s="223"/>
      <c r="J92" s="44"/>
      <c r="K92" s="44"/>
      <c r="L92" s="48"/>
      <c r="M92" s="224"/>
      <c r="N92" s="225"/>
      <c r="O92" s="88"/>
      <c r="P92" s="88"/>
      <c r="Q92" s="88"/>
      <c r="R92" s="88"/>
      <c r="S92" s="88"/>
      <c r="T92" s="89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T92" s="21" t="s">
        <v>225</v>
      </c>
      <c r="AU92" s="21" t="s">
        <v>80</v>
      </c>
    </row>
    <row r="93" spans="1:65" s="2" customFormat="1" ht="16.5" customHeight="1">
      <c r="A93" s="42"/>
      <c r="B93" s="43"/>
      <c r="C93" s="261" t="s">
        <v>175</v>
      </c>
      <c r="D93" s="261" t="s">
        <v>214</v>
      </c>
      <c r="E93" s="262" t="s">
        <v>2738</v>
      </c>
      <c r="F93" s="263" t="s">
        <v>2739</v>
      </c>
      <c r="G93" s="264" t="s">
        <v>716</v>
      </c>
      <c r="H93" s="265">
        <v>29</v>
      </c>
      <c r="I93" s="266"/>
      <c r="J93" s="267">
        <f>ROUND(I93*H93,2)</f>
        <v>0</v>
      </c>
      <c r="K93" s="263" t="s">
        <v>19</v>
      </c>
      <c r="L93" s="268"/>
      <c r="M93" s="269" t="s">
        <v>19</v>
      </c>
      <c r="N93" s="270" t="s">
        <v>43</v>
      </c>
      <c r="O93" s="88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R93" s="219" t="s">
        <v>184</v>
      </c>
      <c r="AT93" s="219" t="s">
        <v>214</v>
      </c>
      <c r="AU93" s="219" t="s">
        <v>80</v>
      </c>
      <c r="AY93" s="21" t="s">
        <v>153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21" t="s">
        <v>80</v>
      </c>
      <c r="BK93" s="220">
        <f>ROUND(I93*H93,2)</f>
        <v>0</v>
      </c>
      <c r="BL93" s="21" t="s">
        <v>161</v>
      </c>
      <c r="BM93" s="219" t="s">
        <v>178</v>
      </c>
    </row>
    <row r="94" spans="1:47" s="2" customFormat="1" ht="12">
      <c r="A94" s="42"/>
      <c r="B94" s="43"/>
      <c r="C94" s="44"/>
      <c r="D94" s="221" t="s">
        <v>162</v>
      </c>
      <c r="E94" s="44"/>
      <c r="F94" s="222" t="s">
        <v>2739</v>
      </c>
      <c r="G94" s="44"/>
      <c r="H94" s="44"/>
      <c r="I94" s="223"/>
      <c r="J94" s="44"/>
      <c r="K94" s="44"/>
      <c r="L94" s="48"/>
      <c r="M94" s="224"/>
      <c r="N94" s="225"/>
      <c r="O94" s="88"/>
      <c r="P94" s="88"/>
      <c r="Q94" s="88"/>
      <c r="R94" s="88"/>
      <c r="S94" s="88"/>
      <c r="T94" s="89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T94" s="21" t="s">
        <v>162</v>
      </c>
      <c r="AU94" s="21" t="s">
        <v>80</v>
      </c>
    </row>
    <row r="95" spans="1:47" s="2" customFormat="1" ht="12">
      <c r="A95" s="42"/>
      <c r="B95" s="43"/>
      <c r="C95" s="44"/>
      <c r="D95" s="221" t="s">
        <v>225</v>
      </c>
      <c r="E95" s="44"/>
      <c r="F95" s="271" t="s">
        <v>2740</v>
      </c>
      <c r="G95" s="44"/>
      <c r="H95" s="44"/>
      <c r="I95" s="223"/>
      <c r="J95" s="44"/>
      <c r="K95" s="44"/>
      <c r="L95" s="48"/>
      <c r="M95" s="224"/>
      <c r="N95" s="225"/>
      <c r="O95" s="88"/>
      <c r="P95" s="88"/>
      <c r="Q95" s="88"/>
      <c r="R95" s="88"/>
      <c r="S95" s="88"/>
      <c r="T95" s="89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1" t="s">
        <v>225</v>
      </c>
      <c r="AU95" s="21" t="s">
        <v>80</v>
      </c>
    </row>
    <row r="96" spans="1:65" s="2" customFormat="1" ht="16.5" customHeight="1">
      <c r="A96" s="42"/>
      <c r="B96" s="43"/>
      <c r="C96" s="261" t="s">
        <v>161</v>
      </c>
      <c r="D96" s="261" t="s">
        <v>214</v>
      </c>
      <c r="E96" s="262" t="s">
        <v>2741</v>
      </c>
      <c r="F96" s="263" t="s">
        <v>2742</v>
      </c>
      <c r="G96" s="264" t="s">
        <v>716</v>
      </c>
      <c r="H96" s="265">
        <v>17</v>
      </c>
      <c r="I96" s="266"/>
      <c r="J96" s="267">
        <f>ROUND(I96*H96,2)</f>
        <v>0</v>
      </c>
      <c r="K96" s="263" t="s">
        <v>19</v>
      </c>
      <c r="L96" s="268"/>
      <c r="M96" s="269" t="s">
        <v>19</v>
      </c>
      <c r="N96" s="270" t="s">
        <v>43</v>
      </c>
      <c r="O96" s="88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19" t="s">
        <v>184</v>
      </c>
      <c r="AT96" s="219" t="s">
        <v>214</v>
      </c>
      <c r="AU96" s="219" t="s">
        <v>80</v>
      </c>
      <c r="AY96" s="21" t="s">
        <v>153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21" t="s">
        <v>80</v>
      </c>
      <c r="BK96" s="220">
        <f>ROUND(I96*H96,2)</f>
        <v>0</v>
      </c>
      <c r="BL96" s="21" t="s">
        <v>161</v>
      </c>
      <c r="BM96" s="219" t="s">
        <v>184</v>
      </c>
    </row>
    <row r="97" spans="1:47" s="2" customFormat="1" ht="12">
      <c r="A97" s="42"/>
      <c r="B97" s="43"/>
      <c r="C97" s="44"/>
      <c r="D97" s="221" t="s">
        <v>162</v>
      </c>
      <c r="E97" s="44"/>
      <c r="F97" s="222" t="s">
        <v>2742</v>
      </c>
      <c r="G97" s="44"/>
      <c r="H97" s="44"/>
      <c r="I97" s="223"/>
      <c r="J97" s="44"/>
      <c r="K97" s="44"/>
      <c r="L97" s="48"/>
      <c r="M97" s="224"/>
      <c r="N97" s="225"/>
      <c r="O97" s="88"/>
      <c r="P97" s="88"/>
      <c r="Q97" s="88"/>
      <c r="R97" s="88"/>
      <c r="S97" s="88"/>
      <c r="T97" s="89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T97" s="21" t="s">
        <v>162</v>
      </c>
      <c r="AU97" s="21" t="s">
        <v>80</v>
      </c>
    </row>
    <row r="98" spans="1:47" s="2" customFormat="1" ht="12">
      <c r="A98" s="42"/>
      <c r="B98" s="43"/>
      <c r="C98" s="44"/>
      <c r="D98" s="221" t="s">
        <v>225</v>
      </c>
      <c r="E98" s="44"/>
      <c r="F98" s="271" t="s">
        <v>2743</v>
      </c>
      <c r="G98" s="44"/>
      <c r="H98" s="44"/>
      <c r="I98" s="223"/>
      <c r="J98" s="44"/>
      <c r="K98" s="44"/>
      <c r="L98" s="48"/>
      <c r="M98" s="224"/>
      <c r="N98" s="225"/>
      <c r="O98" s="88"/>
      <c r="P98" s="88"/>
      <c r="Q98" s="88"/>
      <c r="R98" s="88"/>
      <c r="S98" s="88"/>
      <c r="T98" s="89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225</v>
      </c>
      <c r="AU98" s="21" t="s">
        <v>80</v>
      </c>
    </row>
    <row r="99" spans="1:65" s="2" customFormat="1" ht="16.5" customHeight="1">
      <c r="A99" s="42"/>
      <c r="B99" s="43"/>
      <c r="C99" s="261" t="s">
        <v>188</v>
      </c>
      <c r="D99" s="261" t="s">
        <v>214</v>
      </c>
      <c r="E99" s="262" t="s">
        <v>2744</v>
      </c>
      <c r="F99" s="263" t="s">
        <v>2745</v>
      </c>
      <c r="G99" s="264" t="s">
        <v>716</v>
      </c>
      <c r="H99" s="265">
        <v>14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43</v>
      </c>
      <c r="O99" s="88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19" t="s">
        <v>184</v>
      </c>
      <c r="AT99" s="219" t="s">
        <v>214</v>
      </c>
      <c r="AU99" s="219" t="s">
        <v>80</v>
      </c>
      <c r="AY99" s="21" t="s">
        <v>153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21" t="s">
        <v>80</v>
      </c>
      <c r="BK99" s="220">
        <f>ROUND(I99*H99,2)</f>
        <v>0</v>
      </c>
      <c r="BL99" s="21" t="s">
        <v>161</v>
      </c>
      <c r="BM99" s="219" t="s">
        <v>191</v>
      </c>
    </row>
    <row r="100" spans="1:47" s="2" customFormat="1" ht="12">
      <c r="A100" s="42"/>
      <c r="B100" s="43"/>
      <c r="C100" s="44"/>
      <c r="D100" s="221" t="s">
        <v>162</v>
      </c>
      <c r="E100" s="44"/>
      <c r="F100" s="222" t="s">
        <v>2745</v>
      </c>
      <c r="G100" s="44"/>
      <c r="H100" s="44"/>
      <c r="I100" s="223"/>
      <c r="J100" s="44"/>
      <c r="K100" s="44"/>
      <c r="L100" s="48"/>
      <c r="M100" s="224"/>
      <c r="N100" s="225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1" t="s">
        <v>162</v>
      </c>
      <c r="AU100" s="21" t="s">
        <v>80</v>
      </c>
    </row>
    <row r="101" spans="1:47" s="2" customFormat="1" ht="12">
      <c r="A101" s="42"/>
      <c r="B101" s="43"/>
      <c r="C101" s="44"/>
      <c r="D101" s="221" t="s">
        <v>225</v>
      </c>
      <c r="E101" s="44"/>
      <c r="F101" s="271" t="s">
        <v>2746</v>
      </c>
      <c r="G101" s="44"/>
      <c r="H101" s="44"/>
      <c r="I101" s="223"/>
      <c r="J101" s="44"/>
      <c r="K101" s="44"/>
      <c r="L101" s="48"/>
      <c r="M101" s="224"/>
      <c r="N101" s="225"/>
      <c r="O101" s="88"/>
      <c r="P101" s="88"/>
      <c r="Q101" s="88"/>
      <c r="R101" s="88"/>
      <c r="S101" s="88"/>
      <c r="T101" s="89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T101" s="21" t="s">
        <v>225</v>
      </c>
      <c r="AU101" s="21" t="s">
        <v>80</v>
      </c>
    </row>
    <row r="102" spans="1:65" s="2" customFormat="1" ht="16.5" customHeight="1">
      <c r="A102" s="42"/>
      <c r="B102" s="43"/>
      <c r="C102" s="261" t="s">
        <v>178</v>
      </c>
      <c r="D102" s="261" t="s">
        <v>214</v>
      </c>
      <c r="E102" s="262" t="s">
        <v>2747</v>
      </c>
      <c r="F102" s="263" t="s">
        <v>2748</v>
      </c>
      <c r="G102" s="264" t="s">
        <v>716</v>
      </c>
      <c r="H102" s="265">
        <v>1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43</v>
      </c>
      <c r="O102" s="88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19" t="s">
        <v>184</v>
      </c>
      <c r="AT102" s="219" t="s">
        <v>214</v>
      </c>
      <c r="AU102" s="219" t="s">
        <v>80</v>
      </c>
      <c r="AY102" s="21" t="s">
        <v>153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21" t="s">
        <v>80</v>
      </c>
      <c r="BK102" s="220">
        <f>ROUND(I102*H102,2)</f>
        <v>0</v>
      </c>
      <c r="BL102" s="21" t="s">
        <v>161</v>
      </c>
      <c r="BM102" s="219" t="s">
        <v>8</v>
      </c>
    </row>
    <row r="103" spans="1:47" s="2" customFormat="1" ht="12">
      <c r="A103" s="42"/>
      <c r="B103" s="43"/>
      <c r="C103" s="44"/>
      <c r="D103" s="221" t="s">
        <v>162</v>
      </c>
      <c r="E103" s="44"/>
      <c r="F103" s="222" t="s">
        <v>2748</v>
      </c>
      <c r="G103" s="44"/>
      <c r="H103" s="44"/>
      <c r="I103" s="223"/>
      <c r="J103" s="44"/>
      <c r="K103" s="44"/>
      <c r="L103" s="48"/>
      <c r="M103" s="224"/>
      <c r="N103" s="225"/>
      <c r="O103" s="88"/>
      <c r="P103" s="88"/>
      <c r="Q103" s="88"/>
      <c r="R103" s="88"/>
      <c r="S103" s="88"/>
      <c r="T103" s="89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T103" s="21" t="s">
        <v>162</v>
      </c>
      <c r="AU103" s="21" t="s">
        <v>80</v>
      </c>
    </row>
    <row r="104" spans="1:47" s="2" customFormat="1" ht="12">
      <c r="A104" s="42"/>
      <c r="B104" s="43"/>
      <c r="C104" s="44"/>
      <c r="D104" s="221" t="s">
        <v>225</v>
      </c>
      <c r="E104" s="44"/>
      <c r="F104" s="271" t="s">
        <v>2749</v>
      </c>
      <c r="G104" s="44"/>
      <c r="H104" s="44"/>
      <c r="I104" s="223"/>
      <c r="J104" s="44"/>
      <c r="K104" s="44"/>
      <c r="L104" s="48"/>
      <c r="M104" s="224"/>
      <c r="N104" s="225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225</v>
      </c>
      <c r="AU104" s="21" t="s">
        <v>80</v>
      </c>
    </row>
    <row r="105" spans="1:65" s="2" customFormat="1" ht="16.5" customHeight="1">
      <c r="A105" s="42"/>
      <c r="B105" s="43"/>
      <c r="C105" s="261" t="s">
        <v>201</v>
      </c>
      <c r="D105" s="261" t="s">
        <v>214</v>
      </c>
      <c r="E105" s="262" t="s">
        <v>2750</v>
      </c>
      <c r="F105" s="263" t="s">
        <v>2751</v>
      </c>
      <c r="G105" s="264" t="s">
        <v>716</v>
      </c>
      <c r="H105" s="265">
        <v>11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43</v>
      </c>
      <c r="O105" s="88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19" t="s">
        <v>184</v>
      </c>
      <c r="AT105" s="219" t="s">
        <v>214</v>
      </c>
      <c r="AU105" s="219" t="s">
        <v>80</v>
      </c>
      <c r="AY105" s="21" t="s">
        <v>153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21" t="s">
        <v>80</v>
      </c>
      <c r="BK105" s="220">
        <f>ROUND(I105*H105,2)</f>
        <v>0</v>
      </c>
      <c r="BL105" s="21" t="s">
        <v>161</v>
      </c>
      <c r="BM105" s="219" t="s">
        <v>204</v>
      </c>
    </row>
    <row r="106" spans="1:47" s="2" customFormat="1" ht="12">
      <c r="A106" s="42"/>
      <c r="B106" s="43"/>
      <c r="C106" s="44"/>
      <c r="D106" s="221" t="s">
        <v>162</v>
      </c>
      <c r="E106" s="44"/>
      <c r="F106" s="222" t="s">
        <v>2751</v>
      </c>
      <c r="G106" s="44"/>
      <c r="H106" s="44"/>
      <c r="I106" s="223"/>
      <c r="J106" s="44"/>
      <c r="K106" s="44"/>
      <c r="L106" s="48"/>
      <c r="M106" s="224"/>
      <c r="N106" s="225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162</v>
      </c>
      <c r="AU106" s="21" t="s">
        <v>80</v>
      </c>
    </row>
    <row r="107" spans="1:65" s="2" customFormat="1" ht="16.5" customHeight="1">
      <c r="A107" s="42"/>
      <c r="B107" s="43"/>
      <c r="C107" s="261" t="s">
        <v>184</v>
      </c>
      <c r="D107" s="261" t="s">
        <v>214</v>
      </c>
      <c r="E107" s="262" t="s">
        <v>2752</v>
      </c>
      <c r="F107" s="263" t="s">
        <v>2753</v>
      </c>
      <c r="G107" s="264" t="s">
        <v>716</v>
      </c>
      <c r="H107" s="265">
        <v>16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43</v>
      </c>
      <c r="O107" s="88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19" t="s">
        <v>184</v>
      </c>
      <c r="AT107" s="219" t="s">
        <v>214</v>
      </c>
      <c r="AU107" s="219" t="s">
        <v>80</v>
      </c>
      <c r="AY107" s="21" t="s">
        <v>153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21" t="s">
        <v>80</v>
      </c>
      <c r="BK107" s="220">
        <f>ROUND(I107*H107,2)</f>
        <v>0</v>
      </c>
      <c r="BL107" s="21" t="s">
        <v>161</v>
      </c>
      <c r="BM107" s="219" t="s">
        <v>210</v>
      </c>
    </row>
    <row r="108" spans="1:47" s="2" customFormat="1" ht="12">
      <c r="A108" s="42"/>
      <c r="B108" s="43"/>
      <c r="C108" s="44"/>
      <c r="D108" s="221" t="s">
        <v>162</v>
      </c>
      <c r="E108" s="44"/>
      <c r="F108" s="222" t="s">
        <v>2753</v>
      </c>
      <c r="G108" s="44"/>
      <c r="H108" s="44"/>
      <c r="I108" s="223"/>
      <c r="J108" s="44"/>
      <c r="K108" s="44"/>
      <c r="L108" s="48"/>
      <c r="M108" s="224"/>
      <c r="N108" s="225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162</v>
      </c>
      <c r="AU108" s="21" t="s">
        <v>80</v>
      </c>
    </row>
    <row r="109" spans="1:47" s="2" customFormat="1" ht="12">
      <c r="A109" s="42"/>
      <c r="B109" s="43"/>
      <c r="C109" s="44"/>
      <c r="D109" s="221" t="s">
        <v>225</v>
      </c>
      <c r="E109" s="44"/>
      <c r="F109" s="271" t="s">
        <v>2754</v>
      </c>
      <c r="G109" s="44"/>
      <c r="H109" s="44"/>
      <c r="I109" s="223"/>
      <c r="J109" s="44"/>
      <c r="K109" s="44"/>
      <c r="L109" s="48"/>
      <c r="M109" s="224"/>
      <c r="N109" s="225"/>
      <c r="O109" s="88"/>
      <c r="P109" s="88"/>
      <c r="Q109" s="88"/>
      <c r="R109" s="88"/>
      <c r="S109" s="88"/>
      <c r="T109" s="89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T109" s="21" t="s">
        <v>225</v>
      </c>
      <c r="AU109" s="21" t="s">
        <v>80</v>
      </c>
    </row>
    <row r="110" spans="1:65" s="2" customFormat="1" ht="16.5" customHeight="1">
      <c r="A110" s="42"/>
      <c r="B110" s="43"/>
      <c r="C110" s="261" t="s">
        <v>213</v>
      </c>
      <c r="D110" s="261" t="s">
        <v>214</v>
      </c>
      <c r="E110" s="262" t="s">
        <v>2755</v>
      </c>
      <c r="F110" s="263" t="s">
        <v>2756</v>
      </c>
      <c r="G110" s="264" t="s">
        <v>716</v>
      </c>
      <c r="H110" s="265">
        <v>5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43</v>
      </c>
      <c r="O110" s="88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19" t="s">
        <v>184</v>
      </c>
      <c r="AT110" s="219" t="s">
        <v>214</v>
      </c>
      <c r="AU110" s="219" t="s">
        <v>80</v>
      </c>
      <c r="AY110" s="21" t="s">
        <v>153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21" t="s">
        <v>80</v>
      </c>
      <c r="BK110" s="220">
        <f>ROUND(I110*H110,2)</f>
        <v>0</v>
      </c>
      <c r="BL110" s="21" t="s">
        <v>161</v>
      </c>
      <c r="BM110" s="219" t="s">
        <v>218</v>
      </c>
    </row>
    <row r="111" spans="1:47" s="2" customFormat="1" ht="12">
      <c r="A111" s="42"/>
      <c r="B111" s="43"/>
      <c r="C111" s="44"/>
      <c r="D111" s="221" t="s">
        <v>162</v>
      </c>
      <c r="E111" s="44"/>
      <c r="F111" s="222" t="s">
        <v>2756</v>
      </c>
      <c r="G111" s="44"/>
      <c r="H111" s="44"/>
      <c r="I111" s="223"/>
      <c r="J111" s="44"/>
      <c r="K111" s="44"/>
      <c r="L111" s="48"/>
      <c r="M111" s="224"/>
      <c r="N111" s="225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1" t="s">
        <v>162</v>
      </c>
      <c r="AU111" s="21" t="s">
        <v>80</v>
      </c>
    </row>
    <row r="112" spans="1:47" s="2" customFormat="1" ht="12">
      <c r="A112" s="42"/>
      <c r="B112" s="43"/>
      <c r="C112" s="44"/>
      <c r="D112" s="221" t="s">
        <v>225</v>
      </c>
      <c r="E112" s="44"/>
      <c r="F112" s="271" t="s">
        <v>2757</v>
      </c>
      <c r="G112" s="44"/>
      <c r="H112" s="44"/>
      <c r="I112" s="223"/>
      <c r="J112" s="44"/>
      <c r="K112" s="44"/>
      <c r="L112" s="48"/>
      <c r="M112" s="224"/>
      <c r="N112" s="225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1" t="s">
        <v>225</v>
      </c>
      <c r="AU112" s="21" t="s">
        <v>80</v>
      </c>
    </row>
    <row r="113" spans="1:65" s="2" customFormat="1" ht="16.5" customHeight="1">
      <c r="A113" s="42"/>
      <c r="B113" s="43"/>
      <c r="C113" s="261" t="s">
        <v>191</v>
      </c>
      <c r="D113" s="261" t="s">
        <v>214</v>
      </c>
      <c r="E113" s="262" t="s">
        <v>2758</v>
      </c>
      <c r="F113" s="263" t="s">
        <v>2759</v>
      </c>
      <c r="G113" s="264" t="s">
        <v>716</v>
      </c>
      <c r="H113" s="265">
        <v>23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43</v>
      </c>
      <c r="O113" s="88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19" t="s">
        <v>184</v>
      </c>
      <c r="AT113" s="219" t="s">
        <v>214</v>
      </c>
      <c r="AU113" s="219" t="s">
        <v>80</v>
      </c>
      <c r="AY113" s="21" t="s">
        <v>153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21" t="s">
        <v>80</v>
      </c>
      <c r="BK113" s="220">
        <f>ROUND(I113*H113,2)</f>
        <v>0</v>
      </c>
      <c r="BL113" s="21" t="s">
        <v>161</v>
      </c>
      <c r="BM113" s="219" t="s">
        <v>222</v>
      </c>
    </row>
    <row r="114" spans="1:47" s="2" customFormat="1" ht="12">
      <c r="A114" s="42"/>
      <c r="B114" s="43"/>
      <c r="C114" s="44"/>
      <c r="D114" s="221" t="s">
        <v>162</v>
      </c>
      <c r="E114" s="44"/>
      <c r="F114" s="222" t="s">
        <v>2759</v>
      </c>
      <c r="G114" s="44"/>
      <c r="H114" s="44"/>
      <c r="I114" s="223"/>
      <c r="J114" s="44"/>
      <c r="K114" s="44"/>
      <c r="L114" s="48"/>
      <c r="M114" s="224"/>
      <c r="N114" s="225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162</v>
      </c>
      <c r="AU114" s="21" t="s">
        <v>80</v>
      </c>
    </row>
    <row r="115" spans="1:47" s="2" customFormat="1" ht="12">
      <c r="A115" s="42"/>
      <c r="B115" s="43"/>
      <c r="C115" s="44"/>
      <c r="D115" s="221" t="s">
        <v>225</v>
      </c>
      <c r="E115" s="44"/>
      <c r="F115" s="271" t="s">
        <v>2760</v>
      </c>
      <c r="G115" s="44"/>
      <c r="H115" s="44"/>
      <c r="I115" s="223"/>
      <c r="J115" s="44"/>
      <c r="K115" s="44"/>
      <c r="L115" s="48"/>
      <c r="M115" s="224"/>
      <c r="N115" s="225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225</v>
      </c>
      <c r="AU115" s="21" t="s">
        <v>80</v>
      </c>
    </row>
    <row r="116" spans="1:65" s="2" customFormat="1" ht="16.5" customHeight="1">
      <c r="A116" s="42"/>
      <c r="B116" s="43"/>
      <c r="C116" s="208" t="s">
        <v>228</v>
      </c>
      <c r="D116" s="208" t="s">
        <v>156</v>
      </c>
      <c r="E116" s="209" t="s">
        <v>2761</v>
      </c>
      <c r="F116" s="210" t="s">
        <v>2762</v>
      </c>
      <c r="G116" s="211" t="s">
        <v>2763</v>
      </c>
      <c r="H116" s="212">
        <v>1</v>
      </c>
      <c r="I116" s="213"/>
      <c r="J116" s="214">
        <f>ROUND(I116*H116,2)</f>
        <v>0</v>
      </c>
      <c r="K116" s="210" t="s">
        <v>19</v>
      </c>
      <c r="L116" s="48"/>
      <c r="M116" s="215" t="s">
        <v>19</v>
      </c>
      <c r="N116" s="216" t="s">
        <v>43</v>
      </c>
      <c r="O116" s="88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19" t="s">
        <v>161</v>
      </c>
      <c r="AT116" s="219" t="s">
        <v>156</v>
      </c>
      <c r="AU116" s="219" t="s">
        <v>80</v>
      </c>
      <c r="AY116" s="21" t="s">
        <v>153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21" t="s">
        <v>80</v>
      </c>
      <c r="BK116" s="220">
        <f>ROUND(I116*H116,2)</f>
        <v>0</v>
      </c>
      <c r="BL116" s="21" t="s">
        <v>161</v>
      </c>
      <c r="BM116" s="219" t="s">
        <v>231</v>
      </c>
    </row>
    <row r="117" spans="1:47" s="2" customFormat="1" ht="12">
      <c r="A117" s="42"/>
      <c r="B117" s="43"/>
      <c r="C117" s="44"/>
      <c r="D117" s="221" t="s">
        <v>162</v>
      </c>
      <c r="E117" s="44"/>
      <c r="F117" s="222" t="s">
        <v>2764</v>
      </c>
      <c r="G117" s="44"/>
      <c r="H117" s="44"/>
      <c r="I117" s="223"/>
      <c r="J117" s="44"/>
      <c r="K117" s="44"/>
      <c r="L117" s="48"/>
      <c r="M117" s="224"/>
      <c r="N117" s="225"/>
      <c r="O117" s="88"/>
      <c r="P117" s="88"/>
      <c r="Q117" s="88"/>
      <c r="R117" s="88"/>
      <c r="S117" s="88"/>
      <c r="T117" s="8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T117" s="21" t="s">
        <v>162</v>
      </c>
      <c r="AU117" s="21" t="s">
        <v>80</v>
      </c>
    </row>
    <row r="118" spans="1:65" s="2" customFormat="1" ht="16.5" customHeight="1">
      <c r="A118" s="42"/>
      <c r="B118" s="43"/>
      <c r="C118" s="208" t="s">
        <v>8</v>
      </c>
      <c r="D118" s="208" t="s">
        <v>156</v>
      </c>
      <c r="E118" s="209" t="s">
        <v>2765</v>
      </c>
      <c r="F118" s="210" t="s">
        <v>2766</v>
      </c>
      <c r="G118" s="211" t="s">
        <v>2763</v>
      </c>
      <c r="H118" s="212">
        <v>1</v>
      </c>
      <c r="I118" s="213"/>
      <c r="J118" s="214">
        <f>ROUND(I118*H118,2)</f>
        <v>0</v>
      </c>
      <c r="K118" s="210" t="s">
        <v>19</v>
      </c>
      <c r="L118" s="48"/>
      <c r="M118" s="215" t="s">
        <v>19</v>
      </c>
      <c r="N118" s="216" t="s">
        <v>43</v>
      </c>
      <c r="O118" s="88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R118" s="219" t="s">
        <v>161</v>
      </c>
      <c r="AT118" s="219" t="s">
        <v>156</v>
      </c>
      <c r="AU118" s="219" t="s">
        <v>80</v>
      </c>
      <c r="AY118" s="21" t="s">
        <v>153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21" t="s">
        <v>80</v>
      </c>
      <c r="BK118" s="220">
        <f>ROUND(I118*H118,2)</f>
        <v>0</v>
      </c>
      <c r="BL118" s="21" t="s">
        <v>161</v>
      </c>
      <c r="BM118" s="219" t="s">
        <v>236</v>
      </c>
    </row>
    <row r="119" spans="1:47" s="2" customFormat="1" ht="12">
      <c r="A119" s="42"/>
      <c r="B119" s="43"/>
      <c r="C119" s="44"/>
      <c r="D119" s="221" t="s">
        <v>162</v>
      </c>
      <c r="E119" s="44"/>
      <c r="F119" s="222" t="s">
        <v>2767</v>
      </c>
      <c r="G119" s="44"/>
      <c r="H119" s="44"/>
      <c r="I119" s="223"/>
      <c r="J119" s="44"/>
      <c r="K119" s="44"/>
      <c r="L119" s="48"/>
      <c r="M119" s="224"/>
      <c r="N119" s="225"/>
      <c r="O119" s="88"/>
      <c r="P119" s="88"/>
      <c r="Q119" s="88"/>
      <c r="R119" s="88"/>
      <c r="S119" s="88"/>
      <c r="T119" s="89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T119" s="21" t="s">
        <v>162</v>
      </c>
      <c r="AU119" s="21" t="s">
        <v>80</v>
      </c>
    </row>
    <row r="120" spans="1:63" s="12" customFormat="1" ht="25.9" customHeight="1">
      <c r="A120" s="12"/>
      <c r="B120" s="192"/>
      <c r="C120" s="193"/>
      <c r="D120" s="194" t="s">
        <v>71</v>
      </c>
      <c r="E120" s="195" t="s">
        <v>2392</v>
      </c>
      <c r="F120" s="195" t="s">
        <v>2768</v>
      </c>
      <c r="G120" s="193"/>
      <c r="H120" s="193"/>
      <c r="I120" s="196"/>
      <c r="J120" s="197">
        <f>BK120</f>
        <v>0</v>
      </c>
      <c r="K120" s="193"/>
      <c r="L120" s="198"/>
      <c r="M120" s="199"/>
      <c r="N120" s="200"/>
      <c r="O120" s="200"/>
      <c r="P120" s="201">
        <f>SUM(P121:P208)</f>
        <v>0</v>
      </c>
      <c r="Q120" s="200"/>
      <c r="R120" s="201">
        <f>SUM(R121:R208)</f>
        <v>0</v>
      </c>
      <c r="S120" s="200"/>
      <c r="T120" s="202">
        <f>SUM(T121:T208)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3" t="s">
        <v>80</v>
      </c>
      <c r="AT120" s="204" t="s">
        <v>71</v>
      </c>
      <c r="AU120" s="204" t="s">
        <v>72</v>
      </c>
      <c r="AY120" s="203" t="s">
        <v>153</v>
      </c>
      <c r="BK120" s="205">
        <f>SUM(BK121:BK208)</f>
        <v>0</v>
      </c>
    </row>
    <row r="121" spans="1:65" s="2" customFormat="1" ht="16.5" customHeight="1">
      <c r="A121" s="42"/>
      <c r="B121" s="43"/>
      <c r="C121" s="261" t="s">
        <v>239</v>
      </c>
      <c r="D121" s="261" t="s">
        <v>214</v>
      </c>
      <c r="E121" s="262" t="s">
        <v>2769</v>
      </c>
      <c r="F121" s="263" t="s">
        <v>2770</v>
      </c>
      <c r="G121" s="264" t="s">
        <v>2771</v>
      </c>
      <c r="H121" s="265">
        <v>3</v>
      </c>
      <c r="I121" s="266"/>
      <c r="J121" s="267">
        <f>ROUND(I121*H121,2)</f>
        <v>0</v>
      </c>
      <c r="K121" s="263" t="s">
        <v>19</v>
      </c>
      <c r="L121" s="268"/>
      <c r="M121" s="269" t="s">
        <v>19</v>
      </c>
      <c r="N121" s="270" t="s">
        <v>43</v>
      </c>
      <c r="O121" s="88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19" t="s">
        <v>184</v>
      </c>
      <c r="AT121" s="219" t="s">
        <v>214</v>
      </c>
      <c r="AU121" s="219" t="s">
        <v>80</v>
      </c>
      <c r="AY121" s="21" t="s">
        <v>153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21" t="s">
        <v>80</v>
      </c>
      <c r="BK121" s="220">
        <f>ROUND(I121*H121,2)</f>
        <v>0</v>
      </c>
      <c r="BL121" s="21" t="s">
        <v>161</v>
      </c>
      <c r="BM121" s="219" t="s">
        <v>242</v>
      </c>
    </row>
    <row r="122" spans="1:47" s="2" customFormat="1" ht="12">
      <c r="A122" s="42"/>
      <c r="B122" s="43"/>
      <c r="C122" s="44"/>
      <c r="D122" s="221" t="s">
        <v>162</v>
      </c>
      <c r="E122" s="44"/>
      <c r="F122" s="222" t="s">
        <v>2770</v>
      </c>
      <c r="G122" s="44"/>
      <c r="H122" s="44"/>
      <c r="I122" s="223"/>
      <c r="J122" s="44"/>
      <c r="K122" s="44"/>
      <c r="L122" s="48"/>
      <c r="M122" s="224"/>
      <c r="N122" s="225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1" t="s">
        <v>162</v>
      </c>
      <c r="AU122" s="21" t="s">
        <v>80</v>
      </c>
    </row>
    <row r="123" spans="1:65" s="2" customFormat="1" ht="21.75" customHeight="1">
      <c r="A123" s="42"/>
      <c r="B123" s="43"/>
      <c r="C123" s="261" t="s">
        <v>204</v>
      </c>
      <c r="D123" s="261" t="s">
        <v>214</v>
      </c>
      <c r="E123" s="262" t="s">
        <v>2772</v>
      </c>
      <c r="F123" s="263" t="s">
        <v>2773</v>
      </c>
      <c r="G123" s="264" t="s">
        <v>2771</v>
      </c>
      <c r="H123" s="265">
        <v>11</v>
      </c>
      <c r="I123" s="266"/>
      <c r="J123" s="267">
        <f>ROUND(I123*H123,2)</f>
        <v>0</v>
      </c>
      <c r="K123" s="263" t="s">
        <v>19</v>
      </c>
      <c r="L123" s="268"/>
      <c r="M123" s="269" t="s">
        <v>19</v>
      </c>
      <c r="N123" s="270" t="s">
        <v>43</v>
      </c>
      <c r="O123" s="88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19" t="s">
        <v>184</v>
      </c>
      <c r="AT123" s="219" t="s">
        <v>214</v>
      </c>
      <c r="AU123" s="219" t="s">
        <v>80</v>
      </c>
      <c r="AY123" s="21" t="s">
        <v>153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21" t="s">
        <v>80</v>
      </c>
      <c r="BK123" s="220">
        <f>ROUND(I123*H123,2)</f>
        <v>0</v>
      </c>
      <c r="BL123" s="21" t="s">
        <v>161</v>
      </c>
      <c r="BM123" s="219" t="s">
        <v>247</v>
      </c>
    </row>
    <row r="124" spans="1:47" s="2" customFormat="1" ht="12">
      <c r="A124" s="42"/>
      <c r="B124" s="43"/>
      <c r="C124" s="44"/>
      <c r="D124" s="221" t="s">
        <v>162</v>
      </c>
      <c r="E124" s="44"/>
      <c r="F124" s="222" t="s">
        <v>2773</v>
      </c>
      <c r="G124" s="44"/>
      <c r="H124" s="44"/>
      <c r="I124" s="223"/>
      <c r="J124" s="44"/>
      <c r="K124" s="44"/>
      <c r="L124" s="48"/>
      <c r="M124" s="224"/>
      <c r="N124" s="225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162</v>
      </c>
      <c r="AU124" s="21" t="s">
        <v>80</v>
      </c>
    </row>
    <row r="125" spans="1:65" s="2" customFormat="1" ht="16.5" customHeight="1">
      <c r="A125" s="42"/>
      <c r="B125" s="43"/>
      <c r="C125" s="261" t="s">
        <v>251</v>
      </c>
      <c r="D125" s="261" t="s">
        <v>214</v>
      </c>
      <c r="E125" s="262" t="s">
        <v>2774</v>
      </c>
      <c r="F125" s="263" t="s">
        <v>2775</v>
      </c>
      <c r="G125" s="264" t="s">
        <v>716</v>
      </c>
      <c r="H125" s="265">
        <v>18</v>
      </c>
      <c r="I125" s="266"/>
      <c r="J125" s="267">
        <f>ROUND(I125*H125,2)</f>
        <v>0</v>
      </c>
      <c r="K125" s="263" t="s">
        <v>19</v>
      </c>
      <c r="L125" s="268"/>
      <c r="M125" s="269" t="s">
        <v>19</v>
      </c>
      <c r="N125" s="270" t="s">
        <v>43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19" t="s">
        <v>184</v>
      </c>
      <c r="AT125" s="219" t="s">
        <v>214</v>
      </c>
      <c r="AU125" s="219" t="s">
        <v>80</v>
      </c>
      <c r="AY125" s="21" t="s">
        <v>153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21" t="s">
        <v>80</v>
      </c>
      <c r="BK125" s="220">
        <f>ROUND(I125*H125,2)</f>
        <v>0</v>
      </c>
      <c r="BL125" s="21" t="s">
        <v>161</v>
      </c>
      <c r="BM125" s="219" t="s">
        <v>254</v>
      </c>
    </row>
    <row r="126" spans="1:47" s="2" customFormat="1" ht="12">
      <c r="A126" s="42"/>
      <c r="B126" s="43"/>
      <c r="C126" s="44"/>
      <c r="D126" s="221" t="s">
        <v>162</v>
      </c>
      <c r="E126" s="44"/>
      <c r="F126" s="222" t="s">
        <v>2775</v>
      </c>
      <c r="G126" s="44"/>
      <c r="H126" s="44"/>
      <c r="I126" s="223"/>
      <c r="J126" s="44"/>
      <c r="K126" s="44"/>
      <c r="L126" s="48"/>
      <c r="M126" s="224"/>
      <c r="N126" s="225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162</v>
      </c>
      <c r="AU126" s="21" t="s">
        <v>80</v>
      </c>
    </row>
    <row r="127" spans="1:65" s="2" customFormat="1" ht="16.5" customHeight="1">
      <c r="A127" s="42"/>
      <c r="B127" s="43"/>
      <c r="C127" s="261" t="s">
        <v>210</v>
      </c>
      <c r="D127" s="261" t="s">
        <v>214</v>
      </c>
      <c r="E127" s="262" t="s">
        <v>2776</v>
      </c>
      <c r="F127" s="263" t="s">
        <v>2777</v>
      </c>
      <c r="G127" s="264" t="s">
        <v>716</v>
      </c>
      <c r="H127" s="265">
        <v>18</v>
      </c>
      <c r="I127" s="266"/>
      <c r="J127" s="267">
        <f>ROUND(I127*H127,2)</f>
        <v>0</v>
      </c>
      <c r="K127" s="263" t="s">
        <v>19</v>
      </c>
      <c r="L127" s="268"/>
      <c r="M127" s="269" t="s">
        <v>19</v>
      </c>
      <c r="N127" s="270" t="s">
        <v>43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19" t="s">
        <v>184</v>
      </c>
      <c r="AT127" s="219" t="s">
        <v>214</v>
      </c>
      <c r="AU127" s="219" t="s">
        <v>80</v>
      </c>
      <c r="AY127" s="21" t="s">
        <v>153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21" t="s">
        <v>80</v>
      </c>
      <c r="BK127" s="220">
        <f>ROUND(I127*H127,2)</f>
        <v>0</v>
      </c>
      <c r="BL127" s="21" t="s">
        <v>161</v>
      </c>
      <c r="BM127" s="219" t="s">
        <v>260</v>
      </c>
    </row>
    <row r="128" spans="1:47" s="2" customFormat="1" ht="12">
      <c r="A128" s="42"/>
      <c r="B128" s="43"/>
      <c r="C128" s="44"/>
      <c r="D128" s="221" t="s">
        <v>162</v>
      </c>
      <c r="E128" s="44"/>
      <c r="F128" s="222" t="s">
        <v>2777</v>
      </c>
      <c r="G128" s="44"/>
      <c r="H128" s="44"/>
      <c r="I128" s="223"/>
      <c r="J128" s="44"/>
      <c r="K128" s="44"/>
      <c r="L128" s="48"/>
      <c r="M128" s="224"/>
      <c r="N128" s="225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162</v>
      </c>
      <c r="AU128" s="21" t="s">
        <v>80</v>
      </c>
    </row>
    <row r="129" spans="1:65" s="2" customFormat="1" ht="16.5" customHeight="1">
      <c r="A129" s="42"/>
      <c r="B129" s="43"/>
      <c r="C129" s="261" t="s">
        <v>264</v>
      </c>
      <c r="D129" s="261" t="s">
        <v>214</v>
      </c>
      <c r="E129" s="262" t="s">
        <v>2778</v>
      </c>
      <c r="F129" s="263" t="s">
        <v>2779</v>
      </c>
      <c r="G129" s="264" t="s">
        <v>716</v>
      </c>
      <c r="H129" s="265">
        <v>4</v>
      </c>
      <c r="I129" s="266"/>
      <c r="J129" s="267">
        <f>ROUND(I129*H129,2)</f>
        <v>0</v>
      </c>
      <c r="K129" s="263" t="s">
        <v>19</v>
      </c>
      <c r="L129" s="268"/>
      <c r="M129" s="269" t="s">
        <v>19</v>
      </c>
      <c r="N129" s="270" t="s">
        <v>43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19" t="s">
        <v>184</v>
      </c>
      <c r="AT129" s="219" t="s">
        <v>214</v>
      </c>
      <c r="AU129" s="219" t="s">
        <v>80</v>
      </c>
      <c r="AY129" s="21" t="s">
        <v>153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21" t="s">
        <v>80</v>
      </c>
      <c r="BK129" s="220">
        <f>ROUND(I129*H129,2)</f>
        <v>0</v>
      </c>
      <c r="BL129" s="21" t="s">
        <v>161</v>
      </c>
      <c r="BM129" s="219" t="s">
        <v>267</v>
      </c>
    </row>
    <row r="130" spans="1:47" s="2" customFormat="1" ht="12">
      <c r="A130" s="42"/>
      <c r="B130" s="43"/>
      <c r="C130" s="44"/>
      <c r="D130" s="221" t="s">
        <v>162</v>
      </c>
      <c r="E130" s="44"/>
      <c r="F130" s="222" t="s">
        <v>2779</v>
      </c>
      <c r="G130" s="44"/>
      <c r="H130" s="44"/>
      <c r="I130" s="223"/>
      <c r="J130" s="44"/>
      <c r="K130" s="44"/>
      <c r="L130" s="48"/>
      <c r="M130" s="224"/>
      <c r="N130" s="225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162</v>
      </c>
      <c r="AU130" s="21" t="s">
        <v>80</v>
      </c>
    </row>
    <row r="131" spans="1:65" s="2" customFormat="1" ht="16.5" customHeight="1">
      <c r="A131" s="42"/>
      <c r="B131" s="43"/>
      <c r="C131" s="261" t="s">
        <v>218</v>
      </c>
      <c r="D131" s="261" t="s">
        <v>214</v>
      </c>
      <c r="E131" s="262" t="s">
        <v>2780</v>
      </c>
      <c r="F131" s="263" t="s">
        <v>2781</v>
      </c>
      <c r="G131" s="264" t="s">
        <v>716</v>
      </c>
      <c r="H131" s="265">
        <v>4</v>
      </c>
      <c r="I131" s="266"/>
      <c r="J131" s="267">
        <f>ROUND(I131*H131,2)</f>
        <v>0</v>
      </c>
      <c r="K131" s="263" t="s">
        <v>19</v>
      </c>
      <c r="L131" s="268"/>
      <c r="M131" s="269" t="s">
        <v>19</v>
      </c>
      <c r="N131" s="270" t="s">
        <v>43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19" t="s">
        <v>184</v>
      </c>
      <c r="AT131" s="219" t="s">
        <v>214</v>
      </c>
      <c r="AU131" s="219" t="s">
        <v>80</v>
      </c>
      <c r="AY131" s="21" t="s">
        <v>153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21" t="s">
        <v>80</v>
      </c>
      <c r="BK131" s="220">
        <f>ROUND(I131*H131,2)</f>
        <v>0</v>
      </c>
      <c r="BL131" s="21" t="s">
        <v>161</v>
      </c>
      <c r="BM131" s="219" t="s">
        <v>272</v>
      </c>
    </row>
    <row r="132" spans="1:47" s="2" customFormat="1" ht="12">
      <c r="A132" s="42"/>
      <c r="B132" s="43"/>
      <c r="C132" s="44"/>
      <c r="D132" s="221" t="s">
        <v>162</v>
      </c>
      <c r="E132" s="44"/>
      <c r="F132" s="222" t="s">
        <v>2781</v>
      </c>
      <c r="G132" s="44"/>
      <c r="H132" s="44"/>
      <c r="I132" s="223"/>
      <c r="J132" s="44"/>
      <c r="K132" s="44"/>
      <c r="L132" s="48"/>
      <c r="M132" s="224"/>
      <c r="N132" s="225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1" t="s">
        <v>162</v>
      </c>
      <c r="AU132" s="21" t="s">
        <v>80</v>
      </c>
    </row>
    <row r="133" spans="1:65" s="2" customFormat="1" ht="16.5" customHeight="1">
      <c r="A133" s="42"/>
      <c r="B133" s="43"/>
      <c r="C133" s="261" t="s">
        <v>277</v>
      </c>
      <c r="D133" s="261" t="s">
        <v>214</v>
      </c>
      <c r="E133" s="262" t="s">
        <v>2782</v>
      </c>
      <c r="F133" s="263" t="s">
        <v>2783</v>
      </c>
      <c r="G133" s="264" t="s">
        <v>716</v>
      </c>
      <c r="H133" s="265">
        <v>7</v>
      </c>
      <c r="I133" s="266"/>
      <c r="J133" s="267">
        <f>ROUND(I133*H133,2)</f>
        <v>0</v>
      </c>
      <c r="K133" s="263" t="s">
        <v>19</v>
      </c>
      <c r="L133" s="268"/>
      <c r="M133" s="269" t="s">
        <v>19</v>
      </c>
      <c r="N133" s="270" t="s">
        <v>43</v>
      </c>
      <c r="O133" s="88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19" t="s">
        <v>184</v>
      </c>
      <c r="AT133" s="219" t="s">
        <v>214</v>
      </c>
      <c r="AU133" s="219" t="s">
        <v>80</v>
      </c>
      <c r="AY133" s="21" t="s">
        <v>153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21" t="s">
        <v>80</v>
      </c>
      <c r="BK133" s="220">
        <f>ROUND(I133*H133,2)</f>
        <v>0</v>
      </c>
      <c r="BL133" s="21" t="s">
        <v>161</v>
      </c>
      <c r="BM133" s="219" t="s">
        <v>280</v>
      </c>
    </row>
    <row r="134" spans="1:47" s="2" customFormat="1" ht="12">
      <c r="A134" s="42"/>
      <c r="B134" s="43"/>
      <c r="C134" s="44"/>
      <c r="D134" s="221" t="s">
        <v>162</v>
      </c>
      <c r="E134" s="44"/>
      <c r="F134" s="222" t="s">
        <v>2783</v>
      </c>
      <c r="G134" s="44"/>
      <c r="H134" s="44"/>
      <c r="I134" s="223"/>
      <c r="J134" s="44"/>
      <c r="K134" s="44"/>
      <c r="L134" s="48"/>
      <c r="M134" s="224"/>
      <c r="N134" s="225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1" t="s">
        <v>162</v>
      </c>
      <c r="AU134" s="21" t="s">
        <v>80</v>
      </c>
    </row>
    <row r="135" spans="1:65" s="2" customFormat="1" ht="16.5" customHeight="1">
      <c r="A135" s="42"/>
      <c r="B135" s="43"/>
      <c r="C135" s="261" t="s">
        <v>222</v>
      </c>
      <c r="D135" s="261" t="s">
        <v>214</v>
      </c>
      <c r="E135" s="262" t="s">
        <v>2776</v>
      </c>
      <c r="F135" s="263" t="s">
        <v>2777</v>
      </c>
      <c r="G135" s="264" t="s">
        <v>716</v>
      </c>
      <c r="H135" s="265">
        <v>7</v>
      </c>
      <c r="I135" s="266"/>
      <c r="J135" s="267">
        <f>ROUND(I135*H135,2)</f>
        <v>0</v>
      </c>
      <c r="K135" s="263" t="s">
        <v>19</v>
      </c>
      <c r="L135" s="268"/>
      <c r="M135" s="269" t="s">
        <v>19</v>
      </c>
      <c r="N135" s="270" t="s">
        <v>43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R135" s="219" t="s">
        <v>184</v>
      </c>
      <c r="AT135" s="219" t="s">
        <v>214</v>
      </c>
      <c r="AU135" s="219" t="s">
        <v>80</v>
      </c>
      <c r="AY135" s="21" t="s">
        <v>153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21" t="s">
        <v>80</v>
      </c>
      <c r="BK135" s="220">
        <f>ROUND(I135*H135,2)</f>
        <v>0</v>
      </c>
      <c r="BL135" s="21" t="s">
        <v>161</v>
      </c>
      <c r="BM135" s="219" t="s">
        <v>289</v>
      </c>
    </row>
    <row r="136" spans="1:47" s="2" customFormat="1" ht="12">
      <c r="A136" s="42"/>
      <c r="B136" s="43"/>
      <c r="C136" s="44"/>
      <c r="D136" s="221" t="s">
        <v>162</v>
      </c>
      <c r="E136" s="44"/>
      <c r="F136" s="222" t="s">
        <v>2777</v>
      </c>
      <c r="G136" s="44"/>
      <c r="H136" s="44"/>
      <c r="I136" s="223"/>
      <c r="J136" s="44"/>
      <c r="K136" s="44"/>
      <c r="L136" s="48"/>
      <c r="M136" s="224"/>
      <c r="N136" s="225"/>
      <c r="O136" s="88"/>
      <c r="P136" s="88"/>
      <c r="Q136" s="88"/>
      <c r="R136" s="88"/>
      <c r="S136" s="88"/>
      <c r="T136" s="89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T136" s="21" t="s">
        <v>162</v>
      </c>
      <c r="AU136" s="21" t="s">
        <v>80</v>
      </c>
    </row>
    <row r="137" spans="1:65" s="2" customFormat="1" ht="16.5" customHeight="1">
      <c r="A137" s="42"/>
      <c r="B137" s="43"/>
      <c r="C137" s="261" t="s">
        <v>7</v>
      </c>
      <c r="D137" s="261" t="s">
        <v>214</v>
      </c>
      <c r="E137" s="262" t="s">
        <v>2784</v>
      </c>
      <c r="F137" s="263" t="s">
        <v>2785</v>
      </c>
      <c r="G137" s="264" t="s">
        <v>716</v>
      </c>
      <c r="H137" s="265">
        <v>11</v>
      </c>
      <c r="I137" s="266"/>
      <c r="J137" s="267">
        <f>ROUND(I137*H137,2)</f>
        <v>0</v>
      </c>
      <c r="K137" s="263" t="s">
        <v>19</v>
      </c>
      <c r="L137" s="268"/>
      <c r="M137" s="269" t="s">
        <v>19</v>
      </c>
      <c r="N137" s="270" t="s">
        <v>43</v>
      </c>
      <c r="O137" s="88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R137" s="219" t="s">
        <v>184</v>
      </c>
      <c r="AT137" s="219" t="s">
        <v>214</v>
      </c>
      <c r="AU137" s="219" t="s">
        <v>80</v>
      </c>
      <c r="AY137" s="21" t="s">
        <v>153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21" t="s">
        <v>80</v>
      </c>
      <c r="BK137" s="220">
        <f>ROUND(I137*H137,2)</f>
        <v>0</v>
      </c>
      <c r="BL137" s="21" t="s">
        <v>161</v>
      </c>
      <c r="BM137" s="219" t="s">
        <v>297</v>
      </c>
    </row>
    <row r="138" spans="1:47" s="2" customFormat="1" ht="12">
      <c r="A138" s="42"/>
      <c r="B138" s="43"/>
      <c r="C138" s="44"/>
      <c r="D138" s="221" t="s">
        <v>162</v>
      </c>
      <c r="E138" s="44"/>
      <c r="F138" s="222" t="s">
        <v>2785</v>
      </c>
      <c r="G138" s="44"/>
      <c r="H138" s="44"/>
      <c r="I138" s="223"/>
      <c r="J138" s="44"/>
      <c r="K138" s="44"/>
      <c r="L138" s="48"/>
      <c r="M138" s="224"/>
      <c r="N138" s="225"/>
      <c r="O138" s="88"/>
      <c r="P138" s="88"/>
      <c r="Q138" s="88"/>
      <c r="R138" s="88"/>
      <c r="S138" s="88"/>
      <c r="T138" s="89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T138" s="21" t="s">
        <v>162</v>
      </c>
      <c r="AU138" s="21" t="s">
        <v>80</v>
      </c>
    </row>
    <row r="139" spans="1:65" s="2" customFormat="1" ht="16.5" customHeight="1">
      <c r="A139" s="42"/>
      <c r="B139" s="43"/>
      <c r="C139" s="261" t="s">
        <v>231</v>
      </c>
      <c r="D139" s="261" t="s">
        <v>214</v>
      </c>
      <c r="E139" s="262" t="s">
        <v>2786</v>
      </c>
      <c r="F139" s="263" t="s">
        <v>2787</v>
      </c>
      <c r="G139" s="264" t="s">
        <v>716</v>
      </c>
      <c r="H139" s="265">
        <v>11</v>
      </c>
      <c r="I139" s="266"/>
      <c r="J139" s="267">
        <f>ROUND(I139*H139,2)</f>
        <v>0</v>
      </c>
      <c r="K139" s="263" t="s">
        <v>19</v>
      </c>
      <c r="L139" s="268"/>
      <c r="M139" s="269" t="s">
        <v>19</v>
      </c>
      <c r="N139" s="270" t="s">
        <v>43</v>
      </c>
      <c r="O139" s="88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19" t="s">
        <v>184</v>
      </c>
      <c r="AT139" s="219" t="s">
        <v>214</v>
      </c>
      <c r="AU139" s="219" t="s">
        <v>80</v>
      </c>
      <c r="AY139" s="21" t="s">
        <v>153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21" t="s">
        <v>80</v>
      </c>
      <c r="BK139" s="220">
        <f>ROUND(I139*H139,2)</f>
        <v>0</v>
      </c>
      <c r="BL139" s="21" t="s">
        <v>161</v>
      </c>
      <c r="BM139" s="219" t="s">
        <v>303</v>
      </c>
    </row>
    <row r="140" spans="1:47" s="2" customFormat="1" ht="12">
      <c r="A140" s="42"/>
      <c r="B140" s="43"/>
      <c r="C140" s="44"/>
      <c r="D140" s="221" t="s">
        <v>162</v>
      </c>
      <c r="E140" s="44"/>
      <c r="F140" s="222" t="s">
        <v>2787</v>
      </c>
      <c r="G140" s="44"/>
      <c r="H140" s="44"/>
      <c r="I140" s="223"/>
      <c r="J140" s="44"/>
      <c r="K140" s="44"/>
      <c r="L140" s="48"/>
      <c r="M140" s="224"/>
      <c r="N140" s="225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1" t="s">
        <v>162</v>
      </c>
      <c r="AU140" s="21" t="s">
        <v>80</v>
      </c>
    </row>
    <row r="141" spans="1:65" s="2" customFormat="1" ht="16.5" customHeight="1">
      <c r="A141" s="42"/>
      <c r="B141" s="43"/>
      <c r="C141" s="261" t="s">
        <v>309</v>
      </c>
      <c r="D141" s="261" t="s">
        <v>214</v>
      </c>
      <c r="E141" s="262" t="s">
        <v>2788</v>
      </c>
      <c r="F141" s="263" t="s">
        <v>2789</v>
      </c>
      <c r="G141" s="264" t="s">
        <v>716</v>
      </c>
      <c r="H141" s="265">
        <v>11</v>
      </c>
      <c r="I141" s="266"/>
      <c r="J141" s="267">
        <f>ROUND(I141*H141,2)</f>
        <v>0</v>
      </c>
      <c r="K141" s="263" t="s">
        <v>19</v>
      </c>
      <c r="L141" s="268"/>
      <c r="M141" s="269" t="s">
        <v>19</v>
      </c>
      <c r="N141" s="270" t="s">
        <v>43</v>
      </c>
      <c r="O141" s="88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R141" s="219" t="s">
        <v>184</v>
      </c>
      <c r="AT141" s="219" t="s">
        <v>214</v>
      </c>
      <c r="AU141" s="219" t="s">
        <v>80</v>
      </c>
      <c r="AY141" s="21" t="s">
        <v>153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21" t="s">
        <v>80</v>
      </c>
      <c r="BK141" s="220">
        <f>ROUND(I141*H141,2)</f>
        <v>0</v>
      </c>
      <c r="BL141" s="21" t="s">
        <v>161</v>
      </c>
      <c r="BM141" s="219" t="s">
        <v>312</v>
      </c>
    </row>
    <row r="142" spans="1:47" s="2" customFormat="1" ht="12">
      <c r="A142" s="42"/>
      <c r="B142" s="43"/>
      <c r="C142" s="44"/>
      <c r="D142" s="221" t="s">
        <v>162</v>
      </c>
      <c r="E142" s="44"/>
      <c r="F142" s="222" t="s">
        <v>2789</v>
      </c>
      <c r="G142" s="44"/>
      <c r="H142" s="44"/>
      <c r="I142" s="223"/>
      <c r="J142" s="44"/>
      <c r="K142" s="44"/>
      <c r="L142" s="48"/>
      <c r="M142" s="224"/>
      <c r="N142" s="225"/>
      <c r="O142" s="88"/>
      <c r="P142" s="88"/>
      <c r="Q142" s="88"/>
      <c r="R142" s="88"/>
      <c r="S142" s="88"/>
      <c r="T142" s="89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T142" s="21" t="s">
        <v>162</v>
      </c>
      <c r="AU142" s="21" t="s">
        <v>80</v>
      </c>
    </row>
    <row r="143" spans="1:65" s="2" customFormat="1" ht="16.5" customHeight="1">
      <c r="A143" s="42"/>
      <c r="B143" s="43"/>
      <c r="C143" s="261" t="s">
        <v>236</v>
      </c>
      <c r="D143" s="261" t="s">
        <v>214</v>
      </c>
      <c r="E143" s="262" t="s">
        <v>2790</v>
      </c>
      <c r="F143" s="263" t="s">
        <v>2791</v>
      </c>
      <c r="G143" s="264" t="s">
        <v>716</v>
      </c>
      <c r="H143" s="265">
        <v>3</v>
      </c>
      <c r="I143" s="266"/>
      <c r="J143" s="267">
        <f>ROUND(I143*H143,2)</f>
        <v>0</v>
      </c>
      <c r="K143" s="263" t="s">
        <v>19</v>
      </c>
      <c r="L143" s="268"/>
      <c r="M143" s="269" t="s">
        <v>19</v>
      </c>
      <c r="N143" s="270" t="s">
        <v>43</v>
      </c>
      <c r="O143" s="88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19" t="s">
        <v>184</v>
      </c>
      <c r="AT143" s="219" t="s">
        <v>214</v>
      </c>
      <c r="AU143" s="219" t="s">
        <v>80</v>
      </c>
      <c r="AY143" s="21" t="s">
        <v>153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21" t="s">
        <v>80</v>
      </c>
      <c r="BK143" s="220">
        <f>ROUND(I143*H143,2)</f>
        <v>0</v>
      </c>
      <c r="BL143" s="21" t="s">
        <v>161</v>
      </c>
      <c r="BM143" s="219" t="s">
        <v>319</v>
      </c>
    </row>
    <row r="144" spans="1:47" s="2" customFormat="1" ht="12">
      <c r="A144" s="42"/>
      <c r="B144" s="43"/>
      <c r="C144" s="44"/>
      <c r="D144" s="221" t="s">
        <v>162</v>
      </c>
      <c r="E144" s="44"/>
      <c r="F144" s="222" t="s">
        <v>2791</v>
      </c>
      <c r="G144" s="44"/>
      <c r="H144" s="44"/>
      <c r="I144" s="223"/>
      <c r="J144" s="44"/>
      <c r="K144" s="44"/>
      <c r="L144" s="48"/>
      <c r="M144" s="224"/>
      <c r="N144" s="225"/>
      <c r="O144" s="88"/>
      <c r="P144" s="88"/>
      <c r="Q144" s="88"/>
      <c r="R144" s="88"/>
      <c r="S144" s="88"/>
      <c r="T144" s="89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T144" s="21" t="s">
        <v>162</v>
      </c>
      <c r="AU144" s="21" t="s">
        <v>80</v>
      </c>
    </row>
    <row r="145" spans="1:65" s="2" customFormat="1" ht="16.5" customHeight="1">
      <c r="A145" s="42"/>
      <c r="B145" s="43"/>
      <c r="C145" s="261" t="s">
        <v>324</v>
      </c>
      <c r="D145" s="261" t="s">
        <v>214</v>
      </c>
      <c r="E145" s="262" t="s">
        <v>2792</v>
      </c>
      <c r="F145" s="263" t="s">
        <v>2793</v>
      </c>
      <c r="G145" s="264" t="s">
        <v>716</v>
      </c>
      <c r="H145" s="265">
        <v>2</v>
      </c>
      <c r="I145" s="266"/>
      <c r="J145" s="267">
        <f>ROUND(I145*H145,2)</f>
        <v>0</v>
      </c>
      <c r="K145" s="263" t="s">
        <v>19</v>
      </c>
      <c r="L145" s="268"/>
      <c r="M145" s="269" t="s">
        <v>19</v>
      </c>
      <c r="N145" s="270" t="s">
        <v>43</v>
      </c>
      <c r="O145" s="88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19" t="s">
        <v>184</v>
      </c>
      <c r="AT145" s="219" t="s">
        <v>214</v>
      </c>
      <c r="AU145" s="219" t="s">
        <v>80</v>
      </c>
      <c r="AY145" s="21" t="s">
        <v>153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21" t="s">
        <v>80</v>
      </c>
      <c r="BK145" s="220">
        <f>ROUND(I145*H145,2)</f>
        <v>0</v>
      </c>
      <c r="BL145" s="21" t="s">
        <v>161</v>
      </c>
      <c r="BM145" s="219" t="s">
        <v>327</v>
      </c>
    </row>
    <row r="146" spans="1:47" s="2" customFormat="1" ht="12">
      <c r="A146" s="42"/>
      <c r="B146" s="43"/>
      <c r="C146" s="44"/>
      <c r="D146" s="221" t="s">
        <v>162</v>
      </c>
      <c r="E146" s="44"/>
      <c r="F146" s="222" t="s">
        <v>2793</v>
      </c>
      <c r="G146" s="44"/>
      <c r="H146" s="44"/>
      <c r="I146" s="223"/>
      <c r="J146" s="44"/>
      <c r="K146" s="44"/>
      <c r="L146" s="48"/>
      <c r="M146" s="224"/>
      <c r="N146" s="225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1" t="s">
        <v>162</v>
      </c>
      <c r="AU146" s="21" t="s">
        <v>80</v>
      </c>
    </row>
    <row r="147" spans="1:65" s="2" customFormat="1" ht="16.5" customHeight="1">
      <c r="A147" s="42"/>
      <c r="B147" s="43"/>
      <c r="C147" s="261" t="s">
        <v>242</v>
      </c>
      <c r="D147" s="261" t="s">
        <v>214</v>
      </c>
      <c r="E147" s="262" t="s">
        <v>2780</v>
      </c>
      <c r="F147" s="263" t="s">
        <v>2781</v>
      </c>
      <c r="G147" s="264" t="s">
        <v>716</v>
      </c>
      <c r="H147" s="265">
        <v>2</v>
      </c>
      <c r="I147" s="266"/>
      <c r="J147" s="267">
        <f>ROUND(I147*H147,2)</f>
        <v>0</v>
      </c>
      <c r="K147" s="263" t="s">
        <v>19</v>
      </c>
      <c r="L147" s="268"/>
      <c r="M147" s="269" t="s">
        <v>19</v>
      </c>
      <c r="N147" s="270" t="s">
        <v>43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19" t="s">
        <v>184</v>
      </c>
      <c r="AT147" s="219" t="s">
        <v>214</v>
      </c>
      <c r="AU147" s="219" t="s">
        <v>80</v>
      </c>
      <c r="AY147" s="21" t="s">
        <v>153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21" t="s">
        <v>80</v>
      </c>
      <c r="BK147" s="220">
        <f>ROUND(I147*H147,2)</f>
        <v>0</v>
      </c>
      <c r="BL147" s="21" t="s">
        <v>161</v>
      </c>
      <c r="BM147" s="219" t="s">
        <v>333</v>
      </c>
    </row>
    <row r="148" spans="1:47" s="2" customFormat="1" ht="12">
      <c r="A148" s="42"/>
      <c r="B148" s="43"/>
      <c r="C148" s="44"/>
      <c r="D148" s="221" t="s">
        <v>162</v>
      </c>
      <c r="E148" s="44"/>
      <c r="F148" s="222" t="s">
        <v>2781</v>
      </c>
      <c r="G148" s="44"/>
      <c r="H148" s="44"/>
      <c r="I148" s="223"/>
      <c r="J148" s="44"/>
      <c r="K148" s="44"/>
      <c r="L148" s="48"/>
      <c r="M148" s="224"/>
      <c r="N148" s="225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162</v>
      </c>
      <c r="AU148" s="21" t="s">
        <v>80</v>
      </c>
    </row>
    <row r="149" spans="1:65" s="2" customFormat="1" ht="16.5" customHeight="1">
      <c r="A149" s="42"/>
      <c r="B149" s="43"/>
      <c r="C149" s="261" t="s">
        <v>343</v>
      </c>
      <c r="D149" s="261" t="s">
        <v>214</v>
      </c>
      <c r="E149" s="262" t="s">
        <v>2794</v>
      </c>
      <c r="F149" s="263" t="s">
        <v>2795</v>
      </c>
      <c r="G149" s="264" t="s">
        <v>716</v>
      </c>
      <c r="H149" s="265">
        <v>65</v>
      </c>
      <c r="I149" s="266"/>
      <c r="J149" s="267">
        <f>ROUND(I149*H149,2)</f>
        <v>0</v>
      </c>
      <c r="K149" s="263" t="s">
        <v>19</v>
      </c>
      <c r="L149" s="268"/>
      <c r="M149" s="269" t="s">
        <v>19</v>
      </c>
      <c r="N149" s="270" t="s">
        <v>43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19" t="s">
        <v>184</v>
      </c>
      <c r="AT149" s="219" t="s">
        <v>214</v>
      </c>
      <c r="AU149" s="219" t="s">
        <v>80</v>
      </c>
      <c r="AY149" s="21" t="s">
        <v>153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21" t="s">
        <v>80</v>
      </c>
      <c r="BK149" s="220">
        <f>ROUND(I149*H149,2)</f>
        <v>0</v>
      </c>
      <c r="BL149" s="21" t="s">
        <v>161</v>
      </c>
      <c r="BM149" s="219" t="s">
        <v>347</v>
      </c>
    </row>
    <row r="150" spans="1:47" s="2" customFormat="1" ht="12">
      <c r="A150" s="42"/>
      <c r="B150" s="43"/>
      <c r="C150" s="44"/>
      <c r="D150" s="221" t="s">
        <v>162</v>
      </c>
      <c r="E150" s="44"/>
      <c r="F150" s="222" t="s">
        <v>2795</v>
      </c>
      <c r="G150" s="44"/>
      <c r="H150" s="44"/>
      <c r="I150" s="223"/>
      <c r="J150" s="44"/>
      <c r="K150" s="44"/>
      <c r="L150" s="48"/>
      <c r="M150" s="224"/>
      <c r="N150" s="225"/>
      <c r="O150" s="88"/>
      <c r="P150" s="88"/>
      <c r="Q150" s="88"/>
      <c r="R150" s="88"/>
      <c r="S150" s="88"/>
      <c r="T150" s="89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T150" s="21" t="s">
        <v>162</v>
      </c>
      <c r="AU150" s="21" t="s">
        <v>80</v>
      </c>
    </row>
    <row r="151" spans="1:65" s="2" customFormat="1" ht="16.5" customHeight="1">
      <c r="A151" s="42"/>
      <c r="B151" s="43"/>
      <c r="C151" s="261" t="s">
        <v>247</v>
      </c>
      <c r="D151" s="261" t="s">
        <v>214</v>
      </c>
      <c r="E151" s="262" t="s">
        <v>2796</v>
      </c>
      <c r="F151" s="263" t="s">
        <v>2797</v>
      </c>
      <c r="G151" s="264" t="s">
        <v>716</v>
      </c>
      <c r="H151" s="265">
        <v>12</v>
      </c>
      <c r="I151" s="266"/>
      <c r="J151" s="267">
        <f>ROUND(I151*H151,2)</f>
        <v>0</v>
      </c>
      <c r="K151" s="263" t="s">
        <v>19</v>
      </c>
      <c r="L151" s="268"/>
      <c r="M151" s="269" t="s">
        <v>19</v>
      </c>
      <c r="N151" s="270" t="s">
        <v>43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19" t="s">
        <v>184</v>
      </c>
      <c r="AT151" s="219" t="s">
        <v>214</v>
      </c>
      <c r="AU151" s="219" t="s">
        <v>80</v>
      </c>
      <c r="AY151" s="21" t="s">
        <v>153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21" t="s">
        <v>80</v>
      </c>
      <c r="BK151" s="220">
        <f>ROUND(I151*H151,2)</f>
        <v>0</v>
      </c>
      <c r="BL151" s="21" t="s">
        <v>161</v>
      </c>
      <c r="BM151" s="219" t="s">
        <v>354</v>
      </c>
    </row>
    <row r="152" spans="1:47" s="2" customFormat="1" ht="12">
      <c r="A152" s="42"/>
      <c r="B152" s="43"/>
      <c r="C152" s="44"/>
      <c r="D152" s="221" t="s">
        <v>162</v>
      </c>
      <c r="E152" s="44"/>
      <c r="F152" s="222" t="s">
        <v>2797</v>
      </c>
      <c r="G152" s="44"/>
      <c r="H152" s="44"/>
      <c r="I152" s="223"/>
      <c r="J152" s="44"/>
      <c r="K152" s="44"/>
      <c r="L152" s="48"/>
      <c r="M152" s="224"/>
      <c r="N152" s="225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162</v>
      </c>
      <c r="AU152" s="21" t="s">
        <v>80</v>
      </c>
    </row>
    <row r="153" spans="1:65" s="2" customFormat="1" ht="16.5" customHeight="1">
      <c r="A153" s="42"/>
      <c r="B153" s="43"/>
      <c r="C153" s="261" t="s">
        <v>363</v>
      </c>
      <c r="D153" s="261" t="s">
        <v>214</v>
      </c>
      <c r="E153" s="262" t="s">
        <v>2798</v>
      </c>
      <c r="F153" s="263" t="s">
        <v>2799</v>
      </c>
      <c r="G153" s="264" t="s">
        <v>716</v>
      </c>
      <c r="H153" s="265">
        <v>1</v>
      </c>
      <c r="I153" s="266"/>
      <c r="J153" s="267">
        <f>ROUND(I153*H153,2)</f>
        <v>0</v>
      </c>
      <c r="K153" s="263" t="s">
        <v>19</v>
      </c>
      <c r="L153" s="268"/>
      <c r="M153" s="269" t="s">
        <v>19</v>
      </c>
      <c r="N153" s="270" t="s">
        <v>43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19" t="s">
        <v>184</v>
      </c>
      <c r="AT153" s="219" t="s">
        <v>214</v>
      </c>
      <c r="AU153" s="219" t="s">
        <v>80</v>
      </c>
      <c r="AY153" s="21" t="s">
        <v>153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21" t="s">
        <v>80</v>
      </c>
      <c r="BK153" s="220">
        <f>ROUND(I153*H153,2)</f>
        <v>0</v>
      </c>
      <c r="BL153" s="21" t="s">
        <v>161</v>
      </c>
      <c r="BM153" s="219" t="s">
        <v>367</v>
      </c>
    </row>
    <row r="154" spans="1:47" s="2" customFormat="1" ht="12">
      <c r="A154" s="42"/>
      <c r="B154" s="43"/>
      <c r="C154" s="44"/>
      <c r="D154" s="221" t="s">
        <v>162</v>
      </c>
      <c r="E154" s="44"/>
      <c r="F154" s="222" t="s">
        <v>2799</v>
      </c>
      <c r="G154" s="44"/>
      <c r="H154" s="44"/>
      <c r="I154" s="223"/>
      <c r="J154" s="44"/>
      <c r="K154" s="44"/>
      <c r="L154" s="48"/>
      <c r="M154" s="224"/>
      <c r="N154" s="225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162</v>
      </c>
      <c r="AU154" s="21" t="s">
        <v>80</v>
      </c>
    </row>
    <row r="155" spans="1:65" s="2" customFormat="1" ht="16.5" customHeight="1">
      <c r="A155" s="42"/>
      <c r="B155" s="43"/>
      <c r="C155" s="261" t="s">
        <v>254</v>
      </c>
      <c r="D155" s="261" t="s">
        <v>214</v>
      </c>
      <c r="E155" s="262" t="s">
        <v>2800</v>
      </c>
      <c r="F155" s="263" t="s">
        <v>2801</v>
      </c>
      <c r="G155" s="264" t="s">
        <v>716</v>
      </c>
      <c r="H155" s="265">
        <v>19</v>
      </c>
      <c r="I155" s="266"/>
      <c r="J155" s="267">
        <f>ROUND(I155*H155,2)</f>
        <v>0</v>
      </c>
      <c r="K155" s="263" t="s">
        <v>19</v>
      </c>
      <c r="L155" s="268"/>
      <c r="M155" s="269" t="s">
        <v>19</v>
      </c>
      <c r="N155" s="270" t="s">
        <v>43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19" t="s">
        <v>184</v>
      </c>
      <c r="AT155" s="219" t="s">
        <v>214</v>
      </c>
      <c r="AU155" s="219" t="s">
        <v>80</v>
      </c>
      <c r="AY155" s="21" t="s">
        <v>153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1" t="s">
        <v>80</v>
      </c>
      <c r="BK155" s="220">
        <f>ROUND(I155*H155,2)</f>
        <v>0</v>
      </c>
      <c r="BL155" s="21" t="s">
        <v>161</v>
      </c>
      <c r="BM155" s="219" t="s">
        <v>373</v>
      </c>
    </row>
    <row r="156" spans="1:47" s="2" customFormat="1" ht="12">
      <c r="A156" s="42"/>
      <c r="B156" s="43"/>
      <c r="C156" s="44"/>
      <c r="D156" s="221" t="s">
        <v>162</v>
      </c>
      <c r="E156" s="44"/>
      <c r="F156" s="222" t="s">
        <v>2801</v>
      </c>
      <c r="G156" s="44"/>
      <c r="H156" s="44"/>
      <c r="I156" s="223"/>
      <c r="J156" s="44"/>
      <c r="K156" s="44"/>
      <c r="L156" s="48"/>
      <c r="M156" s="224"/>
      <c r="N156" s="225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162</v>
      </c>
      <c r="AU156" s="21" t="s">
        <v>80</v>
      </c>
    </row>
    <row r="157" spans="1:65" s="2" customFormat="1" ht="16.5" customHeight="1">
      <c r="A157" s="42"/>
      <c r="B157" s="43"/>
      <c r="C157" s="261" t="s">
        <v>379</v>
      </c>
      <c r="D157" s="261" t="s">
        <v>214</v>
      </c>
      <c r="E157" s="262" t="s">
        <v>2802</v>
      </c>
      <c r="F157" s="263" t="s">
        <v>2803</v>
      </c>
      <c r="G157" s="264" t="s">
        <v>716</v>
      </c>
      <c r="H157" s="265">
        <v>34</v>
      </c>
      <c r="I157" s="266"/>
      <c r="J157" s="267">
        <f>ROUND(I157*H157,2)</f>
        <v>0</v>
      </c>
      <c r="K157" s="263" t="s">
        <v>19</v>
      </c>
      <c r="L157" s="268"/>
      <c r="M157" s="269" t="s">
        <v>19</v>
      </c>
      <c r="N157" s="270" t="s">
        <v>43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R157" s="219" t="s">
        <v>184</v>
      </c>
      <c r="AT157" s="219" t="s">
        <v>214</v>
      </c>
      <c r="AU157" s="219" t="s">
        <v>80</v>
      </c>
      <c r="AY157" s="21" t="s">
        <v>153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21" t="s">
        <v>80</v>
      </c>
      <c r="BK157" s="220">
        <f>ROUND(I157*H157,2)</f>
        <v>0</v>
      </c>
      <c r="BL157" s="21" t="s">
        <v>161</v>
      </c>
      <c r="BM157" s="219" t="s">
        <v>382</v>
      </c>
    </row>
    <row r="158" spans="1:47" s="2" customFormat="1" ht="12">
      <c r="A158" s="42"/>
      <c r="B158" s="43"/>
      <c r="C158" s="44"/>
      <c r="D158" s="221" t="s">
        <v>162</v>
      </c>
      <c r="E158" s="44"/>
      <c r="F158" s="222" t="s">
        <v>2803</v>
      </c>
      <c r="G158" s="44"/>
      <c r="H158" s="44"/>
      <c r="I158" s="223"/>
      <c r="J158" s="44"/>
      <c r="K158" s="44"/>
      <c r="L158" s="48"/>
      <c r="M158" s="224"/>
      <c r="N158" s="225"/>
      <c r="O158" s="88"/>
      <c r="P158" s="88"/>
      <c r="Q158" s="88"/>
      <c r="R158" s="88"/>
      <c r="S158" s="88"/>
      <c r="T158" s="89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T158" s="21" t="s">
        <v>162</v>
      </c>
      <c r="AU158" s="21" t="s">
        <v>80</v>
      </c>
    </row>
    <row r="159" spans="1:65" s="2" customFormat="1" ht="16.5" customHeight="1">
      <c r="A159" s="42"/>
      <c r="B159" s="43"/>
      <c r="C159" s="261" t="s">
        <v>260</v>
      </c>
      <c r="D159" s="261" t="s">
        <v>214</v>
      </c>
      <c r="E159" s="262" t="s">
        <v>2804</v>
      </c>
      <c r="F159" s="263" t="s">
        <v>2805</v>
      </c>
      <c r="G159" s="264" t="s">
        <v>716</v>
      </c>
      <c r="H159" s="265">
        <v>12</v>
      </c>
      <c r="I159" s="266"/>
      <c r="J159" s="267">
        <f>ROUND(I159*H159,2)</f>
        <v>0</v>
      </c>
      <c r="K159" s="263" t="s">
        <v>19</v>
      </c>
      <c r="L159" s="268"/>
      <c r="M159" s="269" t="s">
        <v>19</v>
      </c>
      <c r="N159" s="270" t="s">
        <v>43</v>
      </c>
      <c r="O159" s="88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R159" s="219" t="s">
        <v>184</v>
      </c>
      <c r="AT159" s="219" t="s">
        <v>214</v>
      </c>
      <c r="AU159" s="219" t="s">
        <v>80</v>
      </c>
      <c r="AY159" s="21" t="s">
        <v>153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21" t="s">
        <v>80</v>
      </c>
      <c r="BK159" s="220">
        <f>ROUND(I159*H159,2)</f>
        <v>0</v>
      </c>
      <c r="BL159" s="21" t="s">
        <v>161</v>
      </c>
      <c r="BM159" s="219" t="s">
        <v>388</v>
      </c>
    </row>
    <row r="160" spans="1:47" s="2" customFormat="1" ht="12">
      <c r="A160" s="42"/>
      <c r="B160" s="43"/>
      <c r="C160" s="44"/>
      <c r="D160" s="221" t="s">
        <v>162</v>
      </c>
      <c r="E160" s="44"/>
      <c r="F160" s="222" t="s">
        <v>2805</v>
      </c>
      <c r="G160" s="44"/>
      <c r="H160" s="44"/>
      <c r="I160" s="223"/>
      <c r="J160" s="44"/>
      <c r="K160" s="44"/>
      <c r="L160" s="48"/>
      <c r="M160" s="224"/>
      <c r="N160" s="225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80</v>
      </c>
    </row>
    <row r="161" spans="1:65" s="2" customFormat="1" ht="16.5" customHeight="1">
      <c r="A161" s="42"/>
      <c r="B161" s="43"/>
      <c r="C161" s="261" t="s">
        <v>392</v>
      </c>
      <c r="D161" s="261" t="s">
        <v>214</v>
      </c>
      <c r="E161" s="262" t="s">
        <v>2806</v>
      </c>
      <c r="F161" s="263" t="s">
        <v>2807</v>
      </c>
      <c r="G161" s="264" t="s">
        <v>716</v>
      </c>
      <c r="H161" s="265">
        <v>4</v>
      </c>
      <c r="I161" s="266"/>
      <c r="J161" s="267">
        <f>ROUND(I161*H161,2)</f>
        <v>0</v>
      </c>
      <c r="K161" s="263" t="s">
        <v>19</v>
      </c>
      <c r="L161" s="268"/>
      <c r="M161" s="269" t="s">
        <v>19</v>
      </c>
      <c r="N161" s="270" t="s">
        <v>43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19" t="s">
        <v>184</v>
      </c>
      <c r="AT161" s="219" t="s">
        <v>214</v>
      </c>
      <c r="AU161" s="219" t="s">
        <v>80</v>
      </c>
      <c r="AY161" s="21" t="s">
        <v>153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21" t="s">
        <v>80</v>
      </c>
      <c r="BK161" s="220">
        <f>ROUND(I161*H161,2)</f>
        <v>0</v>
      </c>
      <c r="BL161" s="21" t="s">
        <v>161</v>
      </c>
      <c r="BM161" s="219" t="s">
        <v>395</v>
      </c>
    </row>
    <row r="162" spans="1:47" s="2" customFormat="1" ht="12">
      <c r="A162" s="42"/>
      <c r="B162" s="43"/>
      <c r="C162" s="44"/>
      <c r="D162" s="221" t="s">
        <v>162</v>
      </c>
      <c r="E162" s="44"/>
      <c r="F162" s="222" t="s">
        <v>2807</v>
      </c>
      <c r="G162" s="44"/>
      <c r="H162" s="44"/>
      <c r="I162" s="223"/>
      <c r="J162" s="44"/>
      <c r="K162" s="44"/>
      <c r="L162" s="48"/>
      <c r="M162" s="224"/>
      <c r="N162" s="225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162</v>
      </c>
      <c r="AU162" s="21" t="s">
        <v>80</v>
      </c>
    </row>
    <row r="163" spans="1:65" s="2" customFormat="1" ht="16.5" customHeight="1">
      <c r="A163" s="42"/>
      <c r="B163" s="43"/>
      <c r="C163" s="261" t="s">
        <v>267</v>
      </c>
      <c r="D163" s="261" t="s">
        <v>214</v>
      </c>
      <c r="E163" s="262" t="s">
        <v>2808</v>
      </c>
      <c r="F163" s="263" t="s">
        <v>2809</v>
      </c>
      <c r="G163" s="264" t="s">
        <v>716</v>
      </c>
      <c r="H163" s="265">
        <v>12</v>
      </c>
      <c r="I163" s="266"/>
      <c r="J163" s="267">
        <f>ROUND(I163*H163,2)</f>
        <v>0</v>
      </c>
      <c r="K163" s="263" t="s">
        <v>19</v>
      </c>
      <c r="L163" s="268"/>
      <c r="M163" s="269" t="s">
        <v>19</v>
      </c>
      <c r="N163" s="270" t="s">
        <v>43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R163" s="219" t="s">
        <v>184</v>
      </c>
      <c r="AT163" s="219" t="s">
        <v>214</v>
      </c>
      <c r="AU163" s="219" t="s">
        <v>80</v>
      </c>
      <c r="AY163" s="21" t="s">
        <v>153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21" t="s">
        <v>80</v>
      </c>
      <c r="BK163" s="220">
        <f>ROUND(I163*H163,2)</f>
        <v>0</v>
      </c>
      <c r="BL163" s="21" t="s">
        <v>161</v>
      </c>
      <c r="BM163" s="219" t="s">
        <v>400</v>
      </c>
    </row>
    <row r="164" spans="1:47" s="2" customFormat="1" ht="12">
      <c r="A164" s="42"/>
      <c r="B164" s="43"/>
      <c r="C164" s="44"/>
      <c r="D164" s="221" t="s">
        <v>162</v>
      </c>
      <c r="E164" s="44"/>
      <c r="F164" s="222" t="s">
        <v>2809</v>
      </c>
      <c r="G164" s="44"/>
      <c r="H164" s="44"/>
      <c r="I164" s="223"/>
      <c r="J164" s="44"/>
      <c r="K164" s="44"/>
      <c r="L164" s="48"/>
      <c r="M164" s="224"/>
      <c r="N164" s="225"/>
      <c r="O164" s="88"/>
      <c r="P164" s="88"/>
      <c r="Q164" s="88"/>
      <c r="R164" s="88"/>
      <c r="S164" s="88"/>
      <c r="T164" s="89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T164" s="21" t="s">
        <v>162</v>
      </c>
      <c r="AU164" s="21" t="s">
        <v>80</v>
      </c>
    </row>
    <row r="165" spans="1:65" s="2" customFormat="1" ht="16.5" customHeight="1">
      <c r="A165" s="42"/>
      <c r="B165" s="43"/>
      <c r="C165" s="261" t="s">
        <v>404</v>
      </c>
      <c r="D165" s="261" t="s">
        <v>214</v>
      </c>
      <c r="E165" s="262" t="s">
        <v>2810</v>
      </c>
      <c r="F165" s="263" t="s">
        <v>2811</v>
      </c>
      <c r="G165" s="264" t="s">
        <v>716</v>
      </c>
      <c r="H165" s="265">
        <v>91</v>
      </c>
      <c r="I165" s="266"/>
      <c r="J165" s="267">
        <f>ROUND(I165*H165,2)</f>
        <v>0</v>
      </c>
      <c r="K165" s="263" t="s">
        <v>19</v>
      </c>
      <c r="L165" s="268"/>
      <c r="M165" s="269" t="s">
        <v>19</v>
      </c>
      <c r="N165" s="270" t="s">
        <v>43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19" t="s">
        <v>184</v>
      </c>
      <c r="AT165" s="219" t="s">
        <v>214</v>
      </c>
      <c r="AU165" s="219" t="s">
        <v>80</v>
      </c>
      <c r="AY165" s="21" t="s">
        <v>153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1" t="s">
        <v>80</v>
      </c>
      <c r="BK165" s="220">
        <f>ROUND(I165*H165,2)</f>
        <v>0</v>
      </c>
      <c r="BL165" s="21" t="s">
        <v>161</v>
      </c>
      <c r="BM165" s="219" t="s">
        <v>407</v>
      </c>
    </row>
    <row r="166" spans="1:47" s="2" customFormat="1" ht="12">
      <c r="A166" s="42"/>
      <c r="B166" s="43"/>
      <c r="C166" s="44"/>
      <c r="D166" s="221" t="s">
        <v>162</v>
      </c>
      <c r="E166" s="44"/>
      <c r="F166" s="222" t="s">
        <v>2811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80</v>
      </c>
    </row>
    <row r="167" spans="1:65" s="2" customFormat="1" ht="16.5" customHeight="1">
      <c r="A167" s="42"/>
      <c r="B167" s="43"/>
      <c r="C167" s="261" t="s">
        <v>272</v>
      </c>
      <c r="D167" s="261" t="s">
        <v>214</v>
      </c>
      <c r="E167" s="262" t="s">
        <v>2812</v>
      </c>
      <c r="F167" s="263" t="s">
        <v>2813</v>
      </c>
      <c r="G167" s="264" t="s">
        <v>716</v>
      </c>
      <c r="H167" s="265">
        <v>20</v>
      </c>
      <c r="I167" s="266"/>
      <c r="J167" s="267">
        <f>ROUND(I167*H167,2)</f>
        <v>0</v>
      </c>
      <c r="K167" s="263" t="s">
        <v>19</v>
      </c>
      <c r="L167" s="268"/>
      <c r="M167" s="269" t="s">
        <v>19</v>
      </c>
      <c r="N167" s="270" t="s">
        <v>43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19" t="s">
        <v>184</v>
      </c>
      <c r="AT167" s="219" t="s">
        <v>214</v>
      </c>
      <c r="AU167" s="219" t="s">
        <v>80</v>
      </c>
      <c r="AY167" s="21" t="s">
        <v>153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21" t="s">
        <v>80</v>
      </c>
      <c r="BK167" s="220">
        <f>ROUND(I167*H167,2)</f>
        <v>0</v>
      </c>
      <c r="BL167" s="21" t="s">
        <v>161</v>
      </c>
      <c r="BM167" s="219" t="s">
        <v>412</v>
      </c>
    </row>
    <row r="168" spans="1:47" s="2" customFormat="1" ht="12">
      <c r="A168" s="42"/>
      <c r="B168" s="43"/>
      <c r="C168" s="44"/>
      <c r="D168" s="221" t="s">
        <v>162</v>
      </c>
      <c r="E168" s="44"/>
      <c r="F168" s="222" t="s">
        <v>2813</v>
      </c>
      <c r="G168" s="44"/>
      <c r="H168" s="44"/>
      <c r="I168" s="223"/>
      <c r="J168" s="44"/>
      <c r="K168" s="44"/>
      <c r="L168" s="48"/>
      <c r="M168" s="224"/>
      <c r="N168" s="225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162</v>
      </c>
      <c r="AU168" s="21" t="s">
        <v>80</v>
      </c>
    </row>
    <row r="169" spans="1:65" s="2" customFormat="1" ht="16.5" customHeight="1">
      <c r="A169" s="42"/>
      <c r="B169" s="43"/>
      <c r="C169" s="261" t="s">
        <v>416</v>
      </c>
      <c r="D169" s="261" t="s">
        <v>214</v>
      </c>
      <c r="E169" s="262" t="s">
        <v>2814</v>
      </c>
      <c r="F169" s="263" t="s">
        <v>2815</v>
      </c>
      <c r="G169" s="264" t="s">
        <v>716</v>
      </c>
      <c r="H169" s="265">
        <v>20</v>
      </c>
      <c r="I169" s="266"/>
      <c r="J169" s="267">
        <f>ROUND(I169*H169,2)</f>
        <v>0</v>
      </c>
      <c r="K169" s="263" t="s">
        <v>19</v>
      </c>
      <c r="L169" s="268"/>
      <c r="M169" s="269" t="s">
        <v>19</v>
      </c>
      <c r="N169" s="270" t="s">
        <v>43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19" t="s">
        <v>184</v>
      </c>
      <c r="AT169" s="219" t="s">
        <v>214</v>
      </c>
      <c r="AU169" s="219" t="s">
        <v>80</v>
      </c>
      <c r="AY169" s="21" t="s">
        <v>153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21" t="s">
        <v>80</v>
      </c>
      <c r="BK169" s="220">
        <f>ROUND(I169*H169,2)</f>
        <v>0</v>
      </c>
      <c r="BL169" s="21" t="s">
        <v>161</v>
      </c>
      <c r="BM169" s="219" t="s">
        <v>419</v>
      </c>
    </row>
    <row r="170" spans="1:47" s="2" customFormat="1" ht="12">
      <c r="A170" s="42"/>
      <c r="B170" s="43"/>
      <c r="C170" s="44"/>
      <c r="D170" s="221" t="s">
        <v>162</v>
      </c>
      <c r="E170" s="44"/>
      <c r="F170" s="222" t="s">
        <v>2815</v>
      </c>
      <c r="G170" s="44"/>
      <c r="H170" s="44"/>
      <c r="I170" s="223"/>
      <c r="J170" s="44"/>
      <c r="K170" s="44"/>
      <c r="L170" s="48"/>
      <c r="M170" s="224"/>
      <c r="N170" s="225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1" t="s">
        <v>162</v>
      </c>
      <c r="AU170" s="21" t="s">
        <v>80</v>
      </c>
    </row>
    <row r="171" spans="1:65" s="2" customFormat="1" ht="16.5" customHeight="1">
      <c r="A171" s="42"/>
      <c r="B171" s="43"/>
      <c r="C171" s="261" t="s">
        <v>280</v>
      </c>
      <c r="D171" s="261" t="s">
        <v>214</v>
      </c>
      <c r="E171" s="262" t="s">
        <v>2816</v>
      </c>
      <c r="F171" s="263" t="s">
        <v>2817</v>
      </c>
      <c r="G171" s="264" t="s">
        <v>716</v>
      </c>
      <c r="H171" s="265">
        <v>200</v>
      </c>
      <c r="I171" s="266"/>
      <c r="J171" s="267">
        <f>ROUND(I171*H171,2)</f>
        <v>0</v>
      </c>
      <c r="K171" s="263" t="s">
        <v>19</v>
      </c>
      <c r="L171" s="268"/>
      <c r="M171" s="269" t="s">
        <v>19</v>
      </c>
      <c r="N171" s="270" t="s">
        <v>43</v>
      </c>
      <c r="O171" s="88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R171" s="219" t="s">
        <v>184</v>
      </c>
      <c r="AT171" s="219" t="s">
        <v>214</v>
      </c>
      <c r="AU171" s="219" t="s">
        <v>80</v>
      </c>
      <c r="AY171" s="21" t="s">
        <v>153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21" t="s">
        <v>80</v>
      </c>
      <c r="BK171" s="220">
        <f>ROUND(I171*H171,2)</f>
        <v>0</v>
      </c>
      <c r="BL171" s="21" t="s">
        <v>161</v>
      </c>
      <c r="BM171" s="219" t="s">
        <v>426</v>
      </c>
    </row>
    <row r="172" spans="1:47" s="2" customFormat="1" ht="12">
      <c r="A172" s="42"/>
      <c r="B172" s="43"/>
      <c r="C172" s="44"/>
      <c r="D172" s="221" t="s">
        <v>162</v>
      </c>
      <c r="E172" s="44"/>
      <c r="F172" s="222" t="s">
        <v>2817</v>
      </c>
      <c r="G172" s="44"/>
      <c r="H172" s="44"/>
      <c r="I172" s="223"/>
      <c r="J172" s="44"/>
      <c r="K172" s="44"/>
      <c r="L172" s="48"/>
      <c r="M172" s="224"/>
      <c r="N172" s="225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162</v>
      </c>
      <c r="AU172" s="21" t="s">
        <v>80</v>
      </c>
    </row>
    <row r="173" spans="1:65" s="2" customFormat="1" ht="16.5" customHeight="1">
      <c r="A173" s="42"/>
      <c r="B173" s="43"/>
      <c r="C173" s="261" t="s">
        <v>430</v>
      </c>
      <c r="D173" s="261" t="s">
        <v>214</v>
      </c>
      <c r="E173" s="262" t="s">
        <v>2818</v>
      </c>
      <c r="F173" s="263" t="s">
        <v>2819</v>
      </c>
      <c r="G173" s="264" t="s">
        <v>716</v>
      </c>
      <c r="H173" s="265">
        <v>3</v>
      </c>
      <c r="I173" s="266"/>
      <c r="J173" s="267">
        <f>ROUND(I173*H173,2)</f>
        <v>0</v>
      </c>
      <c r="K173" s="263" t="s">
        <v>19</v>
      </c>
      <c r="L173" s="268"/>
      <c r="M173" s="269" t="s">
        <v>19</v>
      </c>
      <c r="N173" s="270" t="s">
        <v>43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19" t="s">
        <v>184</v>
      </c>
      <c r="AT173" s="219" t="s">
        <v>214</v>
      </c>
      <c r="AU173" s="219" t="s">
        <v>80</v>
      </c>
      <c r="AY173" s="21" t="s">
        <v>153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1" t="s">
        <v>80</v>
      </c>
      <c r="BK173" s="220">
        <f>ROUND(I173*H173,2)</f>
        <v>0</v>
      </c>
      <c r="BL173" s="21" t="s">
        <v>161</v>
      </c>
      <c r="BM173" s="219" t="s">
        <v>433</v>
      </c>
    </row>
    <row r="174" spans="1:47" s="2" customFormat="1" ht="12">
      <c r="A174" s="42"/>
      <c r="B174" s="43"/>
      <c r="C174" s="44"/>
      <c r="D174" s="221" t="s">
        <v>162</v>
      </c>
      <c r="E174" s="44"/>
      <c r="F174" s="222" t="s">
        <v>2819</v>
      </c>
      <c r="G174" s="44"/>
      <c r="H174" s="44"/>
      <c r="I174" s="223"/>
      <c r="J174" s="44"/>
      <c r="K174" s="44"/>
      <c r="L174" s="48"/>
      <c r="M174" s="224"/>
      <c r="N174" s="225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162</v>
      </c>
      <c r="AU174" s="21" t="s">
        <v>80</v>
      </c>
    </row>
    <row r="175" spans="1:65" s="2" customFormat="1" ht="16.5" customHeight="1">
      <c r="A175" s="42"/>
      <c r="B175" s="43"/>
      <c r="C175" s="261" t="s">
        <v>289</v>
      </c>
      <c r="D175" s="261" t="s">
        <v>214</v>
      </c>
      <c r="E175" s="262" t="s">
        <v>2820</v>
      </c>
      <c r="F175" s="263" t="s">
        <v>2821</v>
      </c>
      <c r="G175" s="264" t="s">
        <v>716</v>
      </c>
      <c r="H175" s="265">
        <v>3</v>
      </c>
      <c r="I175" s="266"/>
      <c r="J175" s="267">
        <f>ROUND(I175*H175,2)</f>
        <v>0</v>
      </c>
      <c r="K175" s="263" t="s">
        <v>19</v>
      </c>
      <c r="L175" s="268"/>
      <c r="M175" s="269" t="s">
        <v>19</v>
      </c>
      <c r="N175" s="270" t="s">
        <v>43</v>
      </c>
      <c r="O175" s="88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19" t="s">
        <v>184</v>
      </c>
      <c r="AT175" s="219" t="s">
        <v>214</v>
      </c>
      <c r="AU175" s="219" t="s">
        <v>80</v>
      </c>
      <c r="AY175" s="21" t="s">
        <v>153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21" t="s">
        <v>80</v>
      </c>
      <c r="BK175" s="220">
        <f>ROUND(I175*H175,2)</f>
        <v>0</v>
      </c>
      <c r="BL175" s="21" t="s">
        <v>161</v>
      </c>
      <c r="BM175" s="219" t="s">
        <v>441</v>
      </c>
    </row>
    <row r="176" spans="1:47" s="2" customFormat="1" ht="12">
      <c r="A176" s="42"/>
      <c r="B176" s="43"/>
      <c r="C176" s="44"/>
      <c r="D176" s="221" t="s">
        <v>162</v>
      </c>
      <c r="E176" s="44"/>
      <c r="F176" s="222" t="s">
        <v>2821</v>
      </c>
      <c r="G176" s="44"/>
      <c r="H176" s="44"/>
      <c r="I176" s="223"/>
      <c r="J176" s="44"/>
      <c r="K176" s="44"/>
      <c r="L176" s="48"/>
      <c r="M176" s="224"/>
      <c r="N176" s="225"/>
      <c r="O176" s="88"/>
      <c r="P176" s="88"/>
      <c r="Q176" s="88"/>
      <c r="R176" s="88"/>
      <c r="S176" s="88"/>
      <c r="T176" s="89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T176" s="21" t="s">
        <v>162</v>
      </c>
      <c r="AU176" s="21" t="s">
        <v>80</v>
      </c>
    </row>
    <row r="177" spans="1:65" s="2" customFormat="1" ht="21.75" customHeight="1">
      <c r="A177" s="42"/>
      <c r="B177" s="43"/>
      <c r="C177" s="261" t="s">
        <v>377</v>
      </c>
      <c r="D177" s="261" t="s">
        <v>214</v>
      </c>
      <c r="E177" s="262" t="s">
        <v>2822</v>
      </c>
      <c r="F177" s="263" t="s">
        <v>2823</v>
      </c>
      <c r="G177" s="264" t="s">
        <v>716</v>
      </c>
      <c r="H177" s="265">
        <v>1</v>
      </c>
      <c r="I177" s="266"/>
      <c r="J177" s="267">
        <f>ROUND(I177*H177,2)</f>
        <v>0</v>
      </c>
      <c r="K177" s="263" t="s">
        <v>19</v>
      </c>
      <c r="L177" s="268"/>
      <c r="M177" s="269" t="s">
        <v>19</v>
      </c>
      <c r="N177" s="270" t="s">
        <v>43</v>
      </c>
      <c r="O177" s="88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19" t="s">
        <v>184</v>
      </c>
      <c r="AT177" s="219" t="s">
        <v>214</v>
      </c>
      <c r="AU177" s="219" t="s">
        <v>80</v>
      </c>
      <c r="AY177" s="21" t="s">
        <v>153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21" t="s">
        <v>80</v>
      </c>
      <c r="BK177" s="220">
        <f>ROUND(I177*H177,2)</f>
        <v>0</v>
      </c>
      <c r="BL177" s="21" t="s">
        <v>161</v>
      </c>
      <c r="BM177" s="219" t="s">
        <v>448</v>
      </c>
    </row>
    <row r="178" spans="1:47" s="2" customFormat="1" ht="12">
      <c r="A178" s="42"/>
      <c r="B178" s="43"/>
      <c r="C178" s="44"/>
      <c r="D178" s="221" t="s">
        <v>162</v>
      </c>
      <c r="E178" s="44"/>
      <c r="F178" s="222" t="s">
        <v>2823</v>
      </c>
      <c r="G178" s="44"/>
      <c r="H178" s="44"/>
      <c r="I178" s="223"/>
      <c r="J178" s="44"/>
      <c r="K178" s="44"/>
      <c r="L178" s="48"/>
      <c r="M178" s="224"/>
      <c r="N178" s="225"/>
      <c r="O178" s="88"/>
      <c r="P178" s="88"/>
      <c r="Q178" s="88"/>
      <c r="R178" s="88"/>
      <c r="S178" s="88"/>
      <c r="T178" s="89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T178" s="21" t="s">
        <v>162</v>
      </c>
      <c r="AU178" s="21" t="s">
        <v>80</v>
      </c>
    </row>
    <row r="179" spans="1:65" s="2" customFormat="1" ht="16.5" customHeight="1">
      <c r="A179" s="42"/>
      <c r="B179" s="43"/>
      <c r="C179" s="261" t="s">
        <v>297</v>
      </c>
      <c r="D179" s="261" t="s">
        <v>214</v>
      </c>
      <c r="E179" s="262" t="s">
        <v>2824</v>
      </c>
      <c r="F179" s="263" t="s">
        <v>2825</v>
      </c>
      <c r="G179" s="264" t="s">
        <v>716</v>
      </c>
      <c r="H179" s="265">
        <v>1</v>
      </c>
      <c r="I179" s="266"/>
      <c r="J179" s="267">
        <f>ROUND(I179*H179,2)</f>
        <v>0</v>
      </c>
      <c r="K179" s="263" t="s">
        <v>19</v>
      </c>
      <c r="L179" s="268"/>
      <c r="M179" s="269" t="s">
        <v>19</v>
      </c>
      <c r="N179" s="270" t="s">
        <v>43</v>
      </c>
      <c r="O179" s="88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19" t="s">
        <v>184</v>
      </c>
      <c r="AT179" s="219" t="s">
        <v>214</v>
      </c>
      <c r="AU179" s="219" t="s">
        <v>80</v>
      </c>
      <c r="AY179" s="21" t="s">
        <v>153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21" t="s">
        <v>80</v>
      </c>
      <c r="BK179" s="220">
        <f>ROUND(I179*H179,2)</f>
        <v>0</v>
      </c>
      <c r="BL179" s="21" t="s">
        <v>161</v>
      </c>
      <c r="BM179" s="219" t="s">
        <v>454</v>
      </c>
    </row>
    <row r="180" spans="1:47" s="2" customFormat="1" ht="12">
      <c r="A180" s="42"/>
      <c r="B180" s="43"/>
      <c r="C180" s="44"/>
      <c r="D180" s="221" t="s">
        <v>162</v>
      </c>
      <c r="E180" s="44"/>
      <c r="F180" s="222" t="s">
        <v>2825</v>
      </c>
      <c r="G180" s="44"/>
      <c r="H180" s="44"/>
      <c r="I180" s="223"/>
      <c r="J180" s="44"/>
      <c r="K180" s="44"/>
      <c r="L180" s="48"/>
      <c r="M180" s="224"/>
      <c r="N180" s="225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162</v>
      </c>
      <c r="AU180" s="21" t="s">
        <v>80</v>
      </c>
    </row>
    <row r="181" spans="1:65" s="2" customFormat="1" ht="16.5" customHeight="1">
      <c r="A181" s="42"/>
      <c r="B181" s="43"/>
      <c r="C181" s="261" t="s">
        <v>457</v>
      </c>
      <c r="D181" s="261" t="s">
        <v>214</v>
      </c>
      <c r="E181" s="262" t="s">
        <v>2826</v>
      </c>
      <c r="F181" s="263" t="s">
        <v>2827</v>
      </c>
      <c r="G181" s="264" t="s">
        <v>716</v>
      </c>
      <c r="H181" s="265">
        <v>8</v>
      </c>
      <c r="I181" s="266"/>
      <c r="J181" s="267">
        <f>ROUND(I181*H181,2)</f>
        <v>0</v>
      </c>
      <c r="K181" s="263" t="s">
        <v>19</v>
      </c>
      <c r="L181" s="268"/>
      <c r="M181" s="269" t="s">
        <v>19</v>
      </c>
      <c r="N181" s="270" t="s">
        <v>43</v>
      </c>
      <c r="O181" s="88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19" t="s">
        <v>184</v>
      </c>
      <c r="AT181" s="219" t="s">
        <v>214</v>
      </c>
      <c r="AU181" s="219" t="s">
        <v>80</v>
      </c>
      <c r="AY181" s="21" t="s">
        <v>153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21" t="s">
        <v>80</v>
      </c>
      <c r="BK181" s="220">
        <f>ROUND(I181*H181,2)</f>
        <v>0</v>
      </c>
      <c r="BL181" s="21" t="s">
        <v>161</v>
      </c>
      <c r="BM181" s="219" t="s">
        <v>460</v>
      </c>
    </row>
    <row r="182" spans="1:47" s="2" customFormat="1" ht="12">
      <c r="A182" s="42"/>
      <c r="B182" s="43"/>
      <c r="C182" s="44"/>
      <c r="D182" s="221" t="s">
        <v>162</v>
      </c>
      <c r="E182" s="44"/>
      <c r="F182" s="222" t="s">
        <v>2827</v>
      </c>
      <c r="G182" s="44"/>
      <c r="H182" s="44"/>
      <c r="I182" s="223"/>
      <c r="J182" s="44"/>
      <c r="K182" s="44"/>
      <c r="L182" s="48"/>
      <c r="M182" s="224"/>
      <c r="N182" s="225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162</v>
      </c>
      <c r="AU182" s="21" t="s">
        <v>80</v>
      </c>
    </row>
    <row r="183" spans="1:65" s="2" customFormat="1" ht="24.15" customHeight="1">
      <c r="A183" s="42"/>
      <c r="B183" s="43"/>
      <c r="C183" s="261" t="s">
        <v>303</v>
      </c>
      <c r="D183" s="261" t="s">
        <v>214</v>
      </c>
      <c r="E183" s="262" t="s">
        <v>2828</v>
      </c>
      <c r="F183" s="263" t="s">
        <v>2829</v>
      </c>
      <c r="G183" s="264" t="s">
        <v>197</v>
      </c>
      <c r="H183" s="265">
        <v>2</v>
      </c>
      <c r="I183" s="266"/>
      <c r="J183" s="267">
        <f>ROUND(I183*H183,2)</f>
        <v>0</v>
      </c>
      <c r="K183" s="263" t="s">
        <v>19</v>
      </c>
      <c r="L183" s="268"/>
      <c r="M183" s="269" t="s">
        <v>19</v>
      </c>
      <c r="N183" s="270" t="s">
        <v>43</v>
      </c>
      <c r="O183" s="88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19" t="s">
        <v>184</v>
      </c>
      <c r="AT183" s="219" t="s">
        <v>214</v>
      </c>
      <c r="AU183" s="219" t="s">
        <v>80</v>
      </c>
      <c r="AY183" s="21" t="s">
        <v>153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21" t="s">
        <v>80</v>
      </c>
      <c r="BK183" s="220">
        <f>ROUND(I183*H183,2)</f>
        <v>0</v>
      </c>
      <c r="BL183" s="21" t="s">
        <v>161</v>
      </c>
      <c r="BM183" s="219" t="s">
        <v>475</v>
      </c>
    </row>
    <row r="184" spans="1:47" s="2" customFormat="1" ht="12">
      <c r="A184" s="42"/>
      <c r="B184" s="43"/>
      <c r="C184" s="44"/>
      <c r="D184" s="221" t="s">
        <v>162</v>
      </c>
      <c r="E184" s="44"/>
      <c r="F184" s="222" t="s">
        <v>2829</v>
      </c>
      <c r="G184" s="44"/>
      <c r="H184" s="44"/>
      <c r="I184" s="223"/>
      <c r="J184" s="44"/>
      <c r="K184" s="44"/>
      <c r="L184" s="48"/>
      <c r="M184" s="224"/>
      <c r="N184" s="225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1" t="s">
        <v>162</v>
      </c>
      <c r="AU184" s="21" t="s">
        <v>80</v>
      </c>
    </row>
    <row r="185" spans="1:65" s="2" customFormat="1" ht="16.5" customHeight="1">
      <c r="A185" s="42"/>
      <c r="B185" s="43"/>
      <c r="C185" s="261" t="s">
        <v>481</v>
      </c>
      <c r="D185" s="261" t="s">
        <v>214</v>
      </c>
      <c r="E185" s="262" t="s">
        <v>2830</v>
      </c>
      <c r="F185" s="263" t="s">
        <v>2831</v>
      </c>
      <c r="G185" s="264" t="s">
        <v>346</v>
      </c>
      <c r="H185" s="265">
        <v>12</v>
      </c>
      <c r="I185" s="266"/>
      <c r="J185" s="267">
        <f>ROUND(I185*H185,2)</f>
        <v>0</v>
      </c>
      <c r="K185" s="263" t="s">
        <v>19</v>
      </c>
      <c r="L185" s="268"/>
      <c r="M185" s="269" t="s">
        <v>19</v>
      </c>
      <c r="N185" s="270" t="s">
        <v>43</v>
      </c>
      <c r="O185" s="88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19" t="s">
        <v>184</v>
      </c>
      <c r="AT185" s="219" t="s">
        <v>214</v>
      </c>
      <c r="AU185" s="219" t="s">
        <v>80</v>
      </c>
      <c r="AY185" s="21" t="s">
        <v>153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21" t="s">
        <v>80</v>
      </c>
      <c r="BK185" s="220">
        <f>ROUND(I185*H185,2)</f>
        <v>0</v>
      </c>
      <c r="BL185" s="21" t="s">
        <v>161</v>
      </c>
      <c r="BM185" s="219" t="s">
        <v>484</v>
      </c>
    </row>
    <row r="186" spans="1:47" s="2" customFormat="1" ht="12">
      <c r="A186" s="42"/>
      <c r="B186" s="43"/>
      <c r="C186" s="44"/>
      <c r="D186" s="221" t="s">
        <v>162</v>
      </c>
      <c r="E186" s="44"/>
      <c r="F186" s="222" t="s">
        <v>2831</v>
      </c>
      <c r="G186" s="44"/>
      <c r="H186" s="44"/>
      <c r="I186" s="223"/>
      <c r="J186" s="44"/>
      <c r="K186" s="44"/>
      <c r="L186" s="48"/>
      <c r="M186" s="224"/>
      <c r="N186" s="225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162</v>
      </c>
      <c r="AU186" s="21" t="s">
        <v>80</v>
      </c>
    </row>
    <row r="187" spans="1:65" s="2" customFormat="1" ht="16.5" customHeight="1">
      <c r="A187" s="42"/>
      <c r="B187" s="43"/>
      <c r="C187" s="261" t="s">
        <v>312</v>
      </c>
      <c r="D187" s="261" t="s">
        <v>214</v>
      </c>
      <c r="E187" s="262" t="s">
        <v>2832</v>
      </c>
      <c r="F187" s="263" t="s">
        <v>2833</v>
      </c>
      <c r="G187" s="264" t="s">
        <v>346</v>
      </c>
      <c r="H187" s="265">
        <v>300</v>
      </c>
      <c r="I187" s="266"/>
      <c r="J187" s="267">
        <f>ROUND(I187*H187,2)</f>
        <v>0</v>
      </c>
      <c r="K187" s="263" t="s">
        <v>19</v>
      </c>
      <c r="L187" s="268"/>
      <c r="M187" s="269" t="s">
        <v>19</v>
      </c>
      <c r="N187" s="270" t="s">
        <v>43</v>
      </c>
      <c r="O187" s="88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19" t="s">
        <v>184</v>
      </c>
      <c r="AT187" s="219" t="s">
        <v>214</v>
      </c>
      <c r="AU187" s="219" t="s">
        <v>80</v>
      </c>
      <c r="AY187" s="21" t="s">
        <v>153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21" t="s">
        <v>80</v>
      </c>
      <c r="BK187" s="220">
        <f>ROUND(I187*H187,2)</f>
        <v>0</v>
      </c>
      <c r="BL187" s="21" t="s">
        <v>161</v>
      </c>
      <c r="BM187" s="219" t="s">
        <v>490</v>
      </c>
    </row>
    <row r="188" spans="1:47" s="2" customFormat="1" ht="12">
      <c r="A188" s="42"/>
      <c r="B188" s="43"/>
      <c r="C188" s="44"/>
      <c r="D188" s="221" t="s">
        <v>162</v>
      </c>
      <c r="E188" s="44"/>
      <c r="F188" s="222" t="s">
        <v>2833</v>
      </c>
      <c r="G188" s="44"/>
      <c r="H188" s="44"/>
      <c r="I188" s="223"/>
      <c r="J188" s="44"/>
      <c r="K188" s="44"/>
      <c r="L188" s="48"/>
      <c r="M188" s="224"/>
      <c r="N188" s="225"/>
      <c r="O188" s="88"/>
      <c r="P188" s="88"/>
      <c r="Q188" s="88"/>
      <c r="R188" s="88"/>
      <c r="S188" s="88"/>
      <c r="T188" s="89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T188" s="21" t="s">
        <v>162</v>
      </c>
      <c r="AU188" s="21" t="s">
        <v>80</v>
      </c>
    </row>
    <row r="189" spans="1:65" s="2" customFormat="1" ht="16.5" customHeight="1">
      <c r="A189" s="42"/>
      <c r="B189" s="43"/>
      <c r="C189" s="261" t="s">
        <v>498</v>
      </c>
      <c r="D189" s="261" t="s">
        <v>214</v>
      </c>
      <c r="E189" s="262" t="s">
        <v>2834</v>
      </c>
      <c r="F189" s="263" t="s">
        <v>2835</v>
      </c>
      <c r="G189" s="264" t="s">
        <v>346</v>
      </c>
      <c r="H189" s="265">
        <v>800</v>
      </c>
      <c r="I189" s="266"/>
      <c r="J189" s="267">
        <f>ROUND(I189*H189,2)</f>
        <v>0</v>
      </c>
      <c r="K189" s="263" t="s">
        <v>19</v>
      </c>
      <c r="L189" s="268"/>
      <c r="M189" s="269" t="s">
        <v>19</v>
      </c>
      <c r="N189" s="270" t="s">
        <v>43</v>
      </c>
      <c r="O189" s="88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19" t="s">
        <v>184</v>
      </c>
      <c r="AT189" s="219" t="s">
        <v>214</v>
      </c>
      <c r="AU189" s="219" t="s">
        <v>80</v>
      </c>
      <c r="AY189" s="21" t="s">
        <v>153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21" t="s">
        <v>80</v>
      </c>
      <c r="BK189" s="220">
        <f>ROUND(I189*H189,2)</f>
        <v>0</v>
      </c>
      <c r="BL189" s="21" t="s">
        <v>161</v>
      </c>
      <c r="BM189" s="219" t="s">
        <v>501</v>
      </c>
    </row>
    <row r="190" spans="1:47" s="2" customFormat="1" ht="12">
      <c r="A190" s="42"/>
      <c r="B190" s="43"/>
      <c r="C190" s="44"/>
      <c r="D190" s="221" t="s">
        <v>162</v>
      </c>
      <c r="E190" s="44"/>
      <c r="F190" s="222" t="s">
        <v>2835</v>
      </c>
      <c r="G190" s="44"/>
      <c r="H190" s="44"/>
      <c r="I190" s="223"/>
      <c r="J190" s="44"/>
      <c r="K190" s="44"/>
      <c r="L190" s="48"/>
      <c r="M190" s="224"/>
      <c r="N190" s="225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162</v>
      </c>
      <c r="AU190" s="21" t="s">
        <v>80</v>
      </c>
    </row>
    <row r="191" spans="1:65" s="2" customFormat="1" ht="16.5" customHeight="1">
      <c r="A191" s="42"/>
      <c r="B191" s="43"/>
      <c r="C191" s="261" t="s">
        <v>319</v>
      </c>
      <c r="D191" s="261" t="s">
        <v>214</v>
      </c>
      <c r="E191" s="262" t="s">
        <v>2836</v>
      </c>
      <c r="F191" s="263" t="s">
        <v>2837</v>
      </c>
      <c r="G191" s="264" t="s">
        <v>346</v>
      </c>
      <c r="H191" s="265">
        <v>1200</v>
      </c>
      <c r="I191" s="266"/>
      <c r="J191" s="267">
        <f>ROUND(I191*H191,2)</f>
        <v>0</v>
      </c>
      <c r="K191" s="263" t="s">
        <v>19</v>
      </c>
      <c r="L191" s="268"/>
      <c r="M191" s="269" t="s">
        <v>19</v>
      </c>
      <c r="N191" s="270" t="s">
        <v>43</v>
      </c>
      <c r="O191" s="88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R191" s="219" t="s">
        <v>184</v>
      </c>
      <c r="AT191" s="219" t="s">
        <v>214</v>
      </c>
      <c r="AU191" s="219" t="s">
        <v>80</v>
      </c>
      <c r="AY191" s="21" t="s">
        <v>153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21" t="s">
        <v>80</v>
      </c>
      <c r="BK191" s="220">
        <f>ROUND(I191*H191,2)</f>
        <v>0</v>
      </c>
      <c r="BL191" s="21" t="s">
        <v>161</v>
      </c>
      <c r="BM191" s="219" t="s">
        <v>528</v>
      </c>
    </row>
    <row r="192" spans="1:47" s="2" customFormat="1" ht="12">
      <c r="A192" s="42"/>
      <c r="B192" s="43"/>
      <c r="C192" s="44"/>
      <c r="D192" s="221" t="s">
        <v>162</v>
      </c>
      <c r="E192" s="44"/>
      <c r="F192" s="222" t="s">
        <v>2837</v>
      </c>
      <c r="G192" s="44"/>
      <c r="H192" s="44"/>
      <c r="I192" s="223"/>
      <c r="J192" s="44"/>
      <c r="K192" s="44"/>
      <c r="L192" s="48"/>
      <c r="M192" s="224"/>
      <c r="N192" s="225"/>
      <c r="O192" s="88"/>
      <c r="P192" s="88"/>
      <c r="Q192" s="88"/>
      <c r="R192" s="88"/>
      <c r="S192" s="88"/>
      <c r="T192" s="89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T192" s="21" t="s">
        <v>162</v>
      </c>
      <c r="AU192" s="21" t="s">
        <v>80</v>
      </c>
    </row>
    <row r="193" spans="1:65" s="2" customFormat="1" ht="16.5" customHeight="1">
      <c r="A193" s="42"/>
      <c r="B193" s="43"/>
      <c r="C193" s="261" t="s">
        <v>534</v>
      </c>
      <c r="D193" s="261" t="s">
        <v>214</v>
      </c>
      <c r="E193" s="262" t="s">
        <v>2838</v>
      </c>
      <c r="F193" s="263" t="s">
        <v>2839</v>
      </c>
      <c r="G193" s="264" t="s">
        <v>346</v>
      </c>
      <c r="H193" s="265">
        <v>120</v>
      </c>
      <c r="I193" s="266"/>
      <c r="J193" s="267">
        <f>ROUND(I193*H193,2)</f>
        <v>0</v>
      </c>
      <c r="K193" s="263" t="s">
        <v>19</v>
      </c>
      <c r="L193" s="268"/>
      <c r="M193" s="269" t="s">
        <v>19</v>
      </c>
      <c r="N193" s="270" t="s">
        <v>43</v>
      </c>
      <c r="O193" s="88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19" t="s">
        <v>184</v>
      </c>
      <c r="AT193" s="219" t="s">
        <v>214</v>
      </c>
      <c r="AU193" s="219" t="s">
        <v>80</v>
      </c>
      <c r="AY193" s="21" t="s">
        <v>153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21" t="s">
        <v>80</v>
      </c>
      <c r="BK193" s="220">
        <f>ROUND(I193*H193,2)</f>
        <v>0</v>
      </c>
      <c r="BL193" s="21" t="s">
        <v>161</v>
      </c>
      <c r="BM193" s="219" t="s">
        <v>537</v>
      </c>
    </row>
    <row r="194" spans="1:47" s="2" customFormat="1" ht="12">
      <c r="A194" s="42"/>
      <c r="B194" s="43"/>
      <c r="C194" s="44"/>
      <c r="D194" s="221" t="s">
        <v>162</v>
      </c>
      <c r="E194" s="44"/>
      <c r="F194" s="222" t="s">
        <v>2839</v>
      </c>
      <c r="G194" s="44"/>
      <c r="H194" s="44"/>
      <c r="I194" s="223"/>
      <c r="J194" s="44"/>
      <c r="K194" s="44"/>
      <c r="L194" s="48"/>
      <c r="M194" s="224"/>
      <c r="N194" s="225"/>
      <c r="O194" s="88"/>
      <c r="P194" s="88"/>
      <c r="Q194" s="88"/>
      <c r="R194" s="88"/>
      <c r="S194" s="88"/>
      <c r="T194" s="89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T194" s="21" t="s">
        <v>162</v>
      </c>
      <c r="AU194" s="21" t="s">
        <v>80</v>
      </c>
    </row>
    <row r="195" spans="1:65" s="2" customFormat="1" ht="16.5" customHeight="1">
      <c r="A195" s="42"/>
      <c r="B195" s="43"/>
      <c r="C195" s="261" t="s">
        <v>327</v>
      </c>
      <c r="D195" s="261" t="s">
        <v>214</v>
      </c>
      <c r="E195" s="262" t="s">
        <v>2840</v>
      </c>
      <c r="F195" s="263" t="s">
        <v>2841</v>
      </c>
      <c r="G195" s="264" t="s">
        <v>2771</v>
      </c>
      <c r="H195" s="265">
        <v>80</v>
      </c>
      <c r="I195" s="266"/>
      <c r="J195" s="267">
        <f>ROUND(I195*H195,2)</f>
        <v>0</v>
      </c>
      <c r="K195" s="263" t="s">
        <v>19</v>
      </c>
      <c r="L195" s="268"/>
      <c r="M195" s="269" t="s">
        <v>19</v>
      </c>
      <c r="N195" s="270" t="s">
        <v>43</v>
      </c>
      <c r="O195" s="88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R195" s="219" t="s">
        <v>184</v>
      </c>
      <c r="AT195" s="219" t="s">
        <v>214</v>
      </c>
      <c r="AU195" s="219" t="s">
        <v>80</v>
      </c>
      <c r="AY195" s="21" t="s">
        <v>153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21" t="s">
        <v>80</v>
      </c>
      <c r="BK195" s="220">
        <f>ROUND(I195*H195,2)</f>
        <v>0</v>
      </c>
      <c r="BL195" s="21" t="s">
        <v>161</v>
      </c>
      <c r="BM195" s="219" t="s">
        <v>542</v>
      </c>
    </row>
    <row r="196" spans="1:47" s="2" customFormat="1" ht="12">
      <c r="A196" s="42"/>
      <c r="B196" s="43"/>
      <c r="C196" s="44"/>
      <c r="D196" s="221" t="s">
        <v>162</v>
      </c>
      <c r="E196" s="44"/>
      <c r="F196" s="222" t="s">
        <v>2841</v>
      </c>
      <c r="G196" s="44"/>
      <c r="H196" s="44"/>
      <c r="I196" s="223"/>
      <c r="J196" s="44"/>
      <c r="K196" s="44"/>
      <c r="L196" s="48"/>
      <c r="M196" s="224"/>
      <c r="N196" s="225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1" t="s">
        <v>162</v>
      </c>
      <c r="AU196" s="21" t="s">
        <v>80</v>
      </c>
    </row>
    <row r="197" spans="1:65" s="2" customFormat="1" ht="16.5" customHeight="1">
      <c r="A197" s="42"/>
      <c r="B197" s="43"/>
      <c r="C197" s="261" t="s">
        <v>546</v>
      </c>
      <c r="D197" s="261" t="s">
        <v>214</v>
      </c>
      <c r="E197" s="262" t="s">
        <v>2842</v>
      </c>
      <c r="F197" s="263" t="s">
        <v>2843</v>
      </c>
      <c r="G197" s="264" t="s">
        <v>2771</v>
      </c>
      <c r="H197" s="265">
        <v>40</v>
      </c>
      <c r="I197" s="266"/>
      <c r="J197" s="267">
        <f>ROUND(I197*H197,2)</f>
        <v>0</v>
      </c>
      <c r="K197" s="263" t="s">
        <v>19</v>
      </c>
      <c r="L197" s="268"/>
      <c r="M197" s="269" t="s">
        <v>19</v>
      </c>
      <c r="N197" s="270" t="s">
        <v>43</v>
      </c>
      <c r="O197" s="88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19" t="s">
        <v>184</v>
      </c>
      <c r="AT197" s="219" t="s">
        <v>214</v>
      </c>
      <c r="AU197" s="219" t="s">
        <v>80</v>
      </c>
      <c r="AY197" s="21" t="s">
        <v>153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21" t="s">
        <v>80</v>
      </c>
      <c r="BK197" s="220">
        <f>ROUND(I197*H197,2)</f>
        <v>0</v>
      </c>
      <c r="BL197" s="21" t="s">
        <v>161</v>
      </c>
      <c r="BM197" s="219" t="s">
        <v>549</v>
      </c>
    </row>
    <row r="198" spans="1:47" s="2" customFormat="1" ht="12">
      <c r="A198" s="42"/>
      <c r="B198" s="43"/>
      <c r="C198" s="44"/>
      <c r="D198" s="221" t="s">
        <v>162</v>
      </c>
      <c r="E198" s="44"/>
      <c r="F198" s="222" t="s">
        <v>2843</v>
      </c>
      <c r="G198" s="44"/>
      <c r="H198" s="44"/>
      <c r="I198" s="223"/>
      <c r="J198" s="44"/>
      <c r="K198" s="44"/>
      <c r="L198" s="48"/>
      <c r="M198" s="224"/>
      <c r="N198" s="225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1" t="s">
        <v>162</v>
      </c>
      <c r="AU198" s="21" t="s">
        <v>80</v>
      </c>
    </row>
    <row r="199" spans="1:65" s="2" customFormat="1" ht="16.5" customHeight="1">
      <c r="A199" s="42"/>
      <c r="B199" s="43"/>
      <c r="C199" s="261" t="s">
        <v>333</v>
      </c>
      <c r="D199" s="261" t="s">
        <v>214</v>
      </c>
      <c r="E199" s="262" t="s">
        <v>2844</v>
      </c>
      <c r="F199" s="263" t="s">
        <v>2845</v>
      </c>
      <c r="G199" s="264" t="s">
        <v>346</v>
      </c>
      <c r="H199" s="265">
        <v>20</v>
      </c>
      <c r="I199" s="266"/>
      <c r="J199" s="267">
        <f>ROUND(I199*H199,2)</f>
        <v>0</v>
      </c>
      <c r="K199" s="263" t="s">
        <v>19</v>
      </c>
      <c r="L199" s="268"/>
      <c r="M199" s="269" t="s">
        <v>19</v>
      </c>
      <c r="N199" s="270" t="s">
        <v>43</v>
      </c>
      <c r="O199" s="88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19" t="s">
        <v>184</v>
      </c>
      <c r="AT199" s="219" t="s">
        <v>214</v>
      </c>
      <c r="AU199" s="219" t="s">
        <v>80</v>
      </c>
      <c r="AY199" s="21" t="s">
        <v>153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21" t="s">
        <v>80</v>
      </c>
      <c r="BK199" s="220">
        <f>ROUND(I199*H199,2)</f>
        <v>0</v>
      </c>
      <c r="BL199" s="21" t="s">
        <v>161</v>
      </c>
      <c r="BM199" s="219" t="s">
        <v>555</v>
      </c>
    </row>
    <row r="200" spans="1:47" s="2" customFormat="1" ht="12">
      <c r="A200" s="42"/>
      <c r="B200" s="43"/>
      <c r="C200" s="44"/>
      <c r="D200" s="221" t="s">
        <v>162</v>
      </c>
      <c r="E200" s="44"/>
      <c r="F200" s="222" t="s">
        <v>2845</v>
      </c>
      <c r="G200" s="44"/>
      <c r="H200" s="44"/>
      <c r="I200" s="223"/>
      <c r="J200" s="44"/>
      <c r="K200" s="44"/>
      <c r="L200" s="48"/>
      <c r="M200" s="224"/>
      <c r="N200" s="225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1" t="s">
        <v>162</v>
      </c>
      <c r="AU200" s="21" t="s">
        <v>80</v>
      </c>
    </row>
    <row r="201" spans="1:65" s="2" customFormat="1" ht="16.5" customHeight="1">
      <c r="A201" s="42"/>
      <c r="B201" s="43"/>
      <c r="C201" s="261" t="s">
        <v>559</v>
      </c>
      <c r="D201" s="261" t="s">
        <v>214</v>
      </c>
      <c r="E201" s="262" t="s">
        <v>2846</v>
      </c>
      <c r="F201" s="263" t="s">
        <v>2847</v>
      </c>
      <c r="G201" s="264" t="s">
        <v>346</v>
      </c>
      <c r="H201" s="265">
        <v>70</v>
      </c>
      <c r="I201" s="266"/>
      <c r="J201" s="267">
        <f>ROUND(I201*H201,2)</f>
        <v>0</v>
      </c>
      <c r="K201" s="263" t="s">
        <v>19</v>
      </c>
      <c r="L201" s="268"/>
      <c r="M201" s="269" t="s">
        <v>19</v>
      </c>
      <c r="N201" s="270" t="s">
        <v>43</v>
      </c>
      <c r="O201" s="88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19" t="s">
        <v>184</v>
      </c>
      <c r="AT201" s="219" t="s">
        <v>214</v>
      </c>
      <c r="AU201" s="219" t="s">
        <v>80</v>
      </c>
      <c r="AY201" s="21" t="s">
        <v>153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21" t="s">
        <v>80</v>
      </c>
      <c r="BK201" s="220">
        <f>ROUND(I201*H201,2)</f>
        <v>0</v>
      </c>
      <c r="BL201" s="21" t="s">
        <v>161</v>
      </c>
      <c r="BM201" s="219" t="s">
        <v>562</v>
      </c>
    </row>
    <row r="202" spans="1:47" s="2" customFormat="1" ht="12">
      <c r="A202" s="42"/>
      <c r="B202" s="43"/>
      <c r="C202" s="44"/>
      <c r="D202" s="221" t="s">
        <v>162</v>
      </c>
      <c r="E202" s="44"/>
      <c r="F202" s="222" t="s">
        <v>2847</v>
      </c>
      <c r="G202" s="44"/>
      <c r="H202" s="44"/>
      <c r="I202" s="223"/>
      <c r="J202" s="44"/>
      <c r="K202" s="44"/>
      <c r="L202" s="48"/>
      <c r="M202" s="224"/>
      <c r="N202" s="225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162</v>
      </c>
      <c r="AU202" s="21" t="s">
        <v>80</v>
      </c>
    </row>
    <row r="203" spans="1:65" s="2" customFormat="1" ht="16.5" customHeight="1">
      <c r="A203" s="42"/>
      <c r="B203" s="43"/>
      <c r="C203" s="261" t="s">
        <v>347</v>
      </c>
      <c r="D203" s="261" t="s">
        <v>214</v>
      </c>
      <c r="E203" s="262" t="s">
        <v>2848</v>
      </c>
      <c r="F203" s="263" t="s">
        <v>2849</v>
      </c>
      <c r="G203" s="264" t="s">
        <v>346</v>
      </c>
      <c r="H203" s="265">
        <v>160</v>
      </c>
      <c r="I203" s="266"/>
      <c r="J203" s="267">
        <f>ROUND(I203*H203,2)</f>
        <v>0</v>
      </c>
      <c r="K203" s="263" t="s">
        <v>19</v>
      </c>
      <c r="L203" s="268"/>
      <c r="M203" s="269" t="s">
        <v>19</v>
      </c>
      <c r="N203" s="270" t="s">
        <v>43</v>
      </c>
      <c r="O203" s="88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R203" s="219" t="s">
        <v>184</v>
      </c>
      <c r="AT203" s="219" t="s">
        <v>214</v>
      </c>
      <c r="AU203" s="219" t="s">
        <v>80</v>
      </c>
      <c r="AY203" s="21" t="s">
        <v>153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21" t="s">
        <v>80</v>
      </c>
      <c r="BK203" s="220">
        <f>ROUND(I203*H203,2)</f>
        <v>0</v>
      </c>
      <c r="BL203" s="21" t="s">
        <v>161</v>
      </c>
      <c r="BM203" s="219" t="s">
        <v>567</v>
      </c>
    </row>
    <row r="204" spans="1:47" s="2" customFormat="1" ht="12">
      <c r="A204" s="42"/>
      <c r="B204" s="43"/>
      <c r="C204" s="44"/>
      <c r="D204" s="221" t="s">
        <v>162</v>
      </c>
      <c r="E204" s="44"/>
      <c r="F204" s="222" t="s">
        <v>2849</v>
      </c>
      <c r="G204" s="44"/>
      <c r="H204" s="44"/>
      <c r="I204" s="223"/>
      <c r="J204" s="44"/>
      <c r="K204" s="44"/>
      <c r="L204" s="48"/>
      <c r="M204" s="224"/>
      <c r="N204" s="225"/>
      <c r="O204" s="88"/>
      <c r="P204" s="88"/>
      <c r="Q204" s="88"/>
      <c r="R204" s="88"/>
      <c r="S204" s="88"/>
      <c r="T204" s="89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T204" s="21" t="s">
        <v>162</v>
      </c>
      <c r="AU204" s="21" t="s">
        <v>80</v>
      </c>
    </row>
    <row r="205" spans="1:65" s="2" customFormat="1" ht="16.5" customHeight="1">
      <c r="A205" s="42"/>
      <c r="B205" s="43"/>
      <c r="C205" s="208" t="s">
        <v>400</v>
      </c>
      <c r="D205" s="208" t="s">
        <v>156</v>
      </c>
      <c r="E205" s="209" t="s">
        <v>2850</v>
      </c>
      <c r="F205" s="210" t="s">
        <v>2851</v>
      </c>
      <c r="G205" s="211" t="s">
        <v>2763</v>
      </c>
      <c r="H205" s="212">
        <v>1</v>
      </c>
      <c r="I205" s="213"/>
      <c r="J205" s="214">
        <f>ROUND(I205*H205,2)</f>
        <v>0</v>
      </c>
      <c r="K205" s="210" t="s">
        <v>19</v>
      </c>
      <c r="L205" s="48"/>
      <c r="M205" s="215" t="s">
        <v>19</v>
      </c>
      <c r="N205" s="216" t="s">
        <v>43</v>
      </c>
      <c r="O205" s="88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R205" s="219" t="s">
        <v>161</v>
      </c>
      <c r="AT205" s="219" t="s">
        <v>156</v>
      </c>
      <c r="AU205" s="219" t="s">
        <v>80</v>
      </c>
      <c r="AY205" s="21" t="s">
        <v>153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21" t="s">
        <v>80</v>
      </c>
      <c r="BK205" s="220">
        <f>ROUND(I205*H205,2)</f>
        <v>0</v>
      </c>
      <c r="BL205" s="21" t="s">
        <v>161</v>
      </c>
      <c r="BM205" s="219" t="s">
        <v>573</v>
      </c>
    </row>
    <row r="206" spans="1:47" s="2" customFormat="1" ht="12">
      <c r="A206" s="42"/>
      <c r="B206" s="43"/>
      <c r="C206" s="44"/>
      <c r="D206" s="221" t="s">
        <v>162</v>
      </c>
      <c r="E206" s="44"/>
      <c r="F206" s="222" t="s">
        <v>2852</v>
      </c>
      <c r="G206" s="44"/>
      <c r="H206" s="44"/>
      <c r="I206" s="223"/>
      <c r="J206" s="44"/>
      <c r="K206" s="44"/>
      <c r="L206" s="48"/>
      <c r="M206" s="224"/>
      <c r="N206" s="225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1" t="s">
        <v>162</v>
      </c>
      <c r="AU206" s="21" t="s">
        <v>80</v>
      </c>
    </row>
    <row r="207" spans="1:65" s="2" customFormat="1" ht="16.5" customHeight="1">
      <c r="A207" s="42"/>
      <c r="B207" s="43"/>
      <c r="C207" s="208" t="s">
        <v>669</v>
      </c>
      <c r="D207" s="208" t="s">
        <v>156</v>
      </c>
      <c r="E207" s="209" t="s">
        <v>2853</v>
      </c>
      <c r="F207" s="210" t="s">
        <v>2854</v>
      </c>
      <c r="G207" s="211" t="s">
        <v>2763</v>
      </c>
      <c r="H207" s="212">
        <v>1</v>
      </c>
      <c r="I207" s="213"/>
      <c r="J207" s="214">
        <f>ROUND(I207*H207,2)</f>
        <v>0</v>
      </c>
      <c r="K207" s="210" t="s">
        <v>19</v>
      </c>
      <c r="L207" s="48"/>
      <c r="M207" s="215" t="s">
        <v>19</v>
      </c>
      <c r="N207" s="216" t="s">
        <v>43</v>
      </c>
      <c r="O207" s="88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19" t="s">
        <v>161</v>
      </c>
      <c r="AT207" s="219" t="s">
        <v>156</v>
      </c>
      <c r="AU207" s="219" t="s">
        <v>80</v>
      </c>
      <c r="AY207" s="21" t="s">
        <v>153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21" t="s">
        <v>80</v>
      </c>
      <c r="BK207" s="220">
        <f>ROUND(I207*H207,2)</f>
        <v>0</v>
      </c>
      <c r="BL207" s="21" t="s">
        <v>161</v>
      </c>
      <c r="BM207" s="219" t="s">
        <v>579</v>
      </c>
    </row>
    <row r="208" spans="1:47" s="2" customFormat="1" ht="12">
      <c r="A208" s="42"/>
      <c r="B208" s="43"/>
      <c r="C208" s="44"/>
      <c r="D208" s="221" t="s">
        <v>162</v>
      </c>
      <c r="E208" s="44"/>
      <c r="F208" s="222" t="s">
        <v>2855</v>
      </c>
      <c r="G208" s="44"/>
      <c r="H208" s="44"/>
      <c r="I208" s="223"/>
      <c r="J208" s="44"/>
      <c r="K208" s="44"/>
      <c r="L208" s="48"/>
      <c r="M208" s="224"/>
      <c r="N208" s="225"/>
      <c r="O208" s="88"/>
      <c r="P208" s="88"/>
      <c r="Q208" s="88"/>
      <c r="R208" s="88"/>
      <c r="S208" s="88"/>
      <c r="T208" s="89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T208" s="21" t="s">
        <v>162</v>
      </c>
      <c r="AU208" s="21" t="s">
        <v>80</v>
      </c>
    </row>
    <row r="209" spans="1:63" s="12" customFormat="1" ht="25.9" customHeight="1">
      <c r="A209" s="12"/>
      <c r="B209" s="192"/>
      <c r="C209" s="193"/>
      <c r="D209" s="194" t="s">
        <v>71</v>
      </c>
      <c r="E209" s="195" t="s">
        <v>2398</v>
      </c>
      <c r="F209" s="195" t="s">
        <v>2856</v>
      </c>
      <c r="G209" s="193"/>
      <c r="H209" s="193"/>
      <c r="I209" s="196"/>
      <c r="J209" s="197">
        <f>BK209</f>
        <v>0</v>
      </c>
      <c r="K209" s="193"/>
      <c r="L209" s="198"/>
      <c r="M209" s="199"/>
      <c r="N209" s="200"/>
      <c r="O209" s="200"/>
      <c r="P209" s="201">
        <f>SUM(P210:P294)</f>
        <v>0</v>
      </c>
      <c r="Q209" s="200"/>
      <c r="R209" s="201">
        <f>SUM(R210:R294)</f>
        <v>0</v>
      </c>
      <c r="S209" s="200"/>
      <c r="T209" s="202">
        <f>SUM(T210:T294)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3" t="s">
        <v>80</v>
      </c>
      <c r="AT209" s="204" t="s">
        <v>71</v>
      </c>
      <c r="AU209" s="204" t="s">
        <v>72</v>
      </c>
      <c r="AY209" s="203" t="s">
        <v>153</v>
      </c>
      <c r="BK209" s="205">
        <f>SUM(BK210:BK294)</f>
        <v>0</v>
      </c>
    </row>
    <row r="210" spans="1:65" s="2" customFormat="1" ht="16.5" customHeight="1">
      <c r="A210" s="42"/>
      <c r="B210" s="43"/>
      <c r="C210" s="208" t="s">
        <v>407</v>
      </c>
      <c r="D210" s="208" t="s">
        <v>156</v>
      </c>
      <c r="E210" s="209" t="s">
        <v>2857</v>
      </c>
      <c r="F210" s="210" t="s">
        <v>2858</v>
      </c>
      <c r="G210" s="211" t="s">
        <v>716</v>
      </c>
      <c r="H210" s="212">
        <v>1</v>
      </c>
      <c r="I210" s="213"/>
      <c r="J210" s="214">
        <f>ROUND(I210*H210,2)</f>
        <v>0</v>
      </c>
      <c r="K210" s="210" t="s">
        <v>19</v>
      </c>
      <c r="L210" s="48"/>
      <c r="M210" s="215" t="s">
        <v>19</v>
      </c>
      <c r="N210" s="216" t="s">
        <v>43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19" t="s">
        <v>161</v>
      </c>
      <c r="AT210" s="219" t="s">
        <v>156</v>
      </c>
      <c r="AU210" s="219" t="s">
        <v>80</v>
      </c>
      <c r="AY210" s="21" t="s">
        <v>153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21" t="s">
        <v>80</v>
      </c>
      <c r="BK210" s="220">
        <f>ROUND(I210*H210,2)</f>
        <v>0</v>
      </c>
      <c r="BL210" s="21" t="s">
        <v>161</v>
      </c>
      <c r="BM210" s="219" t="s">
        <v>587</v>
      </c>
    </row>
    <row r="211" spans="1:47" s="2" customFormat="1" ht="12">
      <c r="A211" s="42"/>
      <c r="B211" s="43"/>
      <c r="C211" s="44"/>
      <c r="D211" s="221" t="s">
        <v>162</v>
      </c>
      <c r="E211" s="44"/>
      <c r="F211" s="222" t="s">
        <v>2858</v>
      </c>
      <c r="G211" s="44"/>
      <c r="H211" s="44"/>
      <c r="I211" s="223"/>
      <c r="J211" s="44"/>
      <c r="K211" s="44"/>
      <c r="L211" s="48"/>
      <c r="M211" s="224"/>
      <c r="N211" s="225"/>
      <c r="O211" s="88"/>
      <c r="P211" s="88"/>
      <c r="Q211" s="88"/>
      <c r="R211" s="88"/>
      <c r="S211" s="88"/>
      <c r="T211" s="89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T211" s="21" t="s">
        <v>162</v>
      </c>
      <c r="AU211" s="21" t="s">
        <v>80</v>
      </c>
    </row>
    <row r="212" spans="1:65" s="2" customFormat="1" ht="16.5" customHeight="1">
      <c r="A212" s="42"/>
      <c r="B212" s="43"/>
      <c r="C212" s="208" t="s">
        <v>684</v>
      </c>
      <c r="D212" s="208" t="s">
        <v>156</v>
      </c>
      <c r="E212" s="209" t="s">
        <v>2859</v>
      </c>
      <c r="F212" s="210" t="s">
        <v>2860</v>
      </c>
      <c r="G212" s="211" t="s">
        <v>716</v>
      </c>
      <c r="H212" s="212">
        <v>1</v>
      </c>
      <c r="I212" s="213"/>
      <c r="J212" s="214">
        <f>ROUND(I212*H212,2)</f>
        <v>0</v>
      </c>
      <c r="K212" s="210" t="s">
        <v>19</v>
      </c>
      <c r="L212" s="48"/>
      <c r="M212" s="215" t="s">
        <v>19</v>
      </c>
      <c r="N212" s="216" t="s">
        <v>43</v>
      </c>
      <c r="O212" s="88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19" t="s">
        <v>161</v>
      </c>
      <c r="AT212" s="219" t="s">
        <v>156</v>
      </c>
      <c r="AU212" s="219" t="s">
        <v>80</v>
      </c>
      <c r="AY212" s="21" t="s">
        <v>153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21" t="s">
        <v>80</v>
      </c>
      <c r="BK212" s="220">
        <f>ROUND(I212*H212,2)</f>
        <v>0</v>
      </c>
      <c r="BL212" s="21" t="s">
        <v>161</v>
      </c>
      <c r="BM212" s="219" t="s">
        <v>595</v>
      </c>
    </row>
    <row r="213" spans="1:47" s="2" customFormat="1" ht="12">
      <c r="A213" s="42"/>
      <c r="B213" s="43"/>
      <c r="C213" s="44"/>
      <c r="D213" s="221" t="s">
        <v>162</v>
      </c>
      <c r="E213" s="44"/>
      <c r="F213" s="222" t="s">
        <v>2860</v>
      </c>
      <c r="G213" s="44"/>
      <c r="H213" s="44"/>
      <c r="I213" s="223"/>
      <c r="J213" s="44"/>
      <c r="K213" s="44"/>
      <c r="L213" s="48"/>
      <c r="M213" s="224"/>
      <c r="N213" s="225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162</v>
      </c>
      <c r="AU213" s="21" t="s">
        <v>80</v>
      </c>
    </row>
    <row r="214" spans="1:65" s="2" customFormat="1" ht="16.5" customHeight="1">
      <c r="A214" s="42"/>
      <c r="B214" s="43"/>
      <c r="C214" s="208" t="s">
        <v>412</v>
      </c>
      <c r="D214" s="208" t="s">
        <v>156</v>
      </c>
      <c r="E214" s="209" t="s">
        <v>2861</v>
      </c>
      <c r="F214" s="210" t="s">
        <v>2862</v>
      </c>
      <c r="G214" s="211" t="s">
        <v>716</v>
      </c>
      <c r="H214" s="212">
        <v>29</v>
      </c>
      <c r="I214" s="213"/>
      <c r="J214" s="214">
        <f>ROUND(I214*H214,2)</f>
        <v>0</v>
      </c>
      <c r="K214" s="210" t="s">
        <v>19</v>
      </c>
      <c r="L214" s="48"/>
      <c r="M214" s="215" t="s">
        <v>19</v>
      </c>
      <c r="N214" s="216" t="s">
        <v>43</v>
      </c>
      <c r="O214" s="88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R214" s="219" t="s">
        <v>161</v>
      </c>
      <c r="AT214" s="219" t="s">
        <v>156</v>
      </c>
      <c r="AU214" s="219" t="s">
        <v>80</v>
      </c>
      <c r="AY214" s="21" t="s">
        <v>153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21" t="s">
        <v>80</v>
      </c>
      <c r="BK214" s="220">
        <f>ROUND(I214*H214,2)</f>
        <v>0</v>
      </c>
      <c r="BL214" s="21" t="s">
        <v>161</v>
      </c>
      <c r="BM214" s="219" t="s">
        <v>605</v>
      </c>
    </row>
    <row r="215" spans="1:47" s="2" customFormat="1" ht="12">
      <c r="A215" s="42"/>
      <c r="B215" s="43"/>
      <c r="C215" s="44"/>
      <c r="D215" s="221" t="s">
        <v>162</v>
      </c>
      <c r="E215" s="44"/>
      <c r="F215" s="222" t="s">
        <v>2862</v>
      </c>
      <c r="G215" s="44"/>
      <c r="H215" s="44"/>
      <c r="I215" s="223"/>
      <c r="J215" s="44"/>
      <c r="K215" s="44"/>
      <c r="L215" s="48"/>
      <c r="M215" s="224"/>
      <c r="N215" s="225"/>
      <c r="O215" s="88"/>
      <c r="P215" s="88"/>
      <c r="Q215" s="88"/>
      <c r="R215" s="88"/>
      <c r="S215" s="88"/>
      <c r="T215" s="89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T215" s="21" t="s">
        <v>162</v>
      </c>
      <c r="AU215" s="21" t="s">
        <v>80</v>
      </c>
    </row>
    <row r="216" spans="1:65" s="2" customFormat="1" ht="16.5" customHeight="1">
      <c r="A216" s="42"/>
      <c r="B216" s="43"/>
      <c r="C216" s="208" t="s">
        <v>698</v>
      </c>
      <c r="D216" s="208" t="s">
        <v>156</v>
      </c>
      <c r="E216" s="209" t="s">
        <v>2863</v>
      </c>
      <c r="F216" s="210" t="s">
        <v>2864</v>
      </c>
      <c r="G216" s="211" t="s">
        <v>716</v>
      </c>
      <c r="H216" s="212">
        <v>17</v>
      </c>
      <c r="I216" s="213"/>
      <c r="J216" s="214">
        <f>ROUND(I216*H216,2)</f>
        <v>0</v>
      </c>
      <c r="K216" s="210" t="s">
        <v>19</v>
      </c>
      <c r="L216" s="48"/>
      <c r="M216" s="215" t="s">
        <v>19</v>
      </c>
      <c r="N216" s="216" t="s">
        <v>43</v>
      </c>
      <c r="O216" s="88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R216" s="219" t="s">
        <v>161</v>
      </c>
      <c r="AT216" s="219" t="s">
        <v>156</v>
      </c>
      <c r="AU216" s="219" t="s">
        <v>80</v>
      </c>
      <c r="AY216" s="21" t="s">
        <v>153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21" t="s">
        <v>80</v>
      </c>
      <c r="BK216" s="220">
        <f>ROUND(I216*H216,2)</f>
        <v>0</v>
      </c>
      <c r="BL216" s="21" t="s">
        <v>161</v>
      </c>
      <c r="BM216" s="219" t="s">
        <v>611</v>
      </c>
    </row>
    <row r="217" spans="1:47" s="2" customFormat="1" ht="12">
      <c r="A217" s="42"/>
      <c r="B217" s="43"/>
      <c r="C217" s="44"/>
      <c r="D217" s="221" t="s">
        <v>162</v>
      </c>
      <c r="E217" s="44"/>
      <c r="F217" s="222" t="s">
        <v>2864</v>
      </c>
      <c r="G217" s="44"/>
      <c r="H217" s="44"/>
      <c r="I217" s="223"/>
      <c r="J217" s="44"/>
      <c r="K217" s="44"/>
      <c r="L217" s="48"/>
      <c r="M217" s="224"/>
      <c r="N217" s="225"/>
      <c r="O217" s="88"/>
      <c r="P217" s="88"/>
      <c r="Q217" s="88"/>
      <c r="R217" s="88"/>
      <c r="S217" s="88"/>
      <c r="T217" s="89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T217" s="21" t="s">
        <v>162</v>
      </c>
      <c r="AU217" s="21" t="s">
        <v>80</v>
      </c>
    </row>
    <row r="218" spans="1:65" s="2" customFormat="1" ht="16.5" customHeight="1">
      <c r="A218" s="42"/>
      <c r="B218" s="43"/>
      <c r="C218" s="208" t="s">
        <v>419</v>
      </c>
      <c r="D218" s="208" t="s">
        <v>156</v>
      </c>
      <c r="E218" s="209" t="s">
        <v>2863</v>
      </c>
      <c r="F218" s="210" t="s">
        <v>2864</v>
      </c>
      <c r="G218" s="211" t="s">
        <v>716</v>
      </c>
      <c r="H218" s="212">
        <v>14</v>
      </c>
      <c r="I218" s="213"/>
      <c r="J218" s="214">
        <f>ROUND(I218*H218,2)</f>
        <v>0</v>
      </c>
      <c r="K218" s="210" t="s">
        <v>19</v>
      </c>
      <c r="L218" s="48"/>
      <c r="M218" s="215" t="s">
        <v>19</v>
      </c>
      <c r="N218" s="216" t="s">
        <v>43</v>
      </c>
      <c r="O218" s="88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R218" s="219" t="s">
        <v>161</v>
      </c>
      <c r="AT218" s="219" t="s">
        <v>156</v>
      </c>
      <c r="AU218" s="219" t="s">
        <v>80</v>
      </c>
      <c r="AY218" s="21" t="s">
        <v>153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21" t="s">
        <v>80</v>
      </c>
      <c r="BK218" s="220">
        <f>ROUND(I218*H218,2)</f>
        <v>0</v>
      </c>
      <c r="BL218" s="21" t="s">
        <v>161</v>
      </c>
      <c r="BM218" s="219" t="s">
        <v>617</v>
      </c>
    </row>
    <row r="219" spans="1:47" s="2" customFormat="1" ht="12">
      <c r="A219" s="42"/>
      <c r="B219" s="43"/>
      <c r="C219" s="44"/>
      <c r="D219" s="221" t="s">
        <v>162</v>
      </c>
      <c r="E219" s="44"/>
      <c r="F219" s="222" t="s">
        <v>2864</v>
      </c>
      <c r="G219" s="44"/>
      <c r="H219" s="44"/>
      <c r="I219" s="223"/>
      <c r="J219" s="44"/>
      <c r="K219" s="44"/>
      <c r="L219" s="48"/>
      <c r="M219" s="224"/>
      <c r="N219" s="225"/>
      <c r="O219" s="88"/>
      <c r="P219" s="88"/>
      <c r="Q219" s="88"/>
      <c r="R219" s="88"/>
      <c r="S219" s="88"/>
      <c r="T219" s="89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T219" s="21" t="s">
        <v>162</v>
      </c>
      <c r="AU219" s="21" t="s">
        <v>80</v>
      </c>
    </row>
    <row r="220" spans="1:65" s="2" customFormat="1" ht="16.5" customHeight="1">
      <c r="A220" s="42"/>
      <c r="B220" s="43"/>
      <c r="C220" s="208" t="s">
        <v>707</v>
      </c>
      <c r="D220" s="208" t="s">
        <v>156</v>
      </c>
      <c r="E220" s="209" t="s">
        <v>2865</v>
      </c>
      <c r="F220" s="210" t="s">
        <v>2866</v>
      </c>
      <c r="G220" s="211" t="s">
        <v>716</v>
      </c>
      <c r="H220" s="212">
        <v>1</v>
      </c>
      <c r="I220" s="213"/>
      <c r="J220" s="214">
        <f>ROUND(I220*H220,2)</f>
        <v>0</v>
      </c>
      <c r="K220" s="210" t="s">
        <v>19</v>
      </c>
      <c r="L220" s="48"/>
      <c r="M220" s="215" t="s">
        <v>19</v>
      </c>
      <c r="N220" s="216" t="s">
        <v>43</v>
      </c>
      <c r="O220" s="88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R220" s="219" t="s">
        <v>161</v>
      </c>
      <c r="AT220" s="219" t="s">
        <v>156</v>
      </c>
      <c r="AU220" s="219" t="s">
        <v>80</v>
      </c>
      <c r="AY220" s="21" t="s">
        <v>153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21" t="s">
        <v>80</v>
      </c>
      <c r="BK220" s="220">
        <f>ROUND(I220*H220,2)</f>
        <v>0</v>
      </c>
      <c r="BL220" s="21" t="s">
        <v>161</v>
      </c>
      <c r="BM220" s="219" t="s">
        <v>622</v>
      </c>
    </row>
    <row r="221" spans="1:47" s="2" customFormat="1" ht="12">
      <c r="A221" s="42"/>
      <c r="B221" s="43"/>
      <c r="C221" s="44"/>
      <c r="D221" s="221" t="s">
        <v>162</v>
      </c>
      <c r="E221" s="44"/>
      <c r="F221" s="222" t="s">
        <v>2866</v>
      </c>
      <c r="G221" s="44"/>
      <c r="H221" s="44"/>
      <c r="I221" s="223"/>
      <c r="J221" s="44"/>
      <c r="K221" s="44"/>
      <c r="L221" s="48"/>
      <c r="M221" s="224"/>
      <c r="N221" s="225"/>
      <c r="O221" s="88"/>
      <c r="P221" s="88"/>
      <c r="Q221" s="88"/>
      <c r="R221" s="88"/>
      <c r="S221" s="88"/>
      <c r="T221" s="89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T221" s="21" t="s">
        <v>162</v>
      </c>
      <c r="AU221" s="21" t="s">
        <v>80</v>
      </c>
    </row>
    <row r="222" spans="1:65" s="2" customFormat="1" ht="16.5" customHeight="1">
      <c r="A222" s="42"/>
      <c r="B222" s="43"/>
      <c r="C222" s="208" t="s">
        <v>426</v>
      </c>
      <c r="D222" s="208" t="s">
        <v>156</v>
      </c>
      <c r="E222" s="209" t="s">
        <v>2867</v>
      </c>
      <c r="F222" s="210" t="s">
        <v>2868</v>
      </c>
      <c r="G222" s="211" t="s">
        <v>716</v>
      </c>
      <c r="H222" s="212">
        <v>11</v>
      </c>
      <c r="I222" s="213"/>
      <c r="J222" s="214">
        <f>ROUND(I222*H222,2)</f>
        <v>0</v>
      </c>
      <c r="K222" s="210" t="s">
        <v>19</v>
      </c>
      <c r="L222" s="48"/>
      <c r="M222" s="215" t="s">
        <v>19</v>
      </c>
      <c r="N222" s="216" t="s">
        <v>43</v>
      </c>
      <c r="O222" s="88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19" t="s">
        <v>161</v>
      </c>
      <c r="AT222" s="219" t="s">
        <v>156</v>
      </c>
      <c r="AU222" s="219" t="s">
        <v>80</v>
      </c>
      <c r="AY222" s="21" t="s">
        <v>153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21" t="s">
        <v>80</v>
      </c>
      <c r="BK222" s="220">
        <f>ROUND(I222*H222,2)</f>
        <v>0</v>
      </c>
      <c r="BL222" s="21" t="s">
        <v>161</v>
      </c>
      <c r="BM222" s="219" t="s">
        <v>627</v>
      </c>
    </row>
    <row r="223" spans="1:47" s="2" customFormat="1" ht="12">
      <c r="A223" s="42"/>
      <c r="B223" s="43"/>
      <c r="C223" s="44"/>
      <c r="D223" s="221" t="s">
        <v>162</v>
      </c>
      <c r="E223" s="44"/>
      <c r="F223" s="222" t="s">
        <v>2868</v>
      </c>
      <c r="G223" s="44"/>
      <c r="H223" s="44"/>
      <c r="I223" s="223"/>
      <c r="J223" s="44"/>
      <c r="K223" s="44"/>
      <c r="L223" s="48"/>
      <c r="M223" s="224"/>
      <c r="N223" s="225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162</v>
      </c>
      <c r="AU223" s="21" t="s">
        <v>80</v>
      </c>
    </row>
    <row r="224" spans="1:65" s="2" customFormat="1" ht="16.5" customHeight="1">
      <c r="A224" s="42"/>
      <c r="B224" s="43"/>
      <c r="C224" s="208" t="s">
        <v>720</v>
      </c>
      <c r="D224" s="208" t="s">
        <v>156</v>
      </c>
      <c r="E224" s="209" t="s">
        <v>2869</v>
      </c>
      <c r="F224" s="210" t="s">
        <v>2870</v>
      </c>
      <c r="G224" s="211" t="s">
        <v>716</v>
      </c>
      <c r="H224" s="212">
        <v>16</v>
      </c>
      <c r="I224" s="213"/>
      <c r="J224" s="214">
        <f>ROUND(I224*H224,2)</f>
        <v>0</v>
      </c>
      <c r="K224" s="210" t="s">
        <v>19</v>
      </c>
      <c r="L224" s="48"/>
      <c r="M224" s="215" t="s">
        <v>19</v>
      </c>
      <c r="N224" s="216" t="s">
        <v>43</v>
      </c>
      <c r="O224" s="88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R224" s="219" t="s">
        <v>161</v>
      </c>
      <c r="AT224" s="219" t="s">
        <v>156</v>
      </c>
      <c r="AU224" s="219" t="s">
        <v>80</v>
      </c>
      <c r="AY224" s="21" t="s">
        <v>153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21" t="s">
        <v>80</v>
      </c>
      <c r="BK224" s="220">
        <f>ROUND(I224*H224,2)</f>
        <v>0</v>
      </c>
      <c r="BL224" s="21" t="s">
        <v>161</v>
      </c>
      <c r="BM224" s="219" t="s">
        <v>633</v>
      </c>
    </row>
    <row r="225" spans="1:47" s="2" customFormat="1" ht="12">
      <c r="A225" s="42"/>
      <c r="B225" s="43"/>
      <c r="C225" s="44"/>
      <c r="D225" s="221" t="s">
        <v>162</v>
      </c>
      <c r="E225" s="44"/>
      <c r="F225" s="222" t="s">
        <v>2870</v>
      </c>
      <c r="G225" s="44"/>
      <c r="H225" s="44"/>
      <c r="I225" s="223"/>
      <c r="J225" s="44"/>
      <c r="K225" s="44"/>
      <c r="L225" s="48"/>
      <c r="M225" s="224"/>
      <c r="N225" s="225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1" t="s">
        <v>162</v>
      </c>
      <c r="AU225" s="21" t="s">
        <v>80</v>
      </c>
    </row>
    <row r="226" spans="1:65" s="2" customFormat="1" ht="16.5" customHeight="1">
      <c r="A226" s="42"/>
      <c r="B226" s="43"/>
      <c r="C226" s="208" t="s">
        <v>433</v>
      </c>
      <c r="D226" s="208" t="s">
        <v>156</v>
      </c>
      <c r="E226" s="209" t="s">
        <v>2871</v>
      </c>
      <c r="F226" s="210" t="s">
        <v>2872</v>
      </c>
      <c r="G226" s="211" t="s">
        <v>716</v>
      </c>
      <c r="H226" s="212">
        <v>5</v>
      </c>
      <c r="I226" s="213"/>
      <c r="J226" s="214">
        <f>ROUND(I226*H226,2)</f>
        <v>0</v>
      </c>
      <c r="K226" s="210" t="s">
        <v>19</v>
      </c>
      <c r="L226" s="48"/>
      <c r="M226" s="215" t="s">
        <v>19</v>
      </c>
      <c r="N226" s="216" t="s">
        <v>43</v>
      </c>
      <c r="O226" s="88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R226" s="219" t="s">
        <v>161</v>
      </c>
      <c r="AT226" s="219" t="s">
        <v>156</v>
      </c>
      <c r="AU226" s="219" t="s">
        <v>80</v>
      </c>
      <c r="AY226" s="21" t="s">
        <v>153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21" t="s">
        <v>80</v>
      </c>
      <c r="BK226" s="220">
        <f>ROUND(I226*H226,2)</f>
        <v>0</v>
      </c>
      <c r="BL226" s="21" t="s">
        <v>161</v>
      </c>
      <c r="BM226" s="219" t="s">
        <v>639</v>
      </c>
    </row>
    <row r="227" spans="1:47" s="2" customFormat="1" ht="12">
      <c r="A227" s="42"/>
      <c r="B227" s="43"/>
      <c r="C227" s="44"/>
      <c r="D227" s="221" t="s">
        <v>162</v>
      </c>
      <c r="E227" s="44"/>
      <c r="F227" s="222" t="s">
        <v>2872</v>
      </c>
      <c r="G227" s="44"/>
      <c r="H227" s="44"/>
      <c r="I227" s="223"/>
      <c r="J227" s="44"/>
      <c r="K227" s="44"/>
      <c r="L227" s="48"/>
      <c r="M227" s="224"/>
      <c r="N227" s="225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1" t="s">
        <v>162</v>
      </c>
      <c r="AU227" s="21" t="s">
        <v>80</v>
      </c>
    </row>
    <row r="228" spans="1:65" s="2" customFormat="1" ht="16.5" customHeight="1">
      <c r="A228" s="42"/>
      <c r="B228" s="43"/>
      <c r="C228" s="208" t="s">
        <v>735</v>
      </c>
      <c r="D228" s="208" t="s">
        <v>156</v>
      </c>
      <c r="E228" s="209" t="s">
        <v>2873</v>
      </c>
      <c r="F228" s="210" t="s">
        <v>2874</v>
      </c>
      <c r="G228" s="211" t="s">
        <v>716</v>
      </c>
      <c r="H228" s="212">
        <v>23</v>
      </c>
      <c r="I228" s="213"/>
      <c r="J228" s="214">
        <f>ROUND(I228*H228,2)</f>
        <v>0</v>
      </c>
      <c r="K228" s="210" t="s">
        <v>19</v>
      </c>
      <c r="L228" s="48"/>
      <c r="M228" s="215" t="s">
        <v>19</v>
      </c>
      <c r="N228" s="216" t="s">
        <v>43</v>
      </c>
      <c r="O228" s="88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R228" s="219" t="s">
        <v>161</v>
      </c>
      <c r="AT228" s="219" t="s">
        <v>156</v>
      </c>
      <c r="AU228" s="219" t="s">
        <v>80</v>
      </c>
      <c r="AY228" s="21" t="s">
        <v>153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21" t="s">
        <v>80</v>
      </c>
      <c r="BK228" s="220">
        <f>ROUND(I228*H228,2)</f>
        <v>0</v>
      </c>
      <c r="BL228" s="21" t="s">
        <v>161</v>
      </c>
      <c r="BM228" s="219" t="s">
        <v>645</v>
      </c>
    </row>
    <row r="229" spans="1:47" s="2" customFormat="1" ht="12">
      <c r="A229" s="42"/>
      <c r="B229" s="43"/>
      <c r="C229" s="44"/>
      <c r="D229" s="221" t="s">
        <v>162</v>
      </c>
      <c r="E229" s="44"/>
      <c r="F229" s="222" t="s">
        <v>2874</v>
      </c>
      <c r="G229" s="44"/>
      <c r="H229" s="44"/>
      <c r="I229" s="223"/>
      <c r="J229" s="44"/>
      <c r="K229" s="44"/>
      <c r="L229" s="48"/>
      <c r="M229" s="224"/>
      <c r="N229" s="225"/>
      <c r="O229" s="88"/>
      <c r="P229" s="88"/>
      <c r="Q229" s="88"/>
      <c r="R229" s="88"/>
      <c r="S229" s="88"/>
      <c r="T229" s="89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T229" s="21" t="s">
        <v>162</v>
      </c>
      <c r="AU229" s="21" t="s">
        <v>80</v>
      </c>
    </row>
    <row r="230" spans="1:65" s="2" customFormat="1" ht="16.5" customHeight="1">
      <c r="A230" s="42"/>
      <c r="B230" s="43"/>
      <c r="C230" s="208" t="s">
        <v>441</v>
      </c>
      <c r="D230" s="208" t="s">
        <v>156</v>
      </c>
      <c r="E230" s="209" t="s">
        <v>2875</v>
      </c>
      <c r="F230" s="210" t="s">
        <v>2876</v>
      </c>
      <c r="G230" s="211" t="s">
        <v>716</v>
      </c>
      <c r="H230" s="212">
        <v>3</v>
      </c>
      <c r="I230" s="213"/>
      <c r="J230" s="214">
        <f>ROUND(I230*H230,2)</f>
        <v>0</v>
      </c>
      <c r="K230" s="210" t="s">
        <v>19</v>
      </c>
      <c r="L230" s="48"/>
      <c r="M230" s="215" t="s">
        <v>19</v>
      </c>
      <c r="N230" s="216" t="s">
        <v>43</v>
      </c>
      <c r="O230" s="88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R230" s="219" t="s">
        <v>161</v>
      </c>
      <c r="AT230" s="219" t="s">
        <v>156</v>
      </c>
      <c r="AU230" s="219" t="s">
        <v>80</v>
      </c>
      <c r="AY230" s="21" t="s">
        <v>153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21" t="s">
        <v>80</v>
      </c>
      <c r="BK230" s="220">
        <f>ROUND(I230*H230,2)</f>
        <v>0</v>
      </c>
      <c r="BL230" s="21" t="s">
        <v>161</v>
      </c>
      <c r="BM230" s="219" t="s">
        <v>650</v>
      </c>
    </row>
    <row r="231" spans="1:47" s="2" customFormat="1" ht="12">
      <c r="A231" s="42"/>
      <c r="B231" s="43"/>
      <c r="C231" s="44"/>
      <c r="D231" s="221" t="s">
        <v>162</v>
      </c>
      <c r="E231" s="44"/>
      <c r="F231" s="222" t="s">
        <v>2876</v>
      </c>
      <c r="G231" s="44"/>
      <c r="H231" s="44"/>
      <c r="I231" s="223"/>
      <c r="J231" s="44"/>
      <c r="K231" s="44"/>
      <c r="L231" s="48"/>
      <c r="M231" s="224"/>
      <c r="N231" s="225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162</v>
      </c>
      <c r="AU231" s="21" t="s">
        <v>80</v>
      </c>
    </row>
    <row r="232" spans="1:65" s="2" customFormat="1" ht="16.5" customHeight="1">
      <c r="A232" s="42"/>
      <c r="B232" s="43"/>
      <c r="C232" s="208" t="s">
        <v>750</v>
      </c>
      <c r="D232" s="208" t="s">
        <v>156</v>
      </c>
      <c r="E232" s="209" t="s">
        <v>2877</v>
      </c>
      <c r="F232" s="210" t="s">
        <v>2878</v>
      </c>
      <c r="G232" s="211" t="s">
        <v>716</v>
      </c>
      <c r="H232" s="212">
        <v>11</v>
      </c>
      <c r="I232" s="213"/>
      <c r="J232" s="214">
        <f>ROUND(I232*H232,2)</f>
        <v>0</v>
      </c>
      <c r="K232" s="210" t="s">
        <v>19</v>
      </c>
      <c r="L232" s="48"/>
      <c r="M232" s="215" t="s">
        <v>19</v>
      </c>
      <c r="N232" s="216" t="s">
        <v>43</v>
      </c>
      <c r="O232" s="88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19" t="s">
        <v>161</v>
      </c>
      <c r="AT232" s="219" t="s">
        <v>156</v>
      </c>
      <c r="AU232" s="219" t="s">
        <v>80</v>
      </c>
      <c r="AY232" s="21" t="s">
        <v>153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21" t="s">
        <v>80</v>
      </c>
      <c r="BK232" s="220">
        <f>ROUND(I232*H232,2)</f>
        <v>0</v>
      </c>
      <c r="BL232" s="21" t="s">
        <v>161</v>
      </c>
      <c r="BM232" s="219" t="s">
        <v>657</v>
      </c>
    </row>
    <row r="233" spans="1:47" s="2" customFormat="1" ht="12">
      <c r="A233" s="42"/>
      <c r="B233" s="43"/>
      <c r="C233" s="44"/>
      <c r="D233" s="221" t="s">
        <v>162</v>
      </c>
      <c r="E233" s="44"/>
      <c r="F233" s="222" t="s">
        <v>2878</v>
      </c>
      <c r="G233" s="44"/>
      <c r="H233" s="44"/>
      <c r="I233" s="223"/>
      <c r="J233" s="44"/>
      <c r="K233" s="44"/>
      <c r="L233" s="48"/>
      <c r="M233" s="224"/>
      <c r="N233" s="225"/>
      <c r="O233" s="88"/>
      <c r="P233" s="88"/>
      <c r="Q233" s="88"/>
      <c r="R233" s="88"/>
      <c r="S233" s="88"/>
      <c r="T233" s="89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T233" s="21" t="s">
        <v>162</v>
      </c>
      <c r="AU233" s="21" t="s">
        <v>80</v>
      </c>
    </row>
    <row r="234" spans="1:65" s="2" customFormat="1" ht="16.5" customHeight="1">
      <c r="A234" s="42"/>
      <c r="B234" s="43"/>
      <c r="C234" s="208" t="s">
        <v>448</v>
      </c>
      <c r="D234" s="208" t="s">
        <v>156</v>
      </c>
      <c r="E234" s="209" t="s">
        <v>2879</v>
      </c>
      <c r="F234" s="210" t="s">
        <v>2880</v>
      </c>
      <c r="G234" s="211" t="s">
        <v>716</v>
      </c>
      <c r="H234" s="212">
        <v>18</v>
      </c>
      <c r="I234" s="213"/>
      <c r="J234" s="214">
        <f>ROUND(I234*H234,2)</f>
        <v>0</v>
      </c>
      <c r="K234" s="210" t="s">
        <v>19</v>
      </c>
      <c r="L234" s="48"/>
      <c r="M234" s="215" t="s">
        <v>19</v>
      </c>
      <c r="N234" s="216" t="s">
        <v>43</v>
      </c>
      <c r="O234" s="88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R234" s="219" t="s">
        <v>161</v>
      </c>
      <c r="AT234" s="219" t="s">
        <v>156</v>
      </c>
      <c r="AU234" s="219" t="s">
        <v>80</v>
      </c>
      <c r="AY234" s="21" t="s">
        <v>153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21" t="s">
        <v>80</v>
      </c>
      <c r="BK234" s="220">
        <f>ROUND(I234*H234,2)</f>
        <v>0</v>
      </c>
      <c r="BL234" s="21" t="s">
        <v>161</v>
      </c>
      <c r="BM234" s="219" t="s">
        <v>663</v>
      </c>
    </row>
    <row r="235" spans="1:47" s="2" customFormat="1" ht="12">
      <c r="A235" s="42"/>
      <c r="B235" s="43"/>
      <c r="C235" s="44"/>
      <c r="D235" s="221" t="s">
        <v>162</v>
      </c>
      <c r="E235" s="44"/>
      <c r="F235" s="222" t="s">
        <v>2880</v>
      </c>
      <c r="G235" s="44"/>
      <c r="H235" s="44"/>
      <c r="I235" s="223"/>
      <c r="J235" s="44"/>
      <c r="K235" s="44"/>
      <c r="L235" s="48"/>
      <c r="M235" s="224"/>
      <c r="N235" s="225"/>
      <c r="O235" s="88"/>
      <c r="P235" s="88"/>
      <c r="Q235" s="88"/>
      <c r="R235" s="88"/>
      <c r="S235" s="88"/>
      <c r="T235" s="89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T235" s="21" t="s">
        <v>162</v>
      </c>
      <c r="AU235" s="21" t="s">
        <v>80</v>
      </c>
    </row>
    <row r="236" spans="1:65" s="2" customFormat="1" ht="16.5" customHeight="1">
      <c r="A236" s="42"/>
      <c r="B236" s="43"/>
      <c r="C236" s="208" t="s">
        <v>764</v>
      </c>
      <c r="D236" s="208" t="s">
        <v>156</v>
      </c>
      <c r="E236" s="209" t="s">
        <v>2881</v>
      </c>
      <c r="F236" s="210" t="s">
        <v>2882</v>
      </c>
      <c r="G236" s="211" t="s">
        <v>716</v>
      </c>
      <c r="H236" s="212">
        <v>4</v>
      </c>
      <c r="I236" s="213"/>
      <c r="J236" s="214">
        <f>ROUND(I236*H236,2)</f>
        <v>0</v>
      </c>
      <c r="K236" s="210" t="s">
        <v>19</v>
      </c>
      <c r="L236" s="48"/>
      <c r="M236" s="215" t="s">
        <v>19</v>
      </c>
      <c r="N236" s="216" t="s">
        <v>43</v>
      </c>
      <c r="O236" s="88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R236" s="219" t="s">
        <v>161</v>
      </c>
      <c r="AT236" s="219" t="s">
        <v>156</v>
      </c>
      <c r="AU236" s="219" t="s">
        <v>80</v>
      </c>
      <c r="AY236" s="21" t="s">
        <v>153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21" t="s">
        <v>80</v>
      </c>
      <c r="BK236" s="220">
        <f>ROUND(I236*H236,2)</f>
        <v>0</v>
      </c>
      <c r="BL236" s="21" t="s">
        <v>161</v>
      </c>
      <c r="BM236" s="219" t="s">
        <v>672</v>
      </c>
    </row>
    <row r="237" spans="1:47" s="2" customFormat="1" ht="12">
      <c r="A237" s="42"/>
      <c r="B237" s="43"/>
      <c r="C237" s="44"/>
      <c r="D237" s="221" t="s">
        <v>162</v>
      </c>
      <c r="E237" s="44"/>
      <c r="F237" s="222" t="s">
        <v>2882</v>
      </c>
      <c r="G237" s="44"/>
      <c r="H237" s="44"/>
      <c r="I237" s="223"/>
      <c r="J237" s="44"/>
      <c r="K237" s="44"/>
      <c r="L237" s="48"/>
      <c r="M237" s="224"/>
      <c r="N237" s="225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162</v>
      </c>
      <c r="AU237" s="21" t="s">
        <v>80</v>
      </c>
    </row>
    <row r="238" spans="1:65" s="2" customFormat="1" ht="16.5" customHeight="1">
      <c r="A238" s="42"/>
      <c r="B238" s="43"/>
      <c r="C238" s="208" t="s">
        <v>454</v>
      </c>
      <c r="D238" s="208" t="s">
        <v>156</v>
      </c>
      <c r="E238" s="209" t="s">
        <v>2883</v>
      </c>
      <c r="F238" s="210" t="s">
        <v>2884</v>
      </c>
      <c r="G238" s="211" t="s">
        <v>716</v>
      </c>
      <c r="H238" s="212">
        <v>7</v>
      </c>
      <c r="I238" s="213"/>
      <c r="J238" s="214">
        <f>ROUND(I238*H238,2)</f>
        <v>0</v>
      </c>
      <c r="K238" s="210" t="s">
        <v>19</v>
      </c>
      <c r="L238" s="48"/>
      <c r="M238" s="215" t="s">
        <v>19</v>
      </c>
      <c r="N238" s="216" t="s">
        <v>43</v>
      </c>
      <c r="O238" s="88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19" t="s">
        <v>161</v>
      </c>
      <c r="AT238" s="219" t="s">
        <v>156</v>
      </c>
      <c r="AU238" s="219" t="s">
        <v>80</v>
      </c>
      <c r="AY238" s="21" t="s">
        <v>153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21" t="s">
        <v>80</v>
      </c>
      <c r="BK238" s="220">
        <f>ROUND(I238*H238,2)</f>
        <v>0</v>
      </c>
      <c r="BL238" s="21" t="s">
        <v>161</v>
      </c>
      <c r="BM238" s="219" t="s">
        <v>681</v>
      </c>
    </row>
    <row r="239" spans="1:47" s="2" customFormat="1" ht="12">
      <c r="A239" s="42"/>
      <c r="B239" s="43"/>
      <c r="C239" s="44"/>
      <c r="D239" s="221" t="s">
        <v>162</v>
      </c>
      <c r="E239" s="44"/>
      <c r="F239" s="222" t="s">
        <v>2884</v>
      </c>
      <c r="G239" s="44"/>
      <c r="H239" s="44"/>
      <c r="I239" s="223"/>
      <c r="J239" s="44"/>
      <c r="K239" s="44"/>
      <c r="L239" s="48"/>
      <c r="M239" s="224"/>
      <c r="N239" s="225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162</v>
      </c>
      <c r="AU239" s="21" t="s">
        <v>80</v>
      </c>
    </row>
    <row r="240" spans="1:65" s="2" customFormat="1" ht="16.5" customHeight="1">
      <c r="A240" s="42"/>
      <c r="B240" s="43"/>
      <c r="C240" s="208" t="s">
        <v>779</v>
      </c>
      <c r="D240" s="208" t="s">
        <v>156</v>
      </c>
      <c r="E240" s="209" t="s">
        <v>2885</v>
      </c>
      <c r="F240" s="210" t="s">
        <v>2886</v>
      </c>
      <c r="G240" s="211" t="s">
        <v>716</v>
      </c>
      <c r="H240" s="212">
        <v>11</v>
      </c>
      <c r="I240" s="213"/>
      <c r="J240" s="214">
        <f>ROUND(I240*H240,2)</f>
        <v>0</v>
      </c>
      <c r="K240" s="210" t="s">
        <v>19</v>
      </c>
      <c r="L240" s="48"/>
      <c r="M240" s="215" t="s">
        <v>19</v>
      </c>
      <c r="N240" s="216" t="s">
        <v>43</v>
      </c>
      <c r="O240" s="88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R240" s="219" t="s">
        <v>161</v>
      </c>
      <c r="AT240" s="219" t="s">
        <v>156</v>
      </c>
      <c r="AU240" s="219" t="s">
        <v>80</v>
      </c>
      <c r="AY240" s="21" t="s">
        <v>153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21" t="s">
        <v>80</v>
      </c>
      <c r="BK240" s="220">
        <f>ROUND(I240*H240,2)</f>
        <v>0</v>
      </c>
      <c r="BL240" s="21" t="s">
        <v>161</v>
      </c>
      <c r="BM240" s="219" t="s">
        <v>687</v>
      </c>
    </row>
    <row r="241" spans="1:47" s="2" customFormat="1" ht="12">
      <c r="A241" s="42"/>
      <c r="B241" s="43"/>
      <c r="C241" s="44"/>
      <c r="D241" s="221" t="s">
        <v>162</v>
      </c>
      <c r="E241" s="44"/>
      <c r="F241" s="222" t="s">
        <v>2886</v>
      </c>
      <c r="G241" s="44"/>
      <c r="H241" s="44"/>
      <c r="I241" s="223"/>
      <c r="J241" s="44"/>
      <c r="K241" s="44"/>
      <c r="L241" s="48"/>
      <c r="M241" s="224"/>
      <c r="N241" s="225"/>
      <c r="O241" s="88"/>
      <c r="P241" s="88"/>
      <c r="Q241" s="88"/>
      <c r="R241" s="88"/>
      <c r="S241" s="88"/>
      <c r="T241" s="89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T241" s="21" t="s">
        <v>162</v>
      </c>
      <c r="AU241" s="21" t="s">
        <v>80</v>
      </c>
    </row>
    <row r="242" spans="1:65" s="2" customFormat="1" ht="16.5" customHeight="1">
      <c r="A242" s="42"/>
      <c r="B242" s="43"/>
      <c r="C242" s="208" t="s">
        <v>460</v>
      </c>
      <c r="D242" s="208" t="s">
        <v>156</v>
      </c>
      <c r="E242" s="209" t="s">
        <v>2887</v>
      </c>
      <c r="F242" s="210" t="s">
        <v>2888</v>
      </c>
      <c r="G242" s="211" t="s">
        <v>716</v>
      </c>
      <c r="H242" s="212">
        <v>3</v>
      </c>
      <c r="I242" s="213"/>
      <c r="J242" s="214">
        <f>ROUND(I242*H242,2)</f>
        <v>0</v>
      </c>
      <c r="K242" s="210" t="s">
        <v>19</v>
      </c>
      <c r="L242" s="48"/>
      <c r="M242" s="215" t="s">
        <v>19</v>
      </c>
      <c r="N242" s="216" t="s">
        <v>43</v>
      </c>
      <c r="O242" s="88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R242" s="219" t="s">
        <v>161</v>
      </c>
      <c r="AT242" s="219" t="s">
        <v>156</v>
      </c>
      <c r="AU242" s="219" t="s">
        <v>80</v>
      </c>
      <c r="AY242" s="21" t="s">
        <v>153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21" t="s">
        <v>80</v>
      </c>
      <c r="BK242" s="220">
        <f>ROUND(I242*H242,2)</f>
        <v>0</v>
      </c>
      <c r="BL242" s="21" t="s">
        <v>161</v>
      </c>
      <c r="BM242" s="219" t="s">
        <v>693</v>
      </c>
    </row>
    <row r="243" spans="1:47" s="2" customFormat="1" ht="12">
      <c r="A243" s="42"/>
      <c r="B243" s="43"/>
      <c r="C243" s="44"/>
      <c r="D243" s="221" t="s">
        <v>162</v>
      </c>
      <c r="E243" s="44"/>
      <c r="F243" s="222" t="s">
        <v>2888</v>
      </c>
      <c r="G243" s="44"/>
      <c r="H243" s="44"/>
      <c r="I243" s="223"/>
      <c r="J243" s="44"/>
      <c r="K243" s="44"/>
      <c r="L243" s="48"/>
      <c r="M243" s="224"/>
      <c r="N243" s="225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1" t="s">
        <v>162</v>
      </c>
      <c r="AU243" s="21" t="s">
        <v>80</v>
      </c>
    </row>
    <row r="244" spans="1:65" s="2" customFormat="1" ht="16.5" customHeight="1">
      <c r="A244" s="42"/>
      <c r="B244" s="43"/>
      <c r="C244" s="208" t="s">
        <v>802</v>
      </c>
      <c r="D244" s="208" t="s">
        <v>156</v>
      </c>
      <c r="E244" s="209" t="s">
        <v>2883</v>
      </c>
      <c r="F244" s="210" t="s">
        <v>2884</v>
      </c>
      <c r="G244" s="211" t="s">
        <v>716</v>
      </c>
      <c r="H244" s="212">
        <v>2</v>
      </c>
      <c r="I244" s="213"/>
      <c r="J244" s="214">
        <f>ROUND(I244*H244,2)</f>
        <v>0</v>
      </c>
      <c r="K244" s="210" t="s">
        <v>19</v>
      </c>
      <c r="L244" s="48"/>
      <c r="M244" s="215" t="s">
        <v>19</v>
      </c>
      <c r="N244" s="216" t="s">
        <v>43</v>
      </c>
      <c r="O244" s="88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19" t="s">
        <v>161</v>
      </c>
      <c r="AT244" s="219" t="s">
        <v>156</v>
      </c>
      <c r="AU244" s="219" t="s">
        <v>80</v>
      </c>
      <c r="AY244" s="21" t="s">
        <v>153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21" t="s">
        <v>80</v>
      </c>
      <c r="BK244" s="220">
        <f>ROUND(I244*H244,2)</f>
        <v>0</v>
      </c>
      <c r="BL244" s="21" t="s">
        <v>161</v>
      </c>
      <c r="BM244" s="219" t="s">
        <v>701</v>
      </c>
    </row>
    <row r="245" spans="1:47" s="2" customFormat="1" ht="12">
      <c r="A245" s="42"/>
      <c r="B245" s="43"/>
      <c r="C245" s="44"/>
      <c r="D245" s="221" t="s">
        <v>162</v>
      </c>
      <c r="E245" s="44"/>
      <c r="F245" s="222" t="s">
        <v>2884</v>
      </c>
      <c r="G245" s="44"/>
      <c r="H245" s="44"/>
      <c r="I245" s="223"/>
      <c r="J245" s="44"/>
      <c r="K245" s="44"/>
      <c r="L245" s="48"/>
      <c r="M245" s="224"/>
      <c r="N245" s="225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1" t="s">
        <v>162</v>
      </c>
      <c r="AU245" s="21" t="s">
        <v>80</v>
      </c>
    </row>
    <row r="246" spans="1:65" s="2" customFormat="1" ht="16.5" customHeight="1">
      <c r="A246" s="42"/>
      <c r="B246" s="43"/>
      <c r="C246" s="208" t="s">
        <v>475</v>
      </c>
      <c r="D246" s="208" t="s">
        <v>156</v>
      </c>
      <c r="E246" s="209" t="s">
        <v>2889</v>
      </c>
      <c r="F246" s="210" t="s">
        <v>2890</v>
      </c>
      <c r="G246" s="211" t="s">
        <v>716</v>
      </c>
      <c r="H246" s="212">
        <v>65</v>
      </c>
      <c r="I246" s="213"/>
      <c r="J246" s="214">
        <f>ROUND(I246*H246,2)</f>
        <v>0</v>
      </c>
      <c r="K246" s="210" t="s">
        <v>19</v>
      </c>
      <c r="L246" s="48"/>
      <c r="M246" s="215" t="s">
        <v>19</v>
      </c>
      <c r="N246" s="216" t="s">
        <v>43</v>
      </c>
      <c r="O246" s="88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R246" s="219" t="s">
        <v>161</v>
      </c>
      <c r="AT246" s="219" t="s">
        <v>156</v>
      </c>
      <c r="AU246" s="219" t="s">
        <v>80</v>
      </c>
      <c r="AY246" s="21" t="s">
        <v>153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21" t="s">
        <v>80</v>
      </c>
      <c r="BK246" s="220">
        <f>ROUND(I246*H246,2)</f>
        <v>0</v>
      </c>
      <c r="BL246" s="21" t="s">
        <v>161</v>
      </c>
      <c r="BM246" s="219" t="s">
        <v>705</v>
      </c>
    </row>
    <row r="247" spans="1:47" s="2" customFormat="1" ht="12">
      <c r="A247" s="42"/>
      <c r="B247" s="43"/>
      <c r="C247" s="44"/>
      <c r="D247" s="221" t="s">
        <v>162</v>
      </c>
      <c r="E247" s="44"/>
      <c r="F247" s="222" t="s">
        <v>2890</v>
      </c>
      <c r="G247" s="44"/>
      <c r="H247" s="44"/>
      <c r="I247" s="223"/>
      <c r="J247" s="44"/>
      <c r="K247" s="44"/>
      <c r="L247" s="48"/>
      <c r="M247" s="224"/>
      <c r="N247" s="225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1" t="s">
        <v>162</v>
      </c>
      <c r="AU247" s="21" t="s">
        <v>80</v>
      </c>
    </row>
    <row r="248" spans="1:65" s="2" customFormat="1" ht="16.5" customHeight="1">
      <c r="A248" s="42"/>
      <c r="B248" s="43"/>
      <c r="C248" s="208" t="s">
        <v>828</v>
      </c>
      <c r="D248" s="208" t="s">
        <v>156</v>
      </c>
      <c r="E248" s="209" t="s">
        <v>2889</v>
      </c>
      <c r="F248" s="210" t="s">
        <v>2890</v>
      </c>
      <c r="G248" s="211" t="s">
        <v>716</v>
      </c>
      <c r="H248" s="212">
        <v>12</v>
      </c>
      <c r="I248" s="213"/>
      <c r="J248" s="214">
        <f>ROUND(I248*H248,2)</f>
        <v>0</v>
      </c>
      <c r="K248" s="210" t="s">
        <v>19</v>
      </c>
      <c r="L248" s="48"/>
      <c r="M248" s="215" t="s">
        <v>19</v>
      </c>
      <c r="N248" s="216" t="s">
        <v>43</v>
      </c>
      <c r="O248" s="88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19" t="s">
        <v>161</v>
      </c>
      <c r="AT248" s="219" t="s">
        <v>156</v>
      </c>
      <c r="AU248" s="219" t="s">
        <v>80</v>
      </c>
      <c r="AY248" s="21" t="s">
        <v>153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21" t="s">
        <v>80</v>
      </c>
      <c r="BK248" s="220">
        <f>ROUND(I248*H248,2)</f>
        <v>0</v>
      </c>
      <c r="BL248" s="21" t="s">
        <v>161</v>
      </c>
      <c r="BM248" s="219" t="s">
        <v>710</v>
      </c>
    </row>
    <row r="249" spans="1:47" s="2" customFormat="1" ht="12">
      <c r="A249" s="42"/>
      <c r="B249" s="43"/>
      <c r="C249" s="44"/>
      <c r="D249" s="221" t="s">
        <v>162</v>
      </c>
      <c r="E249" s="44"/>
      <c r="F249" s="222" t="s">
        <v>2890</v>
      </c>
      <c r="G249" s="44"/>
      <c r="H249" s="44"/>
      <c r="I249" s="223"/>
      <c r="J249" s="44"/>
      <c r="K249" s="44"/>
      <c r="L249" s="48"/>
      <c r="M249" s="224"/>
      <c r="N249" s="225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1" t="s">
        <v>162</v>
      </c>
      <c r="AU249" s="21" t="s">
        <v>80</v>
      </c>
    </row>
    <row r="250" spans="1:65" s="2" customFormat="1" ht="16.5" customHeight="1">
      <c r="A250" s="42"/>
      <c r="B250" s="43"/>
      <c r="C250" s="208" t="s">
        <v>484</v>
      </c>
      <c r="D250" s="208" t="s">
        <v>156</v>
      </c>
      <c r="E250" s="209" t="s">
        <v>2889</v>
      </c>
      <c r="F250" s="210" t="s">
        <v>2890</v>
      </c>
      <c r="G250" s="211" t="s">
        <v>716</v>
      </c>
      <c r="H250" s="212">
        <v>1</v>
      </c>
      <c r="I250" s="213"/>
      <c r="J250" s="214">
        <f>ROUND(I250*H250,2)</f>
        <v>0</v>
      </c>
      <c r="K250" s="210" t="s">
        <v>19</v>
      </c>
      <c r="L250" s="48"/>
      <c r="M250" s="215" t="s">
        <v>19</v>
      </c>
      <c r="N250" s="216" t="s">
        <v>43</v>
      </c>
      <c r="O250" s="88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R250" s="219" t="s">
        <v>161</v>
      </c>
      <c r="AT250" s="219" t="s">
        <v>156</v>
      </c>
      <c r="AU250" s="219" t="s">
        <v>80</v>
      </c>
      <c r="AY250" s="21" t="s">
        <v>153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21" t="s">
        <v>80</v>
      </c>
      <c r="BK250" s="220">
        <f>ROUND(I250*H250,2)</f>
        <v>0</v>
      </c>
      <c r="BL250" s="21" t="s">
        <v>161</v>
      </c>
      <c r="BM250" s="219" t="s">
        <v>717</v>
      </c>
    </row>
    <row r="251" spans="1:47" s="2" customFormat="1" ht="12">
      <c r="A251" s="42"/>
      <c r="B251" s="43"/>
      <c r="C251" s="44"/>
      <c r="D251" s="221" t="s">
        <v>162</v>
      </c>
      <c r="E251" s="44"/>
      <c r="F251" s="222" t="s">
        <v>2890</v>
      </c>
      <c r="G251" s="44"/>
      <c r="H251" s="44"/>
      <c r="I251" s="223"/>
      <c r="J251" s="44"/>
      <c r="K251" s="44"/>
      <c r="L251" s="48"/>
      <c r="M251" s="224"/>
      <c r="N251" s="225"/>
      <c r="O251" s="88"/>
      <c r="P251" s="88"/>
      <c r="Q251" s="88"/>
      <c r="R251" s="88"/>
      <c r="S251" s="88"/>
      <c r="T251" s="89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T251" s="21" t="s">
        <v>162</v>
      </c>
      <c r="AU251" s="21" t="s">
        <v>80</v>
      </c>
    </row>
    <row r="252" spans="1:65" s="2" customFormat="1" ht="16.5" customHeight="1">
      <c r="A252" s="42"/>
      <c r="B252" s="43"/>
      <c r="C252" s="208" t="s">
        <v>860</v>
      </c>
      <c r="D252" s="208" t="s">
        <v>156</v>
      </c>
      <c r="E252" s="209" t="s">
        <v>2891</v>
      </c>
      <c r="F252" s="210" t="s">
        <v>2892</v>
      </c>
      <c r="G252" s="211" t="s">
        <v>716</v>
      </c>
      <c r="H252" s="212">
        <v>12</v>
      </c>
      <c r="I252" s="213"/>
      <c r="J252" s="214">
        <f>ROUND(I252*H252,2)</f>
        <v>0</v>
      </c>
      <c r="K252" s="210" t="s">
        <v>19</v>
      </c>
      <c r="L252" s="48"/>
      <c r="M252" s="215" t="s">
        <v>19</v>
      </c>
      <c r="N252" s="216" t="s">
        <v>43</v>
      </c>
      <c r="O252" s="88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R252" s="219" t="s">
        <v>161</v>
      </c>
      <c r="AT252" s="219" t="s">
        <v>156</v>
      </c>
      <c r="AU252" s="219" t="s">
        <v>80</v>
      </c>
      <c r="AY252" s="21" t="s">
        <v>153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21" t="s">
        <v>80</v>
      </c>
      <c r="BK252" s="220">
        <f>ROUND(I252*H252,2)</f>
        <v>0</v>
      </c>
      <c r="BL252" s="21" t="s">
        <v>161</v>
      </c>
      <c r="BM252" s="219" t="s">
        <v>723</v>
      </c>
    </row>
    <row r="253" spans="1:47" s="2" customFormat="1" ht="12">
      <c r="A253" s="42"/>
      <c r="B253" s="43"/>
      <c r="C253" s="44"/>
      <c r="D253" s="221" t="s">
        <v>162</v>
      </c>
      <c r="E253" s="44"/>
      <c r="F253" s="222" t="s">
        <v>2892</v>
      </c>
      <c r="G253" s="44"/>
      <c r="H253" s="44"/>
      <c r="I253" s="223"/>
      <c r="J253" s="44"/>
      <c r="K253" s="44"/>
      <c r="L253" s="48"/>
      <c r="M253" s="224"/>
      <c r="N253" s="225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1" t="s">
        <v>162</v>
      </c>
      <c r="AU253" s="21" t="s">
        <v>80</v>
      </c>
    </row>
    <row r="254" spans="1:65" s="2" customFormat="1" ht="16.5" customHeight="1">
      <c r="A254" s="42"/>
      <c r="B254" s="43"/>
      <c r="C254" s="208" t="s">
        <v>490</v>
      </c>
      <c r="D254" s="208" t="s">
        <v>156</v>
      </c>
      <c r="E254" s="209" t="s">
        <v>2891</v>
      </c>
      <c r="F254" s="210" t="s">
        <v>2892</v>
      </c>
      <c r="G254" s="211" t="s">
        <v>716</v>
      </c>
      <c r="H254" s="212">
        <v>91</v>
      </c>
      <c r="I254" s="213"/>
      <c r="J254" s="214">
        <f>ROUND(I254*H254,2)</f>
        <v>0</v>
      </c>
      <c r="K254" s="210" t="s">
        <v>19</v>
      </c>
      <c r="L254" s="48"/>
      <c r="M254" s="215" t="s">
        <v>19</v>
      </c>
      <c r="N254" s="216" t="s">
        <v>43</v>
      </c>
      <c r="O254" s="88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19" t="s">
        <v>161</v>
      </c>
      <c r="AT254" s="219" t="s">
        <v>156</v>
      </c>
      <c r="AU254" s="219" t="s">
        <v>80</v>
      </c>
      <c r="AY254" s="21" t="s">
        <v>153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21" t="s">
        <v>80</v>
      </c>
      <c r="BK254" s="220">
        <f>ROUND(I254*H254,2)</f>
        <v>0</v>
      </c>
      <c r="BL254" s="21" t="s">
        <v>161</v>
      </c>
      <c r="BM254" s="219" t="s">
        <v>730</v>
      </c>
    </row>
    <row r="255" spans="1:47" s="2" customFormat="1" ht="12">
      <c r="A255" s="42"/>
      <c r="B255" s="43"/>
      <c r="C255" s="44"/>
      <c r="D255" s="221" t="s">
        <v>162</v>
      </c>
      <c r="E255" s="44"/>
      <c r="F255" s="222" t="s">
        <v>2892</v>
      </c>
      <c r="G255" s="44"/>
      <c r="H255" s="44"/>
      <c r="I255" s="223"/>
      <c r="J255" s="44"/>
      <c r="K255" s="44"/>
      <c r="L255" s="48"/>
      <c r="M255" s="224"/>
      <c r="N255" s="225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1" t="s">
        <v>162</v>
      </c>
      <c r="AU255" s="21" t="s">
        <v>80</v>
      </c>
    </row>
    <row r="256" spans="1:65" s="2" customFormat="1" ht="16.5" customHeight="1">
      <c r="A256" s="42"/>
      <c r="B256" s="43"/>
      <c r="C256" s="208" t="s">
        <v>873</v>
      </c>
      <c r="D256" s="208" t="s">
        <v>156</v>
      </c>
      <c r="E256" s="209" t="s">
        <v>2891</v>
      </c>
      <c r="F256" s="210" t="s">
        <v>2892</v>
      </c>
      <c r="G256" s="211" t="s">
        <v>716</v>
      </c>
      <c r="H256" s="212">
        <v>20</v>
      </c>
      <c r="I256" s="213"/>
      <c r="J256" s="214">
        <f>ROUND(I256*H256,2)</f>
        <v>0</v>
      </c>
      <c r="K256" s="210" t="s">
        <v>19</v>
      </c>
      <c r="L256" s="48"/>
      <c r="M256" s="215" t="s">
        <v>19</v>
      </c>
      <c r="N256" s="216" t="s">
        <v>43</v>
      </c>
      <c r="O256" s="88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R256" s="219" t="s">
        <v>161</v>
      </c>
      <c r="AT256" s="219" t="s">
        <v>156</v>
      </c>
      <c r="AU256" s="219" t="s">
        <v>80</v>
      </c>
      <c r="AY256" s="21" t="s">
        <v>153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21" t="s">
        <v>80</v>
      </c>
      <c r="BK256" s="220">
        <f>ROUND(I256*H256,2)</f>
        <v>0</v>
      </c>
      <c r="BL256" s="21" t="s">
        <v>161</v>
      </c>
      <c r="BM256" s="219" t="s">
        <v>738</v>
      </c>
    </row>
    <row r="257" spans="1:47" s="2" customFormat="1" ht="12">
      <c r="A257" s="42"/>
      <c r="B257" s="43"/>
      <c r="C257" s="44"/>
      <c r="D257" s="221" t="s">
        <v>162</v>
      </c>
      <c r="E257" s="44"/>
      <c r="F257" s="222" t="s">
        <v>2892</v>
      </c>
      <c r="G257" s="44"/>
      <c r="H257" s="44"/>
      <c r="I257" s="223"/>
      <c r="J257" s="44"/>
      <c r="K257" s="44"/>
      <c r="L257" s="48"/>
      <c r="M257" s="224"/>
      <c r="N257" s="225"/>
      <c r="O257" s="88"/>
      <c r="P257" s="88"/>
      <c r="Q257" s="88"/>
      <c r="R257" s="88"/>
      <c r="S257" s="88"/>
      <c r="T257" s="89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T257" s="21" t="s">
        <v>162</v>
      </c>
      <c r="AU257" s="21" t="s">
        <v>80</v>
      </c>
    </row>
    <row r="258" spans="1:65" s="2" customFormat="1" ht="16.5" customHeight="1">
      <c r="A258" s="42"/>
      <c r="B258" s="43"/>
      <c r="C258" s="208" t="s">
        <v>501</v>
      </c>
      <c r="D258" s="208" t="s">
        <v>156</v>
      </c>
      <c r="E258" s="209" t="s">
        <v>2893</v>
      </c>
      <c r="F258" s="210" t="s">
        <v>2894</v>
      </c>
      <c r="G258" s="211" t="s">
        <v>716</v>
      </c>
      <c r="H258" s="212">
        <v>20</v>
      </c>
      <c r="I258" s="213"/>
      <c r="J258" s="214">
        <f>ROUND(I258*H258,2)</f>
        <v>0</v>
      </c>
      <c r="K258" s="210" t="s">
        <v>19</v>
      </c>
      <c r="L258" s="48"/>
      <c r="M258" s="215" t="s">
        <v>19</v>
      </c>
      <c r="N258" s="216" t="s">
        <v>43</v>
      </c>
      <c r="O258" s="88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19" t="s">
        <v>161</v>
      </c>
      <c r="AT258" s="219" t="s">
        <v>156</v>
      </c>
      <c r="AU258" s="219" t="s">
        <v>80</v>
      </c>
      <c r="AY258" s="21" t="s">
        <v>153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21" t="s">
        <v>80</v>
      </c>
      <c r="BK258" s="220">
        <f>ROUND(I258*H258,2)</f>
        <v>0</v>
      </c>
      <c r="BL258" s="21" t="s">
        <v>161</v>
      </c>
      <c r="BM258" s="219" t="s">
        <v>745</v>
      </c>
    </row>
    <row r="259" spans="1:47" s="2" customFormat="1" ht="12">
      <c r="A259" s="42"/>
      <c r="B259" s="43"/>
      <c r="C259" s="44"/>
      <c r="D259" s="221" t="s">
        <v>162</v>
      </c>
      <c r="E259" s="44"/>
      <c r="F259" s="222" t="s">
        <v>2894</v>
      </c>
      <c r="G259" s="44"/>
      <c r="H259" s="44"/>
      <c r="I259" s="223"/>
      <c r="J259" s="44"/>
      <c r="K259" s="44"/>
      <c r="L259" s="48"/>
      <c r="M259" s="224"/>
      <c r="N259" s="225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1" t="s">
        <v>162</v>
      </c>
      <c r="AU259" s="21" t="s">
        <v>80</v>
      </c>
    </row>
    <row r="260" spans="1:65" s="2" customFormat="1" ht="16.5" customHeight="1">
      <c r="A260" s="42"/>
      <c r="B260" s="43"/>
      <c r="C260" s="208" t="s">
        <v>677</v>
      </c>
      <c r="D260" s="208" t="s">
        <v>156</v>
      </c>
      <c r="E260" s="209" t="s">
        <v>2895</v>
      </c>
      <c r="F260" s="210" t="s">
        <v>2896</v>
      </c>
      <c r="G260" s="211" t="s">
        <v>716</v>
      </c>
      <c r="H260" s="212">
        <v>3</v>
      </c>
      <c r="I260" s="213"/>
      <c r="J260" s="214">
        <f>ROUND(I260*H260,2)</f>
        <v>0</v>
      </c>
      <c r="K260" s="210" t="s">
        <v>19</v>
      </c>
      <c r="L260" s="48"/>
      <c r="M260" s="215" t="s">
        <v>19</v>
      </c>
      <c r="N260" s="216" t="s">
        <v>43</v>
      </c>
      <c r="O260" s="88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R260" s="219" t="s">
        <v>161</v>
      </c>
      <c r="AT260" s="219" t="s">
        <v>156</v>
      </c>
      <c r="AU260" s="219" t="s">
        <v>80</v>
      </c>
      <c r="AY260" s="21" t="s">
        <v>153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21" t="s">
        <v>80</v>
      </c>
      <c r="BK260" s="220">
        <f>ROUND(I260*H260,2)</f>
        <v>0</v>
      </c>
      <c r="BL260" s="21" t="s">
        <v>161</v>
      </c>
      <c r="BM260" s="219" t="s">
        <v>753</v>
      </c>
    </row>
    <row r="261" spans="1:47" s="2" customFormat="1" ht="12">
      <c r="A261" s="42"/>
      <c r="B261" s="43"/>
      <c r="C261" s="44"/>
      <c r="D261" s="221" t="s">
        <v>162</v>
      </c>
      <c r="E261" s="44"/>
      <c r="F261" s="222" t="s">
        <v>2896</v>
      </c>
      <c r="G261" s="44"/>
      <c r="H261" s="44"/>
      <c r="I261" s="223"/>
      <c r="J261" s="44"/>
      <c r="K261" s="44"/>
      <c r="L261" s="48"/>
      <c r="M261" s="224"/>
      <c r="N261" s="225"/>
      <c r="O261" s="88"/>
      <c r="P261" s="88"/>
      <c r="Q261" s="88"/>
      <c r="R261" s="88"/>
      <c r="S261" s="88"/>
      <c r="T261" s="89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T261" s="21" t="s">
        <v>162</v>
      </c>
      <c r="AU261" s="21" t="s">
        <v>80</v>
      </c>
    </row>
    <row r="262" spans="1:65" s="2" customFormat="1" ht="21.75" customHeight="1">
      <c r="A262" s="42"/>
      <c r="B262" s="43"/>
      <c r="C262" s="208" t="s">
        <v>528</v>
      </c>
      <c r="D262" s="208" t="s">
        <v>156</v>
      </c>
      <c r="E262" s="209" t="s">
        <v>2897</v>
      </c>
      <c r="F262" s="210" t="s">
        <v>2898</v>
      </c>
      <c r="G262" s="211" t="s">
        <v>716</v>
      </c>
      <c r="H262" s="212">
        <v>1</v>
      </c>
      <c r="I262" s="213"/>
      <c r="J262" s="214">
        <f>ROUND(I262*H262,2)</f>
        <v>0</v>
      </c>
      <c r="K262" s="210" t="s">
        <v>19</v>
      </c>
      <c r="L262" s="48"/>
      <c r="M262" s="215" t="s">
        <v>19</v>
      </c>
      <c r="N262" s="216" t="s">
        <v>43</v>
      </c>
      <c r="O262" s="88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19" t="s">
        <v>161</v>
      </c>
      <c r="AT262" s="219" t="s">
        <v>156</v>
      </c>
      <c r="AU262" s="219" t="s">
        <v>80</v>
      </c>
      <c r="AY262" s="21" t="s">
        <v>153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21" t="s">
        <v>80</v>
      </c>
      <c r="BK262" s="220">
        <f>ROUND(I262*H262,2)</f>
        <v>0</v>
      </c>
      <c r="BL262" s="21" t="s">
        <v>161</v>
      </c>
      <c r="BM262" s="219" t="s">
        <v>759</v>
      </c>
    </row>
    <row r="263" spans="1:47" s="2" customFormat="1" ht="12">
      <c r="A263" s="42"/>
      <c r="B263" s="43"/>
      <c r="C263" s="44"/>
      <c r="D263" s="221" t="s">
        <v>162</v>
      </c>
      <c r="E263" s="44"/>
      <c r="F263" s="222" t="s">
        <v>2898</v>
      </c>
      <c r="G263" s="44"/>
      <c r="H263" s="44"/>
      <c r="I263" s="223"/>
      <c r="J263" s="44"/>
      <c r="K263" s="44"/>
      <c r="L263" s="48"/>
      <c r="M263" s="224"/>
      <c r="N263" s="225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1" t="s">
        <v>162</v>
      </c>
      <c r="AU263" s="21" t="s">
        <v>80</v>
      </c>
    </row>
    <row r="264" spans="1:65" s="2" customFormat="1" ht="21.75" customHeight="1">
      <c r="A264" s="42"/>
      <c r="B264" s="43"/>
      <c r="C264" s="208" t="s">
        <v>897</v>
      </c>
      <c r="D264" s="208" t="s">
        <v>156</v>
      </c>
      <c r="E264" s="209" t="s">
        <v>2899</v>
      </c>
      <c r="F264" s="210" t="s">
        <v>2900</v>
      </c>
      <c r="G264" s="211" t="s">
        <v>716</v>
      </c>
      <c r="H264" s="212">
        <v>1</v>
      </c>
      <c r="I264" s="213"/>
      <c r="J264" s="214">
        <f>ROUND(I264*H264,2)</f>
        <v>0</v>
      </c>
      <c r="K264" s="210" t="s">
        <v>19</v>
      </c>
      <c r="L264" s="48"/>
      <c r="M264" s="215" t="s">
        <v>19</v>
      </c>
      <c r="N264" s="216" t="s">
        <v>43</v>
      </c>
      <c r="O264" s="88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R264" s="219" t="s">
        <v>161</v>
      </c>
      <c r="AT264" s="219" t="s">
        <v>156</v>
      </c>
      <c r="AU264" s="219" t="s">
        <v>80</v>
      </c>
      <c r="AY264" s="21" t="s">
        <v>153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21" t="s">
        <v>80</v>
      </c>
      <c r="BK264" s="220">
        <f>ROUND(I264*H264,2)</f>
        <v>0</v>
      </c>
      <c r="BL264" s="21" t="s">
        <v>161</v>
      </c>
      <c r="BM264" s="219" t="s">
        <v>767</v>
      </c>
    </row>
    <row r="265" spans="1:47" s="2" customFormat="1" ht="12">
      <c r="A265" s="42"/>
      <c r="B265" s="43"/>
      <c r="C265" s="44"/>
      <c r="D265" s="221" t="s">
        <v>162</v>
      </c>
      <c r="E265" s="44"/>
      <c r="F265" s="222" t="s">
        <v>2900</v>
      </c>
      <c r="G265" s="44"/>
      <c r="H265" s="44"/>
      <c r="I265" s="223"/>
      <c r="J265" s="44"/>
      <c r="K265" s="44"/>
      <c r="L265" s="48"/>
      <c r="M265" s="224"/>
      <c r="N265" s="225"/>
      <c r="O265" s="88"/>
      <c r="P265" s="88"/>
      <c r="Q265" s="88"/>
      <c r="R265" s="88"/>
      <c r="S265" s="88"/>
      <c r="T265" s="89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T265" s="21" t="s">
        <v>162</v>
      </c>
      <c r="AU265" s="21" t="s">
        <v>80</v>
      </c>
    </row>
    <row r="266" spans="1:65" s="2" customFormat="1" ht="16.5" customHeight="1">
      <c r="A266" s="42"/>
      <c r="B266" s="43"/>
      <c r="C266" s="208" t="s">
        <v>537</v>
      </c>
      <c r="D266" s="208" t="s">
        <v>156</v>
      </c>
      <c r="E266" s="209" t="s">
        <v>2901</v>
      </c>
      <c r="F266" s="210" t="s">
        <v>2902</v>
      </c>
      <c r="G266" s="211" t="s">
        <v>716</v>
      </c>
      <c r="H266" s="212">
        <v>29</v>
      </c>
      <c r="I266" s="213"/>
      <c r="J266" s="214">
        <f>ROUND(I266*H266,2)</f>
        <v>0</v>
      </c>
      <c r="K266" s="210" t="s">
        <v>19</v>
      </c>
      <c r="L266" s="48"/>
      <c r="M266" s="215" t="s">
        <v>19</v>
      </c>
      <c r="N266" s="216" t="s">
        <v>43</v>
      </c>
      <c r="O266" s="88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19" t="s">
        <v>161</v>
      </c>
      <c r="AT266" s="219" t="s">
        <v>156</v>
      </c>
      <c r="AU266" s="219" t="s">
        <v>80</v>
      </c>
      <c r="AY266" s="21" t="s">
        <v>153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21" t="s">
        <v>80</v>
      </c>
      <c r="BK266" s="220">
        <f>ROUND(I266*H266,2)</f>
        <v>0</v>
      </c>
      <c r="BL266" s="21" t="s">
        <v>161</v>
      </c>
      <c r="BM266" s="219" t="s">
        <v>774</v>
      </c>
    </row>
    <row r="267" spans="1:47" s="2" customFormat="1" ht="12">
      <c r="A267" s="42"/>
      <c r="B267" s="43"/>
      <c r="C267" s="44"/>
      <c r="D267" s="221" t="s">
        <v>162</v>
      </c>
      <c r="E267" s="44"/>
      <c r="F267" s="222" t="s">
        <v>2902</v>
      </c>
      <c r="G267" s="44"/>
      <c r="H267" s="44"/>
      <c r="I267" s="223"/>
      <c r="J267" s="44"/>
      <c r="K267" s="44"/>
      <c r="L267" s="48"/>
      <c r="M267" s="224"/>
      <c r="N267" s="225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1" t="s">
        <v>162</v>
      </c>
      <c r="AU267" s="21" t="s">
        <v>80</v>
      </c>
    </row>
    <row r="268" spans="1:65" s="2" customFormat="1" ht="21.75" customHeight="1">
      <c r="A268" s="42"/>
      <c r="B268" s="43"/>
      <c r="C268" s="208" t="s">
        <v>916</v>
      </c>
      <c r="D268" s="208" t="s">
        <v>156</v>
      </c>
      <c r="E268" s="209" t="s">
        <v>2903</v>
      </c>
      <c r="F268" s="210" t="s">
        <v>2904</v>
      </c>
      <c r="G268" s="211" t="s">
        <v>716</v>
      </c>
      <c r="H268" s="212">
        <v>16</v>
      </c>
      <c r="I268" s="213"/>
      <c r="J268" s="214">
        <f>ROUND(I268*H268,2)</f>
        <v>0</v>
      </c>
      <c r="K268" s="210" t="s">
        <v>19</v>
      </c>
      <c r="L268" s="48"/>
      <c r="M268" s="215" t="s">
        <v>19</v>
      </c>
      <c r="N268" s="216" t="s">
        <v>43</v>
      </c>
      <c r="O268" s="88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19" t="s">
        <v>161</v>
      </c>
      <c r="AT268" s="219" t="s">
        <v>156</v>
      </c>
      <c r="AU268" s="219" t="s">
        <v>80</v>
      </c>
      <c r="AY268" s="21" t="s">
        <v>153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21" t="s">
        <v>80</v>
      </c>
      <c r="BK268" s="220">
        <f>ROUND(I268*H268,2)</f>
        <v>0</v>
      </c>
      <c r="BL268" s="21" t="s">
        <v>161</v>
      </c>
      <c r="BM268" s="219" t="s">
        <v>782</v>
      </c>
    </row>
    <row r="269" spans="1:47" s="2" customFormat="1" ht="12">
      <c r="A269" s="42"/>
      <c r="B269" s="43"/>
      <c r="C269" s="44"/>
      <c r="D269" s="221" t="s">
        <v>162</v>
      </c>
      <c r="E269" s="44"/>
      <c r="F269" s="222" t="s">
        <v>2904</v>
      </c>
      <c r="G269" s="44"/>
      <c r="H269" s="44"/>
      <c r="I269" s="223"/>
      <c r="J269" s="44"/>
      <c r="K269" s="44"/>
      <c r="L269" s="48"/>
      <c r="M269" s="224"/>
      <c r="N269" s="225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162</v>
      </c>
      <c r="AU269" s="21" t="s">
        <v>80</v>
      </c>
    </row>
    <row r="270" spans="1:65" s="2" customFormat="1" ht="21.75" customHeight="1">
      <c r="A270" s="42"/>
      <c r="B270" s="43"/>
      <c r="C270" s="208" t="s">
        <v>542</v>
      </c>
      <c r="D270" s="208" t="s">
        <v>156</v>
      </c>
      <c r="E270" s="209" t="s">
        <v>2905</v>
      </c>
      <c r="F270" s="210" t="s">
        <v>2906</v>
      </c>
      <c r="G270" s="211" t="s">
        <v>716</v>
      </c>
      <c r="H270" s="212">
        <v>144</v>
      </c>
      <c r="I270" s="213"/>
      <c r="J270" s="214">
        <f>ROUND(I270*H270,2)</f>
        <v>0</v>
      </c>
      <c r="K270" s="210" t="s">
        <v>19</v>
      </c>
      <c r="L270" s="48"/>
      <c r="M270" s="215" t="s">
        <v>19</v>
      </c>
      <c r="N270" s="216" t="s">
        <v>43</v>
      </c>
      <c r="O270" s="88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19" t="s">
        <v>161</v>
      </c>
      <c r="AT270" s="219" t="s">
        <v>156</v>
      </c>
      <c r="AU270" s="219" t="s">
        <v>80</v>
      </c>
      <c r="AY270" s="21" t="s">
        <v>153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21" t="s">
        <v>80</v>
      </c>
      <c r="BK270" s="220">
        <f>ROUND(I270*H270,2)</f>
        <v>0</v>
      </c>
      <c r="BL270" s="21" t="s">
        <v>161</v>
      </c>
      <c r="BM270" s="219" t="s">
        <v>790</v>
      </c>
    </row>
    <row r="271" spans="1:47" s="2" customFormat="1" ht="12">
      <c r="A271" s="42"/>
      <c r="B271" s="43"/>
      <c r="C271" s="44"/>
      <c r="D271" s="221" t="s">
        <v>162</v>
      </c>
      <c r="E271" s="44"/>
      <c r="F271" s="222" t="s">
        <v>2906</v>
      </c>
      <c r="G271" s="44"/>
      <c r="H271" s="44"/>
      <c r="I271" s="223"/>
      <c r="J271" s="44"/>
      <c r="K271" s="44"/>
      <c r="L271" s="48"/>
      <c r="M271" s="224"/>
      <c r="N271" s="225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162</v>
      </c>
      <c r="AU271" s="21" t="s">
        <v>80</v>
      </c>
    </row>
    <row r="272" spans="1:65" s="2" customFormat="1" ht="16.5" customHeight="1">
      <c r="A272" s="42"/>
      <c r="B272" s="43"/>
      <c r="C272" s="208" t="s">
        <v>930</v>
      </c>
      <c r="D272" s="208" t="s">
        <v>156</v>
      </c>
      <c r="E272" s="209" t="s">
        <v>2907</v>
      </c>
      <c r="F272" s="210" t="s">
        <v>2908</v>
      </c>
      <c r="G272" s="211" t="s">
        <v>716</v>
      </c>
      <c r="H272" s="212">
        <v>6</v>
      </c>
      <c r="I272" s="213"/>
      <c r="J272" s="214">
        <f>ROUND(I272*H272,2)</f>
        <v>0</v>
      </c>
      <c r="K272" s="210" t="s">
        <v>19</v>
      </c>
      <c r="L272" s="48"/>
      <c r="M272" s="215" t="s">
        <v>19</v>
      </c>
      <c r="N272" s="216" t="s">
        <v>43</v>
      </c>
      <c r="O272" s="88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R272" s="219" t="s">
        <v>161</v>
      </c>
      <c r="AT272" s="219" t="s">
        <v>156</v>
      </c>
      <c r="AU272" s="219" t="s">
        <v>80</v>
      </c>
      <c r="AY272" s="21" t="s">
        <v>153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21" t="s">
        <v>80</v>
      </c>
      <c r="BK272" s="220">
        <f>ROUND(I272*H272,2)</f>
        <v>0</v>
      </c>
      <c r="BL272" s="21" t="s">
        <v>161</v>
      </c>
      <c r="BM272" s="219" t="s">
        <v>805</v>
      </c>
    </row>
    <row r="273" spans="1:47" s="2" customFormat="1" ht="12">
      <c r="A273" s="42"/>
      <c r="B273" s="43"/>
      <c r="C273" s="44"/>
      <c r="D273" s="221" t="s">
        <v>162</v>
      </c>
      <c r="E273" s="44"/>
      <c r="F273" s="222" t="s">
        <v>2908</v>
      </c>
      <c r="G273" s="44"/>
      <c r="H273" s="44"/>
      <c r="I273" s="223"/>
      <c r="J273" s="44"/>
      <c r="K273" s="44"/>
      <c r="L273" s="48"/>
      <c r="M273" s="224"/>
      <c r="N273" s="225"/>
      <c r="O273" s="88"/>
      <c r="P273" s="88"/>
      <c r="Q273" s="88"/>
      <c r="R273" s="88"/>
      <c r="S273" s="88"/>
      <c r="T273" s="89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T273" s="21" t="s">
        <v>162</v>
      </c>
      <c r="AU273" s="21" t="s">
        <v>80</v>
      </c>
    </row>
    <row r="274" spans="1:47" s="2" customFormat="1" ht="12">
      <c r="A274" s="42"/>
      <c r="B274" s="43"/>
      <c r="C274" s="44"/>
      <c r="D274" s="221" t="s">
        <v>225</v>
      </c>
      <c r="E274" s="44"/>
      <c r="F274" s="271" t="s">
        <v>2909</v>
      </c>
      <c r="G274" s="44"/>
      <c r="H274" s="44"/>
      <c r="I274" s="223"/>
      <c r="J274" s="44"/>
      <c r="K274" s="44"/>
      <c r="L274" s="48"/>
      <c r="M274" s="224"/>
      <c r="N274" s="225"/>
      <c r="O274" s="88"/>
      <c r="P274" s="88"/>
      <c r="Q274" s="88"/>
      <c r="R274" s="88"/>
      <c r="S274" s="88"/>
      <c r="T274" s="89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T274" s="21" t="s">
        <v>225</v>
      </c>
      <c r="AU274" s="21" t="s">
        <v>80</v>
      </c>
    </row>
    <row r="275" spans="1:65" s="2" customFormat="1" ht="21.75" customHeight="1">
      <c r="A275" s="42"/>
      <c r="B275" s="43"/>
      <c r="C275" s="208" t="s">
        <v>549</v>
      </c>
      <c r="D275" s="208" t="s">
        <v>156</v>
      </c>
      <c r="E275" s="209" t="s">
        <v>2910</v>
      </c>
      <c r="F275" s="210" t="s">
        <v>2911</v>
      </c>
      <c r="G275" s="211" t="s">
        <v>716</v>
      </c>
      <c r="H275" s="212">
        <v>15</v>
      </c>
      <c r="I275" s="213"/>
      <c r="J275" s="214">
        <f>ROUND(I275*H275,2)</f>
        <v>0</v>
      </c>
      <c r="K275" s="210" t="s">
        <v>19</v>
      </c>
      <c r="L275" s="48"/>
      <c r="M275" s="215" t="s">
        <v>19</v>
      </c>
      <c r="N275" s="216" t="s">
        <v>43</v>
      </c>
      <c r="O275" s="88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R275" s="219" t="s">
        <v>161</v>
      </c>
      <c r="AT275" s="219" t="s">
        <v>156</v>
      </c>
      <c r="AU275" s="219" t="s">
        <v>80</v>
      </c>
      <c r="AY275" s="21" t="s">
        <v>153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21" t="s">
        <v>80</v>
      </c>
      <c r="BK275" s="220">
        <f>ROUND(I275*H275,2)</f>
        <v>0</v>
      </c>
      <c r="BL275" s="21" t="s">
        <v>161</v>
      </c>
      <c r="BM275" s="219" t="s">
        <v>825</v>
      </c>
    </row>
    <row r="276" spans="1:47" s="2" customFormat="1" ht="12">
      <c r="A276" s="42"/>
      <c r="B276" s="43"/>
      <c r="C276" s="44"/>
      <c r="D276" s="221" t="s">
        <v>162</v>
      </c>
      <c r="E276" s="44"/>
      <c r="F276" s="222" t="s">
        <v>2911</v>
      </c>
      <c r="G276" s="44"/>
      <c r="H276" s="44"/>
      <c r="I276" s="223"/>
      <c r="J276" s="44"/>
      <c r="K276" s="44"/>
      <c r="L276" s="48"/>
      <c r="M276" s="224"/>
      <c r="N276" s="225"/>
      <c r="O276" s="88"/>
      <c r="P276" s="88"/>
      <c r="Q276" s="88"/>
      <c r="R276" s="88"/>
      <c r="S276" s="88"/>
      <c r="T276" s="89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T276" s="21" t="s">
        <v>162</v>
      </c>
      <c r="AU276" s="21" t="s">
        <v>80</v>
      </c>
    </row>
    <row r="277" spans="1:65" s="2" customFormat="1" ht="16.5" customHeight="1">
      <c r="A277" s="42"/>
      <c r="B277" s="43"/>
      <c r="C277" s="208" t="s">
        <v>946</v>
      </c>
      <c r="D277" s="208" t="s">
        <v>156</v>
      </c>
      <c r="E277" s="209" t="s">
        <v>2912</v>
      </c>
      <c r="F277" s="210" t="s">
        <v>2913</v>
      </c>
      <c r="G277" s="211" t="s">
        <v>346</v>
      </c>
      <c r="H277" s="212">
        <v>12</v>
      </c>
      <c r="I277" s="213"/>
      <c r="J277" s="214">
        <f>ROUND(I277*H277,2)</f>
        <v>0</v>
      </c>
      <c r="K277" s="210" t="s">
        <v>19</v>
      </c>
      <c r="L277" s="48"/>
      <c r="M277" s="215" t="s">
        <v>19</v>
      </c>
      <c r="N277" s="216" t="s">
        <v>43</v>
      </c>
      <c r="O277" s="88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R277" s="219" t="s">
        <v>161</v>
      </c>
      <c r="AT277" s="219" t="s">
        <v>156</v>
      </c>
      <c r="AU277" s="219" t="s">
        <v>80</v>
      </c>
      <c r="AY277" s="21" t="s">
        <v>153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21" t="s">
        <v>80</v>
      </c>
      <c r="BK277" s="220">
        <f>ROUND(I277*H277,2)</f>
        <v>0</v>
      </c>
      <c r="BL277" s="21" t="s">
        <v>161</v>
      </c>
      <c r="BM277" s="219" t="s">
        <v>831</v>
      </c>
    </row>
    <row r="278" spans="1:47" s="2" customFormat="1" ht="12">
      <c r="A278" s="42"/>
      <c r="B278" s="43"/>
      <c r="C278" s="44"/>
      <c r="D278" s="221" t="s">
        <v>162</v>
      </c>
      <c r="E278" s="44"/>
      <c r="F278" s="222" t="s">
        <v>2913</v>
      </c>
      <c r="G278" s="44"/>
      <c r="H278" s="44"/>
      <c r="I278" s="223"/>
      <c r="J278" s="44"/>
      <c r="K278" s="44"/>
      <c r="L278" s="48"/>
      <c r="M278" s="224"/>
      <c r="N278" s="225"/>
      <c r="O278" s="88"/>
      <c r="P278" s="88"/>
      <c r="Q278" s="88"/>
      <c r="R278" s="88"/>
      <c r="S278" s="88"/>
      <c r="T278" s="89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T278" s="21" t="s">
        <v>162</v>
      </c>
      <c r="AU278" s="21" t="s">
        <v>80</v>
      </c>
    </row>
    <row r="279" spans="1:65" s="2" customFormat="1" ht="16.5" customHeight="1">
      <c r="A279" s="42"/>
      <c r="B279" s="43"/>
      <c r="C279" s="208" t="s">
        <v>555</v>
      </c>
      <c r="D279" s="208" t="s">
        <v>156</v>
      </c>
      <c r="E279" s="209" t="s">
        <v>2914</v>
      </c>
      <c r="F279" s="210" t="s">
        <v>2915</v>
      </c>
      <c r="G279" s="211" t="s">
        <v>346</v>
      </c>
      <c r="H279" s="212">
        <v>300</v>
      </c>
      <c r="I279" s="213"/>
      <c r="J279" s="214">
        <f>ROUND(I279*H279,2)</f>
        <v>0</v>
      </c>
      <c r="K279" s="210" t="s">
        <v>19</v>
      </c>
      <c r="L279" s="48"/>
      <c r="M279" s="215" t="s">
        <v>19</v>
      </c>
      <c r="N279" s="216" t="s">
        <v>43</v>
      </c>
      <c r="O279" s="88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R279" s="219" t="s">
        <v>161</v>
      </c>
      <c r="AT279" s="219" t="s">
        <v>156</v>
      </c>
      <c r="AU279" s="219" t="s">
        <v>80</v>
      </c>
      <c r="AY279" s="21" t="s">
        <v>153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21" t="s">
        <v>80</v>
      </c>
      <c r="BK279" s="220">
        <f>ROUND(I279*H279,2)</f>
        <v>0</v>
      </c>
      <c r="BL279" s="21" t="s">
        <v>161</v>
      </c>
      <c r="BM279" s="219" t="s">
        <v>836</v>
      </c>
    </row>
    <row r="280" spans="1:47" s="2" customFormat="1" ht="12">
      <c r="A280" s="42"/>
      <c r="B280" s="43"/>
      <c r="C280" s="44"/>
      <c r="D280" s="221" t="s">
        <v>162</v>
      </c>
      <c r="E280" s="44"/>
      <c r="F280" s="222" t="s">
        <v>2915</v>
      </c>
      <c r="G280" s="44"/>
      <c r="H280" s="44"/>
      <c r="I280" s="223"/>
      <c r="J280" s="44"/>
      <c r="K280" s="44"/>
      <c r="L280" s="48"/>
      <c r="M280" s="224"/>
      <c r="N280" s="225"/>
      <c r="O280" s="88"/>
      <c r="P280" s="88"/>
      <c r="Q280" s="88"/>
      <c r="R280" s="88"/>
      <c r="S280" s="88"/>
      <c r="T280" s="89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T280" s="21" t="s">
        <v>162</v>
      </c>
      <c r="AU280" s="21" t="s">
        <v>80</v>
      </c>
    </row>
    <row r="281" spans="1:65" s="2" customFormat="1" ht="16.5" customHeight="1">
      <c r="A281" s="42"/>
      <c r="B281" s="43"/>
      <c r="C281" s="208" t="s">
        <v>961</v>
      </c>
      <c r="D281" s="208" t="s">
        <v>156</v>
      </c>
      <c r="E281" s="209" t="s">
        <v>2914</v>
      </c>
      <c r="F281" s="210" t="s">
        <v>2915</v>
      </c>
      <c r="G281" s="211" t="s">
        <v>346</v>
      </c>
      <c r="H281" s="212">
        <v>800</v>
      </c>
      <c r="I281" s="213"/>
      <c r="J281" s="214">
        <f>ROUND(I281*H281,2)</f>
        <v>0</v>
      </c>
      <c r="K281" s="210" t="s">
        <v>19</v>
      </c>
      <c r="L281" s="48"/>
      <c r="M281" s="215" t="s">
        <v>19</v>
      </c>
      <c r="N281" s="216" t="s">
        <v>43</v>
      </c>
      <c r="O281" s="88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19" t="s">
        <v>161</v>
      </c>
      <c r="AT281" s="219" t="s">
        <v>156</v>
      </c>
      <c r="AU281" s="219" t="s">
        <v>80</v>
      </c>
      <c r="AY281" s="21" t="s">
        <v>153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21" t="s">
        <v>80</v>
      </c>
      <c r="BK281" s="220">
        <f>ROUND(I281*H281,2)</f>
        <v>0</v>
      </c>
      <c r="BL281" s="21" t="s">
        <v>161</v>
      </c>
      <c r="BM281" s="219" t="s">
        <v>863</v>
      </c>
    </row>
    <row r="282" spans="1:47" s="2" customFormat="1" ht="12">
      <c r="A282" s="42"/>
      <c r="B282" s="43"/>
      <c r="C282" s="44"/>
      <c r="D282" s="221" t="s">
        <v>162</v>
      </c>
      <c r="E282" s="44"/>
      <c r="F282" s="222" t="s">
        <v>2915</v>
      </c>
      <c r="G282" s="44"/>
      <c r="H282" s="44"/>
      <c r="I282" s="223"/>
      <c r="J282" s="44"/>
      <c r="K282" s="44"/>
      <c r="L282" s="48"/>
      <c r="M282" s="224"/>
      <c r="N282" s="225"/>
      <c r="O282" s="88"/>
      <c r="P282" s="88"/>
      <c r="Q282" s="88"/>
      <c r="R282" s="88"/>
      <c r="S282" s="88"/>
      <c r="T282" s="89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T282" s="21" t="s">
        <v>162</v>
      </c>
      <c r="AU282" s="21" t="s">
        <v>80</v>
      </c>
    </row>
    <row r="283" spans="1:65" s="2" customFormat="1" ht="16.5" customHeight="1">
      <c r="A283" s="42"/>
      <c r="B283" s="43"/>
      <c r="C283" s="208" t="s">
        <v>562</v>
      </c>
      <c r="D283" s="208" t="s">
        <v>156</v>
      </c>
      <c r="E283" s="209" t="s">
        <v>2914</v>
      </c>
      <c r="F283" s="210" t="s">
        <v>2915</v>
      </c>
      <c r="G283" s="211" t="s">
        <v>346</v>
      </c>
      <c r="H283" s="212">
        <v>1200</v>
      </c>
      <c r="I283" s="213"/>
      <c r="J283" s="214">
        <f>ROUND(I283*H283,2)</f>
        <v>0</v>
      </c>
      <c r="K283" s="210" t="s">
        <v>19</v>
      </c>
      <c r="L283" s="48"/>
      <c r="M283" s="215" t="s">
        <v>19</v>
      </c>
      <c r="N283" s="216" t="s">
        <v>43</v>
      </c>
      <c r="O283" s="88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R283" s="219" t="s">
        <v>161</v>
      </c>
      <c r="AT283" s="219" t="s">
        <v>156</v>
      </c>
      <c r="AU283" s="219" t="s">
        <v>80</v>
      </c>
      <c r="AY283" s="21" t="s">
        <v>153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21" t="s">
        <v>80</v>
      </c>
      <c r="BK283" s="220">
        <f>ROUND(I283*H283,2)</f>
        <v>0</v>
      </c>
      <c r="BL283" s="21" t="s">
        <v>161</v>
      </c>
      <c r="BM283" s="219" t="s">
        <v>869</v>
      </c>
    </row>
    <row r="284" spans="1:47" s="2" customFormat="1" ht="12">
      <c r="A284" s="42"/>
      <c r="B284" s="43"/>
      <c r="C284" s="44"/>
      <c r="D284" s="221" t="s">
        <v>162</v>
      </c>
      <c r="E284" s="44"/>
      <c r="F284" s="222" t="s">
        <v>2915</v>
      </c>
      <c r="G284" s="44"/>
      <c r="H284" s="44"/>
      <c r="I284" s="223"/>
      <c r="J284" s="44"/>
      <c r="K284" s="44"/>
      <c r="L284" s="48"/>
      <c r="M284" s="224"/>
      <c r="N284" s="225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1" t="s">
        <v>162</v>
      </c>
      <c r="AU284" s="21" t="s">
        <v>80</v>
      </c>
    </row>
    <row r="285" spans="1:65" s="2" customFormat="1" ht="16.5" customHeight="1">
      <c r="A285" s="42"/>
      <c r="B285" s="43"/>
      <c r="C285" s="208" t="s">
        <v>972</v>
      </c>
      <c r="D285" s="208" t="s">
        <v>156</v>
      </c>
      <c r="E285" s="209" t="s">
        <v>2914</v>
      </c>
      <c r="F285" s="210" t="s">
        <v>2915</v>
      </c>
      <c r="G285" s="211" t="s">
        <v>346</v>
      </c>
      <c r="H285" s="212">
        <v>120</v>
      </c>
      <c r="I285" s="213"/>
      <c r="J285" s="214">
        <f>ROUND(I285*H285,2)</f>
        <v>0</v>
      </c>
      <c r="K285" s="210" t="s">
        <v>19</v>
      </c>
      <c r="L285" s="48"/>
      <c r="M285" s="215" t="s">
        <v>19</v>
      </c>
      <c r="N285" s="216" t="s">
        <v>43</v>
      </c>
      <c r="O285" s="88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19" t="s">
        <v>161</v>
      </c>
      <c r="AT285" s="219" t="s">
        <v>156</v>
      </c>
      <c r="AU285" s="219" t="s">
        <v>80</v>
      </c>
      <c r="AY285" s="21" t="s">
        <v>153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21" t="s">
        <v>80</v>
      </c>
      <c r="BK285" s="220">
        <f>ROUND(I285*H285,2)</f>
        <v>0</v>
      </c>
      <c r="BL285" s="21" t="s">
        <v>161</v>
      </c>
      <c r="BM285" s="219" t="s">
        <v>876</v>
      </c>
    </row>
    <row r="286" spans="1:47" s="2" customFormat="1" ht="12">
      <c r="A286" s="42"/>
      <c r="B286" s="43"/>
      <c r="C286" s="44"/>
      <c r="D286" s="221" t="s">
        <v>162</v>
      </c>
      <c r="E286" s="44"/>
      <c r="F286" s="222" t="s">
        <v>2915</v>
      </c>
      <c r="G286" s="44"/>
      <c r="H286" s="44"/>
      <c r="I286" s="223"/>
      <c r="J286" s="44"/>
      <c r="K286" s="44"/>
      <c r="L286" s="48"/>
      <c r="M286" s="224"/>
      <c r="N286" s="225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1" t="s">
        <v>162</v>
      </c>
      <c r="AU286" s="21" t="s">
        <v>80</v>
      </c>
    </row>
    <row r="287" spans="1:65" s="2" customFormat="1" ht="16.5" customHeight="1">
      <c r="A287" s="42"/>
      <c r="B287" s="43"/>
      <c r="C287" s="208" t="s">
        <v>567</v>
      </c>
      <c r="D287" s="208" t="s">
        <v>156</v>
      </c>
      <c r="E287" s="209" t="s">
        <v>2916</v>
      </c>
      <c r="F287" s="210" t="s">
        <v>2917</v>
      </c>
      <c r="G287" s="211" t="s">
        <v>346</v>
      </c>
      <c r="H287" s="212">
        <v>20</v>
      </c>
      <c r="I287" s="213"/>
      <c r="J287" s="214">
        <f>ROUND(I287*H287,2)</f>
        <v>0</v>
      </c>
      <c r="K287" s="210" t="s">
        <v>19</v>
      </c>
      <c r="L287" s="48"/>
      <c r="M287" s="215" t="s">
        <v>19</v>
      </c>
      <c r="N287" s="216" t="s">
        <v>43</v>
      </c>
      <c r="O287" s="88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19" t="s">
        <v>161</v>
      </c>
      <c r="AT287" s="219" t="s">
        <v>156</v>
      </c>
      <c r="AU287" s="219" t="s">
        <v>80</v>
      </c>
      <c r="AY287" s="21" t="s">
        <v>153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21" t="s">
        <v>80</v>
      </c>
      <c r="BK287" s="220">
        <f>ROUND(I287*H287,2)</f>
        <v>0</v>
      </c>
      <c r="BL287" s="21" t="s">
        <v>161</v>
      </c>
      <c r="BM287" s="219" t="s">
        <v>882</v>
      </c>
    </row>
    <row r="288" spans="1:47" s="2" customFormat="1" ht="12">
      <c r="A288" s="42"/>
      <c r="B288" s="43"/>
      <c r="C288" s="44"/>
      <c r="D288" s="221" t="s">
        <v>162</v>
      </c>
      <c r="E288" s="44"/>
      <c r="F288" s="222" t="s">
        <v>2917</v>
      </c>
      <c r="G288" s="44"/>
      <c r="H288" s="44"/>
      <c r="I288" s="223"/>
      <c r="J288" s="44"/>
      <c r="K288" s="44"/>
      <c r="L288" s="48"/>
      <c r="M288" s="224"/>
      <c r="N288" s="225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1" t="s">
        <v>162</v>
      </c>
      <c r="AU288" s="21" t="s">
        <v>80</v>
      </c>
    </row>
    <row r="289" spans="1:65" s="2" customFormat="1" ht="16.5" customHeight="1">
      <c r="A289" s="42"/>
      <c r="B289" s="43"/>
      <c r="C289" s="208" t="s">
        <v>983</v>
      </c>
      <c r="D289" s="208" t="s">
        <v>156</v>
      </c>
      <c r="E289" s="209" t="s">
        <v>2916</v>
      </c>
      <c r="F289" s="210" t="s">
        <v>2917</v>
      </c>
      <c r="G289" s="211" t="s">
        <v>346</v>
      </c>
      <c r="H289" s="212">
        <v>70</v>
      </c>
      <c r="I289" s="213"/>
      <c r="J289" s="214">
        <f>ROUND(I289*H289,2)</f>
        <v>0</v>
      </c>
      <c r="K289" s="210" t="s">
        <v>19</v>
      </c>
      <c r="L289" s="48"/>
      <c r="M289" s="215" t="s">
        <v>19</v>
      </c>
      <c r="N289" s="216" t="s">
        <v>43</v>
      </c>
      <c r="O289" s="88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R289" s="219" t="s">
        <v>161</v>
      </c>
      <c r="AT289" s="219" t="s">
        <v>156</v>
      </c>
      <c r="AU289" s="219" t="s">
        <v>80</v>
      </c>
      <c r="AY289" s="21" t="s">
        <v>153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21" t="s">
        <v>80</v>
      </c>
      <c r="BK289" s="220">
        <f>ROUND(I289*H289,2)</f>
        <v>0</v>
      </c>
      <c r="BL289" s="21" t="s">
        <v>161</v>
      </c>
      <c r="BM289" s="219" t="s">
        <v>888</v>
      </c>
    </row>
    <row r="290" spans="1:47" s="2" customFormat="1" ht="12">
      <c r="A290" s="42"/>
      <c r="B290" s="43"/>
      <c r="C290" s="44"/>
      <c r="D290" s="221" t="s">
        <v>162</v>
      </c>
      <c r="E290" s="44"/>
      <c r="F290" s="222" t="s">
        <v>2917</v>
      </c>
      <c r="G290" s="44"/>
      <c r="H290" s="44"/>
      <c r="I290" s="223"/>
      <c r="J290" s="44"/>
      <c r="K290" s="44"/>
      <c r="L290" s="48"/>
      <c r="M290" s="224"/>
      <c r="N290" s="225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1" t="s">
        <v>162</v>
      </c>
      <c r="AU290" s="21" t="s">
        <v>80</v>
      </c>
    </row>
    <row r="291" spans="1:65" s="2" customFormat="1" ht="16.5" customHeight="1">
      <c r="A291" s="42"/>
      <c r="B291" s="43"/>
      <c r="C291" s="208" t="s">
        <v>573</v>
      </c>
      <c r="D291" s="208" t="s">
        <v>156</v>
      </c>
      <c r="E291" s="209" t="s">
        <v>2918</v>
      </c>
      <c r="F291" s="210" t="s">
        <v>2919</v>
      </c>
      <c r="G291" s="211" t="s">
        <v>346</v>
      </c>
      <c r="H291" s="212">
        <v>160</v>
      </c>
      <c r="I291" s="213"/>
      <c r="J291" s="214">
        <f>ROUND(I291*H291,2)</f>
        <v>0</v>
      </c>
      <c r="K291" s="210" t="s">
        <v>19</v>
      </c>
      <c r="L291" s="48"/>
      <c r="M291" s="215" t="s">
        <v>19</v>
      </c>
      <c r="N291" s="216" t="s">
        <v>43</v>
      </c>
      <c r="O291" s="88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R291" s="219" t="s">
        <v>161</v>
      </c>
      <c r="AT291" s="219" t="s">
        <v>156</v>
      </c>
      <c r="AU291" s="219" t="s">
        <v>80</v>
      </c>
      <c r="AY291" s="21" t="s">
        <v>153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21" t="s">
        <v>80</v>
      </c>
      <c r="BK291" s="220">
        <f>ROUND(I291*H291,2)</f>
        <v>0</v>
      </c>
      <c r="BL291" s="21" t="s">
        <v>161</v>
      </c>
      <c r="BM291" s="219" t="s">
        <v>893</v>
      </c>
    </row>
    <row r="292" spans="1:47" s="2" customFormat="1" ht="12">
      <c r="A292" s="42"/>
      <c r="B292" s="43"/>
      <c r="C292" s="44"/>
      <c r="D292" s="221" t="s">
        <v>162</v>
      </c>
      <c r="E292" s="44"/>
      <c r="F292" s="222" t="s">
        <v>2919</v>
      </c>
      <c r="G292" s="44"/>
      <c r="H292" s="44"/>
      <c r="I292" s="223"/>
      <c r="J292" s="44"/>
      <c r="K292" s="44"/>
      <c r="L292" s="48"/>
      <c r="M292" s="224"/>
      <c r="N292" s="225"/>
      <c r="O292" s="88"/>
      <c r="P292" s="88"/>
      <c r="Q292" s="88"/>
      <c r="R292" s="88"/>
      <c r="S292" s="88"/>
      <c r="T292" s="89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T292" s="21" t="s">
        <v>162</v>
      </c>
      <c r="AU292" s="21" t="s">
        <v>80</v>
      </c>
    </row>
    <row r="293" spans="1:65" s="2" customFormat="1" ht="16.5" customHeight="1">
      <c r="A293" s="42"/>
      <c r="B293" s="43"/>
      <c r="C293" s="208" t="s">
        <v>617</v>
      </c>
      <c r="D293" s="208" t="s">
        <v>156</v>
      </c>
      <c r="E293" s="209" t="s">
        <v>2920</v>
      </c>
      <c r="F293" s="210" t="s">
        <v>2921</v>
      </c>
      <c r="G293" s="211" t="s">
        <v>2763</v>
      </c>
      <c r="H293" s="212">
        <v>1</v>
      </c>
      <c r="I293" s="213"/>
      <c r="J293" s="214">
        <f>ROUND(I293*H293,2)</f>
        <v>0</v>
      </c>
      <c r="K293" s="210" t="s">
        <v>19</v>
      </c>
      <c r="L293" s="48"/>
      <c r="M293" s="215" t="s">
        <v>19</v>
      </c>
      <c r="N293" s="216" t="s">
        <v>43</v>
      </c>
      <c r="O293" s="88"/>
      <c r="P293" s="217">
        <f>O293*H293</f>
        <v>0</v>
      </c>
      <c r="Q293" s="217">
        <v>0</v>
      </c>
      <c r="R293" s="217">
        <f>Q293*H293</f>
        <v>0</v>
      </c>
      <c r="S293" s="217">
        <v>0</v>
      </c>
      <c r="T293" s="218">
        <f>S293*H293</f>
        <v>0</v>
      </c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R293" s="219" t="s">
        <v>161</v>
      </c>
      <c r="AT293" s="219" t="s">
        <v>156</v>
      </c>
      <c r="AU293" s="219" t="s">
        <v>80</v>
      </c>
      <c r="AY293" s="21" t="s">
        <v>153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21" t="s">
        <v>80</v>
      </c>
      <c r="BK293" s="220">
        <f>ROUND(I293*H293,2)</f>
        <v>0</v>
      </c>
      <c r="BL293" s="21" t="s">
        <v>161</v>
      </c>
      <c r="BM293" s="219" t="s">
        <v>900</v>
      </c>
    </row>
    <row r="294" spans="1:47" s="2" customFormat="1" ht="12">
      <c r="A294" s="42"/>
      <c r="B294" s="43"/>
      <c r="C294" s="44"/>
      <c r="D294" s="221" t="s">
        <v>162</v>
      </c>
      <c r="E294" s="44"/>
      <c r="F294" s="222" t="s">
        <v>2922</v>
      </c>
      <c r="G294" s="44"/>
      <c r="H294" s="44"/>
      <c r="I294" s="223"/>
      <c r="J294" s="44"/>
      <c r="K294" s="44"/>
      <c r="L294" s="48"/>
      <c r="M294" s="224"/>
      <c r="N294" s="225"/>
      <c r="O294" s="88"/>
      <c r="P294" s="88"/>
      <c r="Q294" s="88"/>
      <c r="R294" s="88"/>
      <c r="S294" s="88"/>
      <c r="T294" s="89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T294" s="21" t="s">
        <v>162</v>
      </c>
      <c r="AU294" s="21" t="s">
        <v>80</v>
      </c>
    </row>
    <row r="295" spans="1:63" s="12" customFormat="1" ht="25.9" customHeight="1">
      <c r="A295" s="12"/>
      <c r="B295" s="192"/>
      <c r="C295" s="193"/>
      <c r="D295" s="194" t="s">
        <v>71</v>
      </c>
      <c r="E295" s="195" t="s">
        <v>2416</v>
      </c>
      <c r="F295" s="195" t="s">
        <v>2923</v>
      </c>
      <c r="G295" s="193"/>
      <c r="H295" s="193"/>
      <c r="I295" s="196"/>
      <c r="J295" s="197">
        <f>BK295</f>
        <v>0</v>
      </c>
      <c r="K295" s="193"/>
      <c r="L295" s="198"/>
      <c r="M295" s="199"/>
      <c r="N295" s="200"/>
      <c r="O295" s="200"/>
      <c r="P295" s="201">
        <f>SUM(P296:P297)</f>
        <v>0</v>
      </c>
      <c r="Q295" s="200"/>
      <c r="R295" s="201">
        <f>SUM(R296:R297)</f>
        <v>0</v>
      </c>
      <c r="S295" s="200"/>
      <c r="T295" s="202">
        <f>SUM(T296:T297)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3" t="s">
        <v>80</v>
      </c>
      <c r="AT295" s="204" t="s">
        <v>71</v>
      </c>
      <c r="AU295" s="204" t="s">
        <v>72</v>
      </c>
      <c r="AY295" s="203" t="s">
        <v>153</v>
      </c>
      <c r="BK295" s="205">
        <f>SUM(BK296:BK297)</f>
        <v>0</v>
      </c>
    </row>
    <row r="296" spans="1:65" s="2" customFormat="1" ht="16.5" customHeight="1">
      <c r="A296" s="42"/>
      <c r="B296" s="43"/>
      <c r="C296" s="208" t="s">
        <v>622</v>
      </c>
      <c r="D296" s="208" t="s">
        <v>156</v>
      </c>
      <c r="E296" s="209" t="s">
        <v>2924</v>
      </c>
      <c r="F296" s="210" t="s">
        <v>2925</v>
      </c>
      <c r="G296" s="211" t="s">
        <v>716</v>
      </c>
      <c r="H296" s="212">
        <v>1</v>
      </c>
      <c r="I296" s="213"/>
      <c r="J296" s="214">
        <f>ROUND(I296*H296,2)</f>
        <v>0</v>
      </c>
      <c r="K296" s="210" t="s">
        <v>19</v>
      </c>
      <c r="L296" s="48"/>
      <c r="M296" s="215" t="s">
        <v>19</v>
      </c>
      <c r="N296" s="216" t="s">
        <v>43</v>
      </c>
      <c r="O296" s="88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R296" s="219" t="s">
        <v>161</v>
      </c>
      <c r="AT296" s="219" t="s">
        <v>156</v>
      </c>
      <c r="AU296" s="219" t="s">
        <v>80</v>
      </c>
      <c r="AY296" s="21" t="s">
        <v>153</v>
      </c>
      <c r="BE296" s="220">
        <f>IF(N296="základní",J296,0)</f>
        <v>0</v>
      </c>
      <c r="BF296" s="220">
        <f>IF(N296="snížená",J296,0)</f>
        <v>0</v>
      </c>
      <c r="BG296" s="220">
        <f>IF(N296="zákl. přenesená",J296,0)</f>
        <v>0</v>
      </c>
      <c r="BH296" s="220">
        <f>IF(N296="sníž. přenesená",J296,0)</f>
        <v>0</v>
      </c>
      <c r="BI296" s="220">
        <f>IF(N296="nulová",J296,0)</f>
        <v>0</v>
      </c>
      <c r="BJ296" s="21" t="s">
        <v>80</v>
      </c>
      <c r="BK296" s="220">
        <f>ROUND(I296*H296,2)</f>
        <v>0</v>
      </c>
      <c r="BL296" s="21" t="s">
        <v>161</v>
      </c>
      <c r="BM296" s="219" t="s">
        <v>907</v>
      </c>
    </row>
    <row r="297" spans="1:47" s="2" customFormat="1" ht="12">
      <c r="A297" s="42"/>
      <c r="B297" s="43"/>
      <c r="C297" s="44"/>
      <c r="D297" s="221" t="s">
        <v>162</v>
      </c>
      <c r="E297" s="44"/>
      <c r="F297" s="222" t="s">
        <v>2925</v>
      </c>
      <c r="G297" s="44"/>
      <c r="H297" s="44"/>
      <c r="I297" s="223"/>
      <c r="J297" s="44"/>
      <c r="K297" s="44"/>
      <c r="L297" s="48"/>
      <c r="M297" s="224"/>
      <c r="N297" s="225"/>
      <c r="O297" s="88"/>
      <c r="P297" s="88"/>
      <c r="Q297" s="88"/>
      <c r="R297" s="88"/>
      <c r="S297" s="88"/>
      <c r="T297" s="89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T297" s="21" t="s">
        <v>162</v>
      </c>
      <c r="AU297" s="21" t="s">
        <v>80</v>
      </c>
    </row>
    <row r="298" spans="1:63" s="12" customFormat="1" ht="25.9" customHeight="1">
      <c r="A298" s="12"/>
      <c r="B298" s="192"/>
      <c r="C298" s="193"/>
      <c r="D298" s="194" t="s">
        <v>71</v>
      </c>
      <c r="E298" s="195" t="s">
        <v>2433</v>
      </c>
      <c r="F298" s="195" t="s">
        <v>2327</v>
      </c>
      <c r="G298" s="193"/>
      <c r="H298" s="193"/>
      <c r="I298" s="196"/>
      <c r="J298" s="197">
        <f>BK298</f>
        <v>0</v>
      </c>
      <c r="K298" s="193"/>
      <c r="L298" s="198"/>
      <c r="M298" s="199"/>
      <c r="N298" s="200"/>
      <c r="O298" s="200"/>
      <c r="P298" s="201">
        <f>SUM(P299:P326)</f>
        <v>0</v>
      </c>
      <c r="Q298" s="200"/>
      <c r="R298" s="201">
        <f>SUM(R299:R326)</f>
        <v>0</v>
      </c>
      <c r="S298" s="200"/>
      <c r="T298" s="202">
        <f>SUM(T299:T326)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3" t="s">
        <v>80</v>
      </c>
      <c r="AT298" s="204" t="s">
        <v>71</v>
      </c>
      <c r="AU298" s="204" t="s">
        <v>72</v>
      </c>
      <c r="AY298" s="203" t="s">
        <v>153</v>
      </c>
      <c r="BK298" s="205">
        <f>SUM(BK299:BK326)</f>
        <v>0</v>
      </c>
    </row>
    <row r="299" spans="1:65" s="2" customFormat="1" ht="16.5" customHeight="1">
      <c r="A299" s="42"/>
      <c r="B299" s="43"/>
      <c r="C299" s="261" t="s">
        <v>1138</v>
      </c>
      <c r="D299" s="261" t="s">
        <v>214</v>
      </c>
      <c r="E299" s="262" t="s">
        <v>2926</v>
      </c>
      <c r="F299" s="263" t="s">
        <v>2927</v>
      </c>
      <c r="G299" s="264" t="s">
        <v>716</v>
      </c>
      <c r="H299" s="265">
        <v>29</v>
      </c>
      <c r="I299" s="266"/>
      <c r="J299" s="267">
        <f>ROUND(I299*H299,2)</f>
        <v>0</v>
      </c>
      <c r="K299" s="263" t="s">
        <v>19</v>
      </c>
      <c r="L299" s="268"/>
      <c r="M299" s="269" t="s">
        <v>19</v>
      </c>
      <c r="N299" s="270" t="s">
        <v>43</v>
      </c>
      <c r="O299" s="88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R299" s="219" t="s">
        <v>184</v>
      </c>
      <c r="AT299" s="219" t="s">
        <v>214</v>
      </c>
      <c r="AU299" s="219" t="s">
        <v>80</v>
      </c>
      <c r="AY299" s="21" t="s">
        <v>153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21" t="s">
        <v>80</v>
      </c>
      <c r="BK299" s="220">
        <f>ROUND(I299*H299,2)</f>
        <v>0</v>
      </c>
      <c r="BL299" s="21" t="s">
        <v>161</v>
      </c>
      <c r="BM299" s="219" t="s">
        <v>919</v>
      </c>
    </row>
    <row r="300" spans="1:47" s="2" customFormat="1" ht="12">
      <c r="A300" s="42"/>
      <c r="B300" s="43"/>
      <c r="C300" s="44"/>
      <c r="D300" s="221" t="s">
        <v>162</v>
      </c>
      <c r="E300" s="44"/>
      <c r="F300" s="222" t="s">
        <v>2927</v>
      </c>
      <c r="G300" s="44"/>
      <c r="H300" s="44"/>
      <c r="I300" s="223"/>
      <c r="J300" s="44"/>
      <c r="K300" s="44"/>
      <c r="L300" s="48"/>
      <c r="M300" s="224"/>
      <c r="N300" s="225"/>
      <c r="O300" s="88"/>
      <c r="P300" s="88"/>
      <c r="Q300" s="88"/>
      <c r="R300" s="88"/>
      <c r="S300" s="88"/>
      <c r="T300" s="89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T300" s="21" t="s">
        <v>162</v>
      </c>
      <c r="AU300" s="21" t="s">
        <v>80</v>
      </c>
    </row>
    <row r="301" spans="1:65" s="2" customFormat="1" ht="16.5" customHeight="1">
      <c r="A301" s="42"/>
      <c r="B301" s="43"/>
      <c r="C301" s="261" t="s">
        <v>639</v>
      </c>
      <c r="D301" s="261" t="s">
        <v>214</v>
      </c>
      <c r="E301" s="262" t="s">
        <v>2926</v>
      </c>
      <c r="F301" s="263" t="s">
        <v>2927</v>
      </c>
      <c r="G301" s="264" t="s">
        <v>716</v>
      </c>
      <c r="H301" s="265">
        <v>17</v>
      </c>
      <c r="I301" s="266"/>
      <c r="J301" s="267">
        <f>ROUND(I301*H301,2)</f>
        <v>0</v>
      </c>
      <c r="K301" s="263" t="s">
        <v>19</v>
      </c>
      <c r="L301" s="268"/>
      <c r="M301" s="269" t="s">
        <v>19</v>
      </c>
      <c r="N301" s="270" t="s">
        <v>43</v>
      </c>
      <c r="O301" s="88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19" t="s">
        <v>184</v>
      </c>
      <c r="AT301" s="219" t="s">
        <v>214</v>
      </c>
      <c r="AU301" s="219" t="s">
        <v>80</v>
      </c>
      <c r="AY301" s="21" t="s">
        <v>153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21" t="s">
        <v>80</v>
      </c>
      <c r="BK301" s="220">
        <f>ROUND(I301*H301,2)</f>
        <v>0</v>
      </c>
      <c r="BL301" s="21" t="s">
        <v>161</v>
      </c>
      <c r="BM301" s="219" t="s">
        <v>925</v>
      </c>
    </row>
    <row r="302" spans="1:47" s="2" customFormat="1" ht="12">
      <c r="A302" s="42"/>
      <c r="B302" s="43"/>
      <c r="C302" s="44"/>
      <c r="D302" s="221" t="s">
        <v>162</v>
      </c>
      <c r="E302" s="44"/>
      <c r="F302" s="222" t="s">
        <v>2927</v>
      </c>
      <c r="G302" s="44"/>
      <c r="H302" s="44"/>
      <c r="I302" s="223"/>
      <c r="J302" s="44"/>
      <c r="K302" s="44"/>
      <c r="L302" s="48"/>
      <c r="M302" s="224"/>
      <c r="N302" s="225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1" t="s">
        <v>162</v>
      </c>
      <c r="AU302" s="21" t="s">
        <v>80</v>
      </c>
    </row>
    <row r="303" spans="1:65" s="2" customFormat="1" ht="16.5" customHeight="1">
      <c r="A303" s="42"/>
      <c r="B303" s="43"/>
      <c r="C303" s="261" t="s">
        <v>1147</v>
      </c>
      <c r="D303" s="261" t="s">
        <v>214</v>
      </c>
      <c r="E303" s="262" t="s">
        <v>2926</v>
      </c>
      <c r="F303" s="263" t="s">
        <v>2927</v>
      </c>
      <c r="G303" s="264" t="s">
        <v>716</v>
      </c>
      <c r="H303" s="265">
        <v>14</v>
      </c>
      <c r="I303" s="266"/>
      <c r="J303" s="267">
        <f>ROUND(I303*H303,2)</f>
        <v>0</v>
      </c>
      <c r="K303" s="263" t="s">
        <v>19</v>
      </c>
      <c r="L303" s="268"/>
      <c r="M303" s="269" t="s">
        <v>19</v>
      </c>
      <c r="N303" s="270" t="s">
        <v>43</v>
      </c>
      <c r="O303" s="88"/>
      <c r="P303" s="217">
        <f>O303*H303</f>
        <v>0</v>
      </c>
      <c r="Q303" s="217">
        <v>0</v>
      </c>
      <c r="R303" s="217">
        <f>Q303*H303</f>
        <v>0</v>
      </c>
      <c r="S303" s="217">
        <v>0</v>
      </c>
      <c r="T303" s="218">
        <f>S303*H303</f>
        <v>0</v>
      </c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R303" s="219" t="s">
        <v>184</v>
      </c>
      <c r="AT303" s="219" t="s">
        <v>214</v>
      </c>
      <c r="AU303" s="219" t="s">
        <v>80</v>
      </c>
      <c r="AY303" s="21" t="s">
        <v>153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21" t="s">
        <v>80</v>
      </c>
      <c r="BK303" s="220">
        <f>ROUND(I303*H303,2)</f>
        <v>0</v>
      </c>
      <c r="BL303" s="21" t="s">
        <v>161</v>
      </c>
      <c r="BM303" s="219" t="s">
        <v>933</v>
      </c>
    </row>
    <row r="304" spans="1:47" s="2" customFormat="1" ht="12">
      <c r="A304" s="42"/>
      <c r="B304" s="43"/>
      <c r="C304" s="44"/>
      <c r="D304" s="221" t="s">
        <v>162</v>
      </c>
      <c r="E304" s="44"/>
      <c r="F304" s="222" t="s">
        <v>2927</v>
      </c>
      <c r="G304" s="44"/>
      <c r="H304" s="44"/>
      <c r="I304" s="223"/>
      <c r="J304" s="44"/>
      <c r="K304" s="44"/>
      <c r="L304" s="48"/>
      <c r="M304" s="224"/>
      <c r="N304" s="225"/>
      <c r="O304" s="88"/>
      <c r="P304" s="88"/>
      <c r="Q304" s="88"/>
      <c r="R304" s="88"/>
      <c r="S304" s="88"/>
      <c r="T304" s="89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T304" s="21" t="s">
        <v>162</v>
      </c>
      <c r="AU304" s="21" t="s">
        <v>80</v>
      </c>
    </row>
    <row r="305" spans="1:65" s="2" customFormat="1" ht="16.5" customHeight="1">
      <c r="A305" s="42"/>
      <c r="B305" s="43"/>
      <c r="C305" s="261" t="s">
        <v>645</v>
      </c>
      <c r="D305" s="261" t="s">
        <v>214</v>
      </c>
      <c r="E305" s="262" t="s">
        <v>2926</v>
      </c>
      <c r="F305" s="263" t="s">
        <v>2927</v>
      </c>
      <c r="G305" s="264" t="s">
        <v>716</v>
      </c>
      <c r="H305" s="265">
        <v>1</v>
      </c>
      <c r="I305" s="266"/>
      <c r="J305" s="267">
        <f>ROUND(I305*H305,2)</f>
        <v>0</v>
      </c>
      <c r="K305" s="263" t="s">
        <v>19</v>
      </c>
      <c r="L305" s="268"/>
      <c r="M305" s="269" t="s">
        <v>19</v>
      </c>
      <c r="N305" s="270" t="s">
        <v>43</v>
      </c>
      <c r="O305" s="88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R305" s="219" t="s">
        <v>184</v>
      </c>
      <c r="AT305" s="219" t="s">
        <v>214</v>
      </c>
      <c r="AU305" s="219" t="s">
        <v>80</v>
      </c>
      <c r="AY305" s="21" t="s">
        <v>153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21" t="s">
        <v>80</v>
      </c>
      <c r="BK305" s="220">
        <f>ROUND(I305*H305,2)</f>
        <v>0</v>
      </c>
      <c r="BL305" s="21" t="s">
        <v>161</v>
      </c>
      <c r="BM305" s="219" t="s">
        <v>941</v>
      </c>
    </row>
    <row r="306" spans="1:47" s="2" customFormat="1" ht="12">
      <c r="A306" s="42"/>
      <c r="B306" s="43"/>
      <c r="C306" s="44"/>
      <c r="D306" s="221" t="s">
        <v>162</v>
      </c>
      <c r="E306" s="44"/>
      <c r="F306" s="222" t="s">
        <v>2927</v>
      </c>
      <c r="G306" s="44"/>
      <c r="H306" s="44"/>
      <c r="I306" s="223"/>
      <c r="J306" s="44"/>
      <c r="K306" s="44"/>
      <c r="L306" s="48"/>
      <c r="M306" s="224"/>
      <c r="N306" s="225"/>
      <c r="O306" s="88"/>
      <c r="P306" s="88"/>
      <c r="Q306" s="88"/>
      <c r="R306" s="88"/>
      <c r="S306" s="88"/>
      <c r="T306" s="89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T306" s="21" t="s">
        <v>162</v>
      </c>
      <c r="AU306" s="21" t="s">
        <v>80</v>
      </c>
    </row>
    <row r="307" spans="1:65" s="2" customFormat="1" ht="16.5" customHeight="1">
      <c r="A307" s="42"/>
      <c r="B307" s="43"/>
      <c r="C307" s="261" t="s">
        <v>1154</v>
      </c>
      <c r="D307" s="261" t="s">
        <v>214</v>
      </c>
      <c r="E307" s="262" t="s">
        <v>2926</v>
      </c>
      <c r="F307" s="263" t="s">
        <v>2927</v>
      </c>
      <c r="G307" s="264" t="s">
        <v>716</v>
      </c>
      <c r="H307" s="265">
        <v>11</v>
      </c>
      <c r="I307" s="266"/>
      <c r="J307" s="267">
        <f>ROUND(I307*H307,2)</f>
        <v>0</v>
      </c>
      <c r="K307" s="263" t="s">
        <v>19</v>
      </c>
      <c r="L307" s="268"/>
      <c r="M307" s="269" t="s">
        <v>19</v>
      </c>
      <c r="N307" s="270" t="s">
        <v>43</v>
      </c>
      <c r="O307" s="88"/>
      <c r="P307" s="217">
        <f>O307*H307</f>
        <v>0</v>
      </c>
      <c r="Q307" s="217">
        <v>0</v>
      </c>
      <c r="R307" s="217">
        <f>Q307*H307</f>
        <v>0</v>
      </c>
      <c r="S307" s="217">
        <v>0</v>
      </c>
      <c r="T307" s="218">
        <f>S307*H307</f>
        <v>0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19" t="s">
        <v>184</v>
      </c>
      <c r="AT307" s="219" t="s">
        <v>214</v>
      </c>
      <c r="AU307" s="219" t="s">
        <v>80</v>
      </c>
      <c r="AY307" s="21" t="s">
        <v>153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21" t="s">
        <v>80</v>
      </c>
      <c r="BK307" s="220">
        <f>ROUND(I307*H307,2)</f>
        <v>0</v>
      </c>
      <c r="BL307" s="21" t="s">
        <v>161</v>
      </c>
      <c r="BM307" s="219" t="s">
        <v>949</v>
      </c>
    </row>
    <row r="308" spans="1:47" s="2" customFormat="1" ht="12">
      <c r="A308" s="42"/>
      <c r="B308" s="43"/>
      <c r="C308" s="44"/>
      <c r="D308" s="221" t="s">
        <v>162</v>
      </c>
      <c r="E308" s="44"/>
      <c r="F308" s="222" t="s">
        <v>2927</v>
      </c>
      <c r="G308" s="44"/>
      <c r="H308" s="44"/>
      <c r="I308" s="223"/>
      <c r="J308" s="44"/>
      <c r="K308" s="44"/>
      <c r="L308" s="48"/>
      <c r="M308" s="224"/>
      <c r="N308" s="225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1" t="s">
        <v>162</v>
      </c>
      <c r="AU308" s="21" t="s">
        <v>80</v>
      </c>
    </row>
    <row r="309" spans="1:65" s="2" customFormat="1" ht="16.5" customHeight="1">
      <c r="A309" s="42"/>
      <c r="B309" s="43"/>
      <c r="C309" s="261" t="s">
        <v>650</v>
      </c>
      <c r="D309" s="261" t="s">
        <v>214</v>
      </c>
      <c r="E309" s="262" t="s">
        <v>2926</v>
      </c>
      <c r="F309" s="263" t="s">
        <v>2927</v>
      </c>
      <c r="G309" s="264" t="s">
        <v>716</v>
      </c>
      <c r="H309" s="265">
        <v>16</v>
      </c>
      <c r="I309" s="266"/>
      <c r="J309" s="267">
        <f>ROUND(I309*H309,2)</f>
        <v>0</v>
      </c>
      <c r="K309" s="263" t="s">
        <v>19</v>
      </c>
      <c r="L309" s="268"/>
      <c r="M309" s="269" t="s">
        <v>19</v>
      </c>
      <c r="N309" s="270" t="s">
        <v>43</v>
      </c>
      <c r="O309" s="88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19" t="s">
        <v>184</v>
      </c>
      <c r="AT309" s="219" t="s">
        <v>214</v>
      </c>
      <c r="AU309" s="219" t="s">
        <v>80</v>
      </c>
      <c r="AY309" s="21" t="s">
        <v>153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21" t="s">
        <v>80</v>
      </c>
      <c r="BK309" s="220">
        <f>ROUND(I309*H309,2)</f>
        <v>0</v>
      </c>
      <c r="BL309" s="21" t="s">
        <v>161</v>
      </c>
      <c r="BM309" s="219" t="s">
        <v>955</v>
      </c>
    </row>
    <row r="310" spans="1:47" s="2" customFormat="1" ht="12">
      <c r="A310" s="42"/>
      <c r="B310" s="43"/>
      <c r="C310" s="44"/>
      <c r="D310" s="221" t="s">
        <v>162</v>
      </c>
      <c r="E310" s="44"/>
      <c r="F310" s="222" t="s">
        <v>2927</v>
      </c>
      <c r="G310" s="44"/>
      <c r="H310" s="44"/>
      <c r="I310" s="223"/>
      <c r="J310" s="44"/>
      <c r="K310" s="44"/>
      <c r="L310" s="48"/>
      <c r="M310" s="224"/>
      <c r="N310" s="225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162</v>
      </c>
      <c r="AU310" s="21" t="s">
        <v>80</v>
      </c>
    </row>
    <row r="311" spans="1:65" s="2" customFormat="1" ht="16.5" customHeight="1">
      <c r="A311" s="42"/>
      <c r="B311" s="43"/>
      <c r="C311" s="261" t="s">
        <v>1163</v>
      </c>
      <c r="D311" s="261" t="s">
        <v>214</v>
      </c>
      <c r="E311" s="262" t="s">
        <v>2926</v>
      </c>
      <c r="F311" s="263" t="s">
        <v>2927</v>
      </c>
      <c r="G311" s="264" t="s">
        <v>716</v>
      </c>
      <c r="H311" s="265">
        <v>5</v>
      </c>
      <c r="I311" s="266"/>
      <c r="J311" s="267">
        <f>ROUND(I311*H311,2)</f>
        <v>0</v>
      </c>
      <c r="K311" s="263" t="s">
        <v>19</v>
      </c>
      <c r="L311" s="268"/>
      <c r="M311" s="269" t="s">
        <v>19</v>
      </c>
      <c r="N311" s="270" t="s">
        <v>43</v>
      </c>
      <c r="O311" s="88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R311" s="219" t="s">
        <v>184</v>
      </c>
      <c r="AT311" s="219" t="s">
        <v>214</v>
      </c>
      <c r="AU311" s="219" t="s">
        <v>80</v>
      </c>
      <c r="AY311" s="21" t="s">
        <v>153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21" t="s">
        <v>80</v>
      </c>
      <c r="BK311" s="220">
        <f>ROUND(I311*H311,2)</f>
        <v>0</v>
      </c>
      <c r="BL311" s="21" t="s">
        <v>161</v>
      </c>
      <c r="BM311" s="219" t="s">
        <v>964</v>
      </c>
    </row>
    <row r="312" spans="1:47" s="2" customFormat="1" ht="12">
      <c r="A312" s="42"/>
      <c r="B312" s="43"/>
      <c r="C312" s="44"/>
      <c r="D312" s="221" t="s">
        <v>162</v>
      </c>
      <c r="E312" s="44"/>
      <c r="F312" s="222" t="s">
        <v>2927</v>
      </c>
      <c r="G312" s="44"/>
      <c r="H312" s="44"/>
      <c r="I312" s="223"/>
      <c r="J312" s="44"/>
      <c r="K312" s="44"/>
      <c r="L312" s="48"/>
      <c r="M312" s="224"/>
      <c r="N312" s="225"/>
      <c r="O312" s="88"/>
      <c r="P312" s="88"/>
      <c r="Q312" s="88"/>
      <c r="R312" s="88"/>
      <c r="S312" s="88"/>
      <c r="T312" s="89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T312" s="21" t="s">
        <v>162</v>
      </c>
      <c r="AU312" s="21" t="s">
        <v>80</v>
      </c>
    </row>
    <row r="313" spans="1:65" s="2" customFormat="1" ht="16.5" customHeight="1">
      <c r="A313" s="42"/>
      <c r="B313" s="43"/>
      <c r="C313" s="261" t="s">
        <v>657</v>
      </c>
      <c r="D313" s="261" t="s">
        <v>214</v>
      </c>
      <c r="E313" s="262" t="s">
        <v>2926</v>
      </c>
      <c r="F313" s="263" t="s">
        <v>2927</v>
      </c>
      <c r="G313" s="264" t="s">
        <v>716</v>
      </c>
      <c r="H313" s="265">
        <v>23</v>
      </c>
      <c r="I313" s="266"/>
      <c r="J313" s="267">
        <f>ROUND(I313*H313,2)</f>
        <v>0</v>
      </c>
      <c r="K313" s="263" t="s">
        <v>19</v>
      </c>
      <c r="L313" s="268"/>
      <c r="M313" s="269" t="s">
        <v>19</v>
      </c>
      <c r="N313" s="270" t="s">
        <v>43</v>
      </c>
      <c r="O313" s="88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R313" s="219" t="s">
        <v>184</v>
      </c>
      <c r="AT313" s="219" t="s">
        <v>214</v>
      </c>
      <c r="AU313" s="219" t="s">
        <v>80</v>
      </c>
      <c r="AY313" s="21" t="s">
        <v>153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21" t="s">
        <v>80</v>
      </c>
      <c r="BK313" s="220">
        <f>ROUND(I313*H313,2)</f>
        <v>0</v>
      </c>
      <c r="BL313" s="21" t="s">
        <v>161</v>
      </c>
      <c r="BM313" s="219" t="s">
        <v>969</v>
      </c>
    </row>
    <row r="314" spans="1:47" s="2" customFormat="1" ht="12">
      <c r="A314" s="42"/>
      <c r="B314" s="43"/>
      <c r="C314" s="44"/>
      <c r="D314" s="221" t="s">
        <v>162</v>
      </c>
      <c r="E314" s="44"/>
      <c r="F314" s="222" t="s">
        <v>2927</v>
      </c>
      <c r="G314" s="44"/>
      <c r="H314" s="44"/>
      <c r="I314" s="223"/>
      <c r="J314" s="44"/>
      <c r="K314" s="44"/>
      <c r="L314" s="48"/>
      <c r="M314" s="224"/>
      <c r="N314" s="225"/>
      <c r="O314" s="88"/>
      <c r="P314" s="88"/>
      <c r="Q314" s="88"/>
      <c r="R314" s="88"/>
      <c r="S314" s="88"/>
      <c r="T314" s="89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T314" s="21" t="s">
        <v>162</v>
      </c>
      <c r="AU314" s="21" t="s">
        <v>80</v>
      </c>
    </row>
    <row r="315" spans="1:65" s="2" customFormat="1" ht="16.5" customHeight="1">
      <c r="A315" s="42"/>
      <c r="B315" s="43"/>
      <c r="C315" s="208" t="s">
        <v>1170</v>
      </c>
      <c r="D315" s="208" t="s">
        <v>156</v>
      </c>
      <c r="E315" s="209" t="s">
        <v>2928</v>
      </c>
      <c r="F315" s="210" t="s">
        <v>2929</v>
      </c>
      <c r="G315" s="211" t="s">
        <v>346</v>
      </c>
      <c r="H315" s="212">
        <v>400</v>
      </c>
      <c r="I315" s="213"/>
      <c r="J315" s="214">
        <f>ROUND(I315*H315,2)</f>
        <v>0</v>
      </c>
      <c r="K315" s="210" t="s">
        <v>19</v>
      </c>
      <c r="L315" s="48"/>
      <c r="M315" s="215" t="s">
        <v>19</v>
      </c>
      <c r="N315" s="216" t="s">
        <v>43</v>
      </c>
      <c r="O315" s="88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R315" s="219" t="s">
        <v>161</v>
      </c>
      <c r="AT315" s="219" t="s">
        <v>156</v>
      </c>
      <c r="AU315" s="219" t="s">
        <v>80</v>
      </c>
      <c r="AY315" s="21" t="s">
        <v>153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21" t="s">
        <v>80</v>
      </c>
      <c r="BK315" s="220">
        <f>ROUND(I315*H315,2)</f>
        <v>0</v>
      </c>
      <c r="BL315" s="21" t="s">
        <v>161</v>
      </c>
      <c r="BM315" s="219" t="s">
        <v>155</v>
      </c>
    </row>
    <row r="316" spans="1:47" s="2" customFormat="1" ht="12">
      <c r="A316" s="42"/>
      <c r="B316" s="43"/>
      <c r="C316" s="44"/>
      <c r="D316" s="221" t="s">
        <v>162</v>
      </c>
      <c r="E316" s="44"/>
      <c r="F316" s="222" t="s">
        <v>2929</v>
      </c>
      <c r="G316" s="44"/>
      <c r="H316" s="44"/>
      <c r="I316" s="223"/>
      <c r="J316" s="44"/>
      <c r="K316" s="44"/>
      <c r="L316" s="48"/>
      <c r="M316" s="224"/>
      <c r="N316" s="225"/>
      <c r="O316" s="88"/>
      <c r="P316" s="88"/>
      <c r="Q316" s="88"/>
      <c r="R316" s="88"/>
      <c r="S316" s="88"/>
      <c r="T316" s="89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T316" s="21" t="s">
        <v>162</v>
      </c>
      <c r="AU316" s="21" t="s">
        <v>80</v>
      </c>
    </row>
    <row r="317" spans="1:65" s="2" customFormat="1" ht="21.75" customHeight="1">
      <c r="A317" s="42"/>
      <c r="B317" s="43"/>
      <c r="C317" s="208" t="s">
        <v>663</v>
      </c>
      <c r="D317" s="208" t="s">
        <v>156</v>
      </c>
      <c r="E317" s="209" t="s">
        <v>2930</v>
      </c>
      <c r="F317" s="210" t="s">
        <v>2931</v>
      </c>
      <c r="G317" s="211" t="s">
        <v>346</v>
      </c>
      <c r="H317" s="212">
        <v>60</v>
      </c>
      <c r="I317" s="213"/>
      <c r="J317" s="214">
        <f>ROUND(I317*H317,2)</f>
        <v>0</v>
      </c>
      <c r="K317" s="210" t="s">
        <v>19</v>
      </c>
      <c r="L317" s="48"/>
      <c r="M317" s="215" t="s">
        <v>19</v>
      </c>
      <c r="N317" s="216" t="s">
        <v>43</v>
      </c>
      <c r="O317" s="88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R317" s="219" t="s">
        <v>161</v>
      </c>
      <c r="AT317" s="219" t="s">
        <v>156</v>
      </c>
      <c r="AU317" s="219" t="s">
        <v>80</v>
      </c>
      <c r="AY317" s="21" t="s">
        <v>153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21" t="s">
        <v>80</v>
      </c>
      <c r="BK317" s="220">
        <f>ROUND(I317*H317,2)</f>
        <v>0</v>
      </c>
      <c r="BL317" s="21" t="s">
        <v>161</v>
      </c>
      <c r="BM317" s="219" t="s">
        <v>570</v>
      </c>
    </row>
    <row r="318" spans="1:47" s="2" customFormat="1" ht="12">
      <c r="A318" s="42"/>
      <c r="B318" s="43"/>
      <c r="C318" s="44"/>
      <c r="D318" s="221" t="s">
        <v>162</v>
      </c>
      <c r="E318" s="44"/>
      <c r="F318" s="222" t="s">
        <v>2931</v>
      </c>
      <c r="G318" s="44"/>
      <c r="H318" s="44"/>
      <c r="I318" s="223"/>
      <c r="J318" s="44"/>
      <c r="K318" s="44"/>
      <c r="L318" s="48"/>
      <c r="M318" s="224"/>
      <c r="N318" s="225"/>
      <c r="O318" s="88"/>
      <c r="P318" s="88"/>
      <c r="Q318" s="88"/>
      <c r="R318" s="88"/>
      <c r="S318" s="88"/>
      <c r="T318" s="89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T318" s="21" t="s">
        <v>162</v>
      </c>
      <c r="AU318" s="21" t="s">
        <v>80</v>
      </c>
    </row>
    <row r="319" spans="1:65" s="2" customFormat="1" ht="21.75" customHeight="1">
      <c r="A319" s="42"/>
      <c r="B319" s="43"/>
      <c r="C319" s="208" t="s">
        <v>1180</v>
      </c>
      <c r="D319" s="208" t="s">
        <v>156</v>
      </c>
      <c r="E319" s="209" t="s">
        <v>2932</v>
      </c>
      <c r="F319" s="210" t="s">
        <v>2933</v>
      </c>
      <c r="G319" s="211" t="s">
        <v>716</v>
      </c>
      <c r="H319" s="212">
        <v>36</v>
      </c>
      <c r="I319" s="213"/>
      <c r="J319" s="214">
        <f>ROUND(I319*H319,2)</f>
        <v>0</v>
      </c>
      <c r="K319" s="210" t="s">
        <v>19</v>
      </c>
      <c r="L319" s="48"/>
      <c r="M319" s="215" t="s">
        <v>19</v>
      </c>
      <c r="N319" s="216" t="s">
        <v>43</v>
      </c>
      <c r="O319" s="88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R319" s="219" t="s">
        <v>161</v>
      </c>
      <c r="AT319" s="219" t="s">
        <v>156</v>
      </c>
      <c r="AU319" s="219" t="s">
        <v>80</v>
      </c>
      <c r="AY319" s="21" t="s">
        <v>153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21" t="s">
        <v>80</v>
      </c>
      <c r="BK319" s="220">
        <f>ROUND(I319*H319,2)</f>
        <v>0</v>
      </c>
      <c r="BL319" s="21" t="s">
        <v>161</v>
      </c>
      <c r="BM319" s="219" t="s">
        <v>986</v>
      </c>
    </row>
    <row r="320" spans="1:47" s="2" customFormat="1" ht="12">
      <c r="A320" s="42"/>
      <c r="B320" s="43"/>
      <c r="C320" s="44"/>
      <c r="D320" s="221" t="s">
        <v>162</v>
      </c>
      <c r="E320" s="44"/>
      <c r="F320" s="222" t="s">
        <v>2933</v>
      </c>
      <c r="G320" s="44"/>
      <c r="H320" s="44"/>
      <c r="I320" s="223"/>
      <c r="J320" s="44"/>
      <c r="K320" s="44"/>
      <c r="L320" s="48"/>
      <c r="M320" s="224"/>
      <c r="N320" s="225"/>
      <c r="O320" s="88"/>
      <c r="P320" s="88"/>
      <c r="Q320" s="88"/>
      <c r="R320" s="88"/>
      <c r="S320" s="88"/>
      <c r="T320" s="89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T320" s="21" t="s">
        <v>162</v>
      </c>
      <c r="AU320" s="21" t="s">
        <v>80</v>
      </c>
    </row>
    <row r="321" spans="1:65" s="2" customFormat="1" ht="21.75" customHeight="1">
      <c r="A321" s="42"/>
      <c r="B321" s="43"/>
      <c r="C321" s="208" t="s">
        <v>672</v>
      </c>
      <c r="D321" s="208" t="s">
        <v>156</v>
      </c>
      <c r="E321" s="209" t="s">
        <v>2934</v>
      </c>
      <c r="F321" s="210" t="s">
        <v>2935</v>
      </c>
      <c r="G321" s="211" t="s">
        <v>716</v>
      </c>
      <c r="H321" s="212">
        <v>3</v>
      </c>
      <c r="I321" s="213"/>
      <c r="J321" s="214">
        <f>ROUND(I321*H321,2)</f>
        <v>0</v>
      </c>
      <c r="K321" s="210" t="s">
        <v>19</v>
      </c>
      <c r="L321" s="48"/>
      <c r="M321" s="215" t="s">
        <v>19</v>
      </c>
      <c r="N321" s="216" t="s">
        <v>43</v>
      </c>
      <c r="O321" s="88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R321" s="219" t="s">
        <v>161</v>
      </c>
      <c r="AT321" s="219" t="s">
        <v>156</v>
      </c>
      <c r="AU321" s="219" t="s">
        <v>80</v>
      </c>
      <c r="AY321" s="21" t="s">
        <v>153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21" t="s">
        <v>80</v>
      </c>
      <c r="BK321" s="220">
        <f>ROUND(I321*H321,2)</f>
        <v>0</v>
      </c>
      <c r="BL321" s="21" t="s">
        <v>161</v>
      </c>
      <c r="BM321" s="219" t="s">
        <v>993</v>
      </c>
    </row>
    <row r="322" spans="1:47" s="2" customFormat="1" ht="12">
      <c r="A322" s="42"/>
      <c r="B322" s="43"/>
      <c r="C322" s="44"/>
      <c r="D322" s="221" t="s">
        <v>162</v>
      </c>
      <c r="E322" s="44"/>
      <c r="F322" s="222" t="s">
        <v>2935</v>
      </c>
      <c r="G322" s="44"/>
      <c r="H322" s="44"/>
      <c r="I322" s="223"/>
      <c r="J322" s="44"/>
      <c r="K322" s="44"/>
      <c r="L322" s="48"/>
      <c r="M322" s="224"/>
      <c r="N322" s="225"/>
      <c r="O322" s="88"/>
      <c r="P322" s="88"/>
      <c r="Q322" s="88"/>
      <c r="R322" s="88"/>
      <c r="S322" s="88"/>
      <c r="T322" s="89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T322" s="21" t="s">
        <v>162</v>
      </c>
      <c r="AU322" s="21" t="s">
        <v>80</v>
      </c>
    </row>
    <row r="323" spans="1:65" s="2" customFormat="1" ht="16.5" customHeight="1">
      <c r="A323" s="42"/>
      <c r="B323" s="43"/>
      <c r="C323" s="208" t="s">
        <v>1191</v>
      </c>
      <c r="D323" s="208" t="s">
        <v>156</v>
      </c>
      <c r="E323" s="209" t="s">
        <v>2936</v>
      </c>
      <c r="F323" s="210" t="s">
        <v>2937</v>
      </c>
      <c r="G323" s="211" t="s">
        <v>716</v>
      </c>
      <c r="H323" s="212">
        <v>1</v>
      </c>
      <c r="I323" s="213"/>
      <c r="J323" s="214">
        <f>ROUND(I323*H323,2)</f>
        <v>0</v>
      </c>
      <c r="K323" s="210" t="s">
        <v>19</v>
      </c>
      <c r="L323" s="48"/>
      <c r="M323" s="215" t="s">
        <v>19</v>
      </c>
      <c r="N323" s="216" t="s">
        <v>43</v>
      </c>
      <c r="O323" s="88"/>
      <c r="P323" s="217">
        <f>O323*H323</f>
        <v>0</v>
      </c>
      <c r="Q323" s="217">
        <v>0</v>
      </c>
      <c r="R323" s="217">
        <f>Q323*H323</f>
        <v>0</v>
      </c>
      <c r="S323" s="217">
        <v>0</v>
      </c>
      <c r="T323" s="218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19" t="s">
        <v>161</v>
      </c>
      <c r="AT323" s="219" t="s">
        <v>156</v>
      </c>
      <c r="AU323" s="219" t="s">
        <v>80</v>
      </c>
      <c r="AY323" s="21" t="s">
        <v>153</v>
      </c>
      <c r="BE323" s="220">
        <f>IF(N323="základní",J323,0)</f>
        <v>0</v>
      </c>
      <c r="BF323" s="220">
        <f>IF(N323="snížená",J323,0)</f>
        <v>0</v>
      </c>
      <c r="BG323" s="220">
        <f>IF(N323="zákl. přenesená",J323,0)</f>
        <v>0</v>
      </c>
      <c r="BH323" s="220">
        <f>IF(N323="sníž. přenesená",J323,0)</f>
        <v>0</v>
      </c>
      <c r="BI323" s="220">
        <f>IF(N323="nulová",J323,0)</f>
        <v>0</v>
      </c>
      <c r="BJ323" s="21" t="s">
        <v>80</v>
      </c>
      <c r="BK323" s="220">
        <f>ROUND(I323*H323,2)</f>
        <v>0</v>
      </c>
      <c r="BL323" s="21" t="s">
        <v>161</v>
      </c>
      <c r="BM323" s="219" t="s">
        <v>1003</v>
      </c>
    </row>
    <row r="324" spans="1:47" s="2" customFormat="1" ht="12">
      <c r="A324" s="42"/>
      <c r="B324" s="43"/>
      <c r="C324" s="44"/>
      <c r="D324" s="221" t="s">
        <v>162</v>
      </c>
      <c r="E324" s="44"/>
      <c r="F324" s="222" t="s">
        <v>2937</v>
      </c>
      <c r="G324" s="44"/>
      <c r="H324" s="44"/>
      <c r="I324" s="223"/>
      <c r="J324" s="44"/>
      <c r="K324" s="44"/>
      <c r="L324" s="48"/>
      <c r="M324" s="224"/>
      <c r="N324" s="225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1" t="s">
        <v>162</v>
      </c>
      <c r="AU324" s="21" t="s">
        <v>80</v>
      </c>
    </row>
    <row r="325" spans="1:65" s="2" customFormat="1" ht="16.5" customHeight="1">
      <c r="A325" s="42"/>
      <c r="B325" s="43"/>
      <c r="C325" s="208" t="s">
        <v>681</v>
      </c>
      <c r="D325" s="208" t="s">
        <v>156</v>
      </c>
      <c r="E325" s="209" t="s">
        <v>2938</v>
      </c>
      <c r="F325" s="210" t="s">
        <v>2939</v>
      </c>
      <c r="G325" s="211" t="s">
        <v>716</v>
      </c>
      <c r="H325" s="212">
        <v>8</v>
      </c>
      <c r="I325" s="213"/>
      <c r="J325" s="214">
        <f>ROUND(I325*H325,2)</f>
        <v>0</v>
      </c>
      <c r="K325" s="210" t="s">
        <v>19</v>
      </c>
      <c r="L325" s="48"/>
      <c r="M325" s="215" t="s">
        <v>19</v>
      </c>
      <c r="N325" s="216" t="s">
        <v>43</v>
      </c>
      <c r="O325" s="88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R325" s="219" t="s">
        <v>161</v>
      </c>
      <c r="AT325" s="219" t="s">
        <v>156</v>
      </c>
      <c r="AU325" s="219" t="s">
        <v>80</v>
      </c>
      <c r="AY325" s="21" t="s">
        <v>153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21" t="s">
        <v>80</v>
      </c>
      <c r="BK325" s="220">
        <f>ROUND(I325*H325,2)</f>
        <v>0</v>
      </c>
      <c r="BL325" s="21" t="s">
        <v>161</v>
      </c>
      <c r="BM325" s="219" t="s">
        <v>1009</v>
      </c>
    </row>
    <row r="326" spans="1:47" s="2" customFormat="1" ht="12">
      <c r="A326" s="42"/>
      <c r="B326" s="43"/>
      <c r="C326" s="44"/>
      <c r="D326" s="221" t="s">
        <v>162</v>
      </c>
      <c r="E326" s="44"/>
      <c r="F326" s="222" t="s">
        <v>2939</v>
      </c>
      <c r="G326" s="44"/>
      <c r="H326" s="44"/>
      <c r="I326" s="223"/>
      <c r="J326" s="44"/>
      <c r="K326" s="44"/>
      <c r="L326" s="48"/>
      <c r="M326" s="224"/>
      <c r="N326" s="225"/>
      <c r="O326" s="88"/>
      <c r="P326" s="88"/>
      <c r="Q326" s="88"/>
      <c r="R326" s="88"/>
      <c r="S326" s="88"/>
      <c r="T326" s="89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T326" s="21" t="s">
        <v>162</v>
      </c>
      <c r="AU326" s="21" t="s">
        <v>80</v>
      </c>
    </row>
    <row r="327" spans="1:63" s="12" customFormat="1" ht="25.9" customHeight="1">
      <c r="A327" s="12"/>
      <c r="B327" s="192"/>
      <c r="C327" s="193"/>
      <c r="D327" s="194" t="s">
        <v>71</v>
      </c>
      <c r="E327" s="195" t="s">
        <v>2451</v>
      </c>
      <c r="F327" s="195" t="s">
        <v>2940</v>
      </c>
      <c r="G327" s="193"/>
      <c r="H327" s="193"/>
      <c r="I327" s="196"/>
      <c r="J327" s="197">
        <f>BK327</f>
        <v>0</v>
      </c>
      <c r="K327" s="193"/>
      <c r="L327" s="198"/>
      <c r="M327" s="199"/>
      <c r="N327" s="200"/>
      <c r="O327" s="200"/>
      <c r="P327" s="201">
        <f>SUM(P328:P337)</f>
        <v>0</v>
      </c>
      <c r="Q327" s="200"/>
      <c r="R327" s="201">
        <f>SUM(R328:R337)</f>
        <v>0</v>
      </c>
      <c r="S327" s="200"/>
      <c r="T327" s="202">
        <f>SUM(T328:T337)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3" t="s">
        <v>80</v>
      </c>
      <c r="AT327" s="204" t="s">
        <v>71</v>
      </c>
      <c r="AU327" s="204" t="s">
        <v>72</v>
      </c>
      <c r="AY327" s="203" t="s">
        <v>153</v>
      </c>
      <c r="BK327" s="205">
        <f>SUM(BK328:BK337)</f>
        <v>0</v>
      </c>
    </row>
    <row r="328" spans="1:65" s="2" customFormat="1" ht="16.5" customHeight="1">
      <c r="A328" s="42"/>
      <c r="B328" s="43"/>
      <c r="C328" s="208" t="s">
        <v>1202</v>
      </c>
      <c r="D328" s="208" t="s">
        <v>156</v>
      </c>
      <c r="E328" s="209" t="s">
        <v>2941</v>
      </c>
      <c r="F328" s="210" t="s">
        <v>2942</v>
      </c>
      <c r="G328" s="211" t="s">
        <v>1699</v>
      </c>
      <c r="H328" s="212">
        <v>1</v>
      </c>
      <c r="I328" s="213"/>
      <c r="J328" s="214">
        <f>ROUND(I328*H328,2)</f>
        <v>0</v>
      </c>
      <c r="K328" s="210" t="s">
        <v>19</v>
      </c>
      <c r="L328" s="48"/>
      <c r="M328" s="215" t="s">
        <v>19</v>
      </c>
      <c r="N328" s="216" t="s">
        <v>43</v>
      </c>
      <c r="O328" s="88"/>
      <c r="P328" s="217">
        <f>O328*H328</f>
        <v>0</v>
      </c>
      <c r="Q328" s="217">
        <v>0</v>
      </c>
      <c r="R328" s="217">
        <f>Q328*H328</f>
        <v>0</v>
      </c>
      <c r="S328" s="217">
        <v>0</v>
      </c>
      <c r="T328" s="218">
        <f>S328*H328</f>
        <v>0</v>
      </c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R328" s="219" t="s">
        <v>161</v>
      </c>
      <c r="AT328" s="219" t="s">
        <v>156</v>
      </c>
      <c r="AU328" s="219" t="s">
        <v>80</v>
      </c>
      <c r="AY328" s="21" t="s">
        <v>153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21" t="s">
        <v>80</v>
      </c>
      <c r="BK328" s="220">
        <f>ROUND(I328*H328,2)</f>
        <v>0</v>
      </c>
      <c r="BL328" s="21" t="s">
        <v>161</v>
      </c>
      <c r="BM328" s="219" t="s">
        <v>1014</v>
      </c>
    </row>
    <row r="329" spans="1:47" s="2" customFormat="1" ht="12">
      <c r="A329" s="42"/>
      <c r="B329" s="43"/>
      <c r="C329" s="44"/>
      <c r="D329" s="221" t="s">
        <v>162</v>
      </c>
      <c r="E329" s="44"/>
      <c r="F329" s="222" t="s">
        <v>2942</v>
      </c>
      <c r="G329" s="44"/>
      <c r="H329" s="44"/>
      <c r="I329" s="223"/>
      <c r="J329" s="44"/>
      <c r="K329" s="44"/>
      <c r="L329" s="48"/>
      <c r="M329" s="224"/>
      <c r="N329" s="225"/>
      <c r="O329" s="88"/>
      <c r="P329" s="88"/>
      <c r="Q329" s="88"/>
      <c r="R329" s="88"/>
      <c r="S329" s="88"/>
      <c r="T329" s="89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T329" s="21" t="s">
        <v>162</v>
      </c>
      <c r="AU329" s="21" t="s">
        <v>80</v>
      </c>
    </row>
    <row r="330" spans="1:65" s="2" customFormat="1" ht="16.5" customHeight="1">
      <c r="A330" s="42"/>
      <c r="B330" s="43"/>
      <c r="C330" s="208" t="s">
        <v>687</v>
      </c>
      <c r="D330" s="208" t="s">
        <v>156</v>
      </c>
      <c r="E330" s="209" t="s">
        <v>2943</v>
      </c>
      <c r="F330" s="210" t="s">
        <v>2944</v>
      </c>
      <c r="G330" s="211" t="s">
        <v>1699</v>
      </c>
      <c r="H330" s="212">
        <v>1</v>
      </c>
      <c r="I330" s="213"/>
      <c r="J330" s="214">
        <f>ROUND(I330*H330,2)</f>
        <v>0</v>
      </c>
      <c r="K330" s="210" t="s">
        <v>19</v>
      </c>
      <c r="L330" s="48"/>
      <c r="M330" s="215" t="s">
        <v>19</v>
      </c>
      <c r="N330" s="216" t="s">
        <v>43</v>
      </c>
      <c r="O330" s="88"/>
      <c r="P330" s="217">
        <f>O330*H330</f>
        <v>0</v>
      </c>
      <c r="Q330" s="217">
        <v>0</v>
      </c>
      <c r="R330" s="217">
        <f>Q330*H330</f>
        <v>0</v>
      </c>
      <c r="S330" s="217">
        <v>0</v>
      </c>
      <c r="T330" s="218">
        <f>S330*H330</f>
        <v>0</v>
      </c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R330" s="219" t="s">
        <v>161</v>
      </c>
      <c r="AT330" s="219" t="s">
        <v>156</v>
      </c>
      <c r="AU330" s="219" t="s">
        <v>80</v>
      </c>
      <c r="AY330" s="21" t="s">
        <v>153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21" t="s">
        <v>80</v>
      </c>
      <c r="BK330" s="220">
        <f>ROUND(I330*H330,2)</f>
        <v>0</v>
      </c>
      <c r="BL330" s="21" t="s">
        <v>161</v>
      </c>
      <c r="BM330" s="219" t="s">
        <v>1019</v>
      </c>
    </row>
    <row r="331" spans="1:47" s="2" customFormat="1" ht="12">
      <c r="A331" s="42"/>
      <c r="B331" s="43"/>
      <c r="C331" s="44"/>
      <c r="D331" s="221" t="s">
        <v>162</v>
      </c>
      <c r="E331" s="44"/>
      <c r="F331" s="222" t="s">
        <v>2944</v>
      </c>
      <c r="G331" s="44"/>
      <c r="H331" s="44"/>
      <c r="I331" s="223"/>
      <c r="J331" s="44"/>
      <c r="K331" s="44"/>
      <c r="L331" s="48"/>
      <c r="M331" s="224"/>
      <c r="N331" s="225"/>
      <c r="O331" s="88"/>
      <c r="P331" s="88"/>
      <c r="Q331" s="88"/>
      <c r="R331" s="88"/>
      <c r="S331" s="88"/>
      <c r="T331" s="89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T331" s="21" t="s">
        <v>162</v>
      </c>
      <c r="AU331" s="21" t="s">
        <v>80</v>
      </c>
    </row>
    <row r="332" spans="1:65" s="2" customFormat="1" ht="16.5" customHeight="1">
      <c r="A332" s="42"/>
      <c r="B332" s="43"/>
      <c r="C332" s="208" t="s">
        <v>1214</v>
      </c>
      <c r="D332" s="208" t="s">
        <v>156</v>
      </c>
      <c r="E332" s="209" t="s">
        <v>2945</v>
      </c>
      <c r="F332" s="210" t="s">
        <v>2946</v>
      </c>
      <c r="G332" s="211" t="s">
        <v>1699</v>
      </c>
      <c r="H332" s="212">
        <v>1</v>
      </c>
      <c r="I332" s="213"/>
      <c r="J332" s="214">
        <f>ROUND(I332*H332,2)</f>
        <v>0</v>
      </c>
      <c r="K332" s="210" t="s">
        <v>19</v>
      </c>
      <c r="L332" s="48"/>
      <c r="M332" s="215" t="s">
        <v>19</v>
      </c>
      <c r="N332" s="216" t="s">
        <v>43</v>
      </c>
      <c r="O332" s="88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R332" s="219" t="s">
        <v>161</v>
      </c>
      <c r="AT332" s="219" t="s">
        <v>156</v>
      </c>
      <c r="AU332" s="219" t="s">
        <v>80</v>
      </c>
      <c r="AY332" s="21" t="s">
        <v>153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21" t="s">
        <v>80</v>
      </c>
      <c r="BK332" s="220">
        <f>ROUND(I332*H332,2)</f>
        <v>0</v>
      </c>
      <c r="BL332" s="21" t="s">
        <v>161</v>
      </c>
      <c r="BM332" s="219" t="s">
        <v>1024</v>
      </c>
    </row>
    <row r="333" spans="1:47" s="2" customFormat="1" ht="12">
      <c r="A333" s="42"/>
      <c r="B333" s="43"/>
      <c r="C333" s="44"/>
      <c r="D333" s="221" t="s">
        <v>162</v>
      </c>
      <c r="E333" s="44"/>
      <c r="F333" s="222" t="s">
        <v>2947</v>
      </c>
      <c r="G333" s="44"/>
      <c r="H333" s="44"/>
      <c r="I333" s="223"/>
      <c r="J333" s="44"/>
      <c r="K333" s="44"/>
      <c r="L333" s="48"/>
      <c r="M333" s="224"/>
      <c r="N333" s="225"/>
      <c r="O333" s="88"/>
      <c r="P333" s="88"/>
      <c r="Q333" s="88"/>
      <c r="R333" s="88"/>
      <c r="S333" s="88"/>
      <c r="T333" s="89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T333" s="21" t="s">
        <v>162</v>
      </c>
      <c r="AU333" s="21" t="s">
        <v>80</v>
      </c>
    </row>
    <row r="334" spans="1:65" s="2" customFormat="1" ht="16.5" customHeight="1">
      <c r="A334" s="42"/>
      <c r="B334" s="43"/>
      <c r="C334" s="208" t="s">
        <v>693</v>
      </c>
      <c r="D334" s="208" t="s">
        <v>156</v>
      </c>
      <c r="E334" s="209" t="s">
        <v>2948</v>
      </c>
      <c r="F334" s="210" t="s">
        <v>2949</v>
      </c>
      <c r="G334" s="211" t="s">
        <v>1699</v>
      </c>
      <c r="H334" s="212">
        <v>1</v>
      </c>
      <c r="I334" s="213"/>
      <c r="J334" s="214">
        <f>ROUND(I334*H334,2)</f>
        <v>0</v>
      </c>
      <c r="K334" s="210" t="s">
        <v>19</v>
      </c>
      <c r="L334" s="48"/>
      <c r="M334" s="215" t="s">
        <v>19</v>
      </c>
      <c r="N334" s="216" t="s">
        <v>43</v>
      </c>
      <c r="O334" s="88"/>
      <c r="P334" s="217">
        <f>O334*H334</f>
        <v>0</v>
      </c>
      <c r="Q334" s="217">
        <v>0</v>
      </c>
      <c r="R334" s="217">
        <f>Q334*H334</f>
        <v>0</v>
      </c>
      <c r="S334" s="217">
        <v>0</v>
      </c>
      <c r="T334" s="218">
        <f>S334*H334</f>
        <v>0</v>
      </c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R334" s="219" t="s">
        <v>161</v>
      </c>
      <c r="AT334" s="219" t="s">
        <v>156</v>
      </c>
      <c r="AU334" s="219" t="s">
        <v>80</v>
      </c>
      <c r="AY334" s="21" t="s">
        <v>153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21" t="s">
        <v>80</v>
      </c>
      <c r="BK334" s="220">
        <f>ROUND(I334*H334,2)</f>
        <v>0</v>
      </c>
      <c r="BL334" s="21" t="s">
        <v>161</v>
      </c>
      <c r="BM334" s="219" t="s">
        <v>1031</v>
      </c>
    </row>
    <row r="335" spans="1:47" s="2" customFormat="1" ht="12">
      <c r="A335" s="42"/>
      <c r="B335" s="43"/>
      <c r="C335" s="44"/>
      <c r="D335" s="221" t="s">
        <v>162</v>
      </c>
      <c r="E335" s="44"/>
      <c r="F335" s="222" t="s">
        <v>2950</v>
      </c>
      <c r="G335" s="44"/>
      <c r="H335" s="44"/>
      <c r="I335" s="223"/>
      <c r="J335" s="44"/>
      <c r="K335" s="44"/>
      <c r="L335" s="48"/>
      <c r="M335" s="224"/>
      <c r="N335" s="225"/>
      <c r="O335" s="88"/>
      <c r="P335" s="88"/>
      <c r="Q335" s="88"/>
      <c r="R335" s="88"/>
      <c r="S335" s="88"/>
      <c r="T335" s="89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T335" s="21" t="s">
        <v>162</v>
      </c>
      <c r="AU335" s="21" t="s">
        <v>80</v>
      </c>
    </row>
    <row r="336" spans="1:65" s="2" customFormat="1" ht="16.5" customHeight="1">
      <c r="A336" s="42"/>
      <c r="B336" s="43"/>
      <c r="C336" s="208" t="s">
        <v>1235</v>
      </c>
      <c r="D336" s="208" t="s">
        <v>156</v>
      </c>
      <c r="E336" s="209" t="s">
        <v>2951</v>
      </c>
      <c r="F336" s="210" t="s">
        <v>2318</v>
      </c>
      <c r="G336" s="211" t="s">
        <v>1699</v>
      </c>
      <c r="H336" s="212">
        <v>1</v>
      </c>
      <c r="I336" s="213"/>
      <c r="J336" s="214">
        <f>ROUND(I336*H336,2)</f>
        <v>0</v>
      </c>
      <c r="K336" s="210" t="s">
        <v>19</v>
      </c>
      <c r="L336" s="48"/>
      <c r="M336" s="215" t="s">
        <v>19</v>
      </c>
      <c r="N336" s="216" t="s">
        <v>43</v>
      </c>
      <c r="O336" s="88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R336" s="219" t="s">
        <v>161</v>
      </c>
      <c r="AT336" s="219" t="s">
        <v>156</v>
      </c>
      <c r="AU336" s="219" t="s">
        <v>80</v>
      </c>
      <c r="AY336" s="21" t="s">
        <v>153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21" t="s">
        <v>80</v>
      </c>
      <c r="BK336" s="220">
        <f>ROUND(I336*H336,2)</f>
        <v>0</v>
      </c>
      <c r="BL336" s="21" t="s">
        <v>161</v>
      </c>
      <c r="BM336" s="219" t="s">
        <v>1039</v>
      </c>
    </row>
    <row r="337" spans="1:47" s="2" customFormat="1" ht="12">
      <c r="A337" s="42"/>
      <c r="B337" s="43"/>
      <c r="C337" s="44"/>
      <c r="D337" s="221" t="s">
        <v>162</v>
      </c>
      <c r="E337" s="44"/>
      <c r="F337" s="222" t="s">
        <v>2952</v>
      </c>
      <c r="G337" s="44"/>
      <c r="H337" s="44"/>
      <c r="I337" s="223"/>
      <c r="J337" s="44"/>
      <c r="K337" s="44"/>
      <c r="L337" s="48"/>
      <c r="M337" s="282"/>
      <c r="N337" s="283"/>
      <c r="O337" s="284"/>
      <c r="P337" s="284"/>
      <c r="Q337" s="284"/>
      <c r="R337" s="284"/>
      <c r="S337" s="284"/>
      <c r="T337" s="285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T337" s="21" t="s">
        <v>162</v>
      </c>
      <c r="AU337" s="21" t="s">
        <v>80</v>
      </c>
    </row>
    <row r="338" spans="1:31" s="2" customFormat="1" ht="6.95" customHeight="1">
      <c r="A338" s="42"/>
      <c r="B338" s="63"/>
      <c r="C338" s="64"/>
      <c r="D338" s="64"/>
      <c r="E338" s="64"/>
      <c r="F338" s="64"/>
      <c r="G338" s="64"/>
      <c r="H338" s="64"/>
      <c r="I338" s="64"/>
      <c r="J338" s="64"/>
      <c r="K338" s="64"/>
      <c r="L338" s="48"/>
      <c r="M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</row>
  </sheetData>
  <sheetProtection password="ED5F" sheet="1" objects="1" scenarios="1" formatColumns="0" formatRows="0" autoFilter="0"/>
  <autoFilter ref="C84:K33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97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2953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ROUND(J90,2)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ROUND((SUM(BE90:BE327)),2)</f>
        <v>0</v>
      </c>
      <c r="G33" s="42"/>
      <c r="H33" s="42"/>
      <c r="I33" s="152">
        <v>0.21</v>
      </c>
      <c r="J33" s="151">
        <f>ROUND(((SUM(BE90:BE327))*I33),2)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ROUND((SUM(BF90:BF327)),2)</f>
        <v>0</v>
      </c>
      <c r="G34" s="42"/>
      <c r="H34" s="42"/>
      <c r="I34" s="152">
        <v>0.12</v>
      </c>
      <c r="J34" s="151">
        <f>ROUND(((SUM(BF90:BF327))*I34),2)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ROUND((SUM(BG90:BG327)),2)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ROUND((SUM(BH90:BH327)),2)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ROUND((SUM(BI90:BI327)),2)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02.D.1.4.5. - Elektronické komunikace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J90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2954</v>
      </c>
      <c r="E60" s="172"/>
      <c r="F60" s="172"/>
      <c r="G60" s="172"/>
      <c r="H60" s="172"/>
      <c r="I60" s="172"/>
      <c r="J60" s="173">
        <f>J91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9"/>
      <c r="C61" s="170"/>
      <c r="D61" s="171" t="s">
        <v>2955</v>
      </c>
      <c r="E61" s="172"/>
      <c r="F61" s="172"/>
      <c r="G61" s="172"/>
      <c r="H61" s="172"/>
      <c r="I61" s="172"/>
      <c r="J61" s="173">
        <f>J96</f>
        <v>0</v>
      </c>
      <c r="K61" s="170"/>
      <c r="L61" s="17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9"/>
      <c r="C62" s="170"/>
      <c r="D62" s="171" t="s">
        <v>2956</v>
      </c>
      <c r="E62" s="172"/>
      <c r="F62" s="172"/>
      <c r="G62" s="172"/>
      <c r="H62" s="172"/>
      <c r="I62" s="172"/>
      <c r="J62" s="173">
        <f>J133</f>
        <v>0</v>
      </c>
      <c r="K62" s="170"/>
      <c r="L62" s="17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9"/>
      <c r="C63" s="170"/>
      <c r="D63" s="171" t="s">
        <v>2957</v>
      </c>
      <c r="E63" s="172"/>
      <c r="F63" s="172"/>
      <c r="G63" s="172"/>
      <c r="H63" s="172"/>
      <c r="I63" s="172"/>
      <c r="J63" s="173">
        <f>J146</f>
        <v>0</v>
      </c>
      <c r="K63" s="170"/>
      <c r="L63" s="17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9"/>
      <c r="C64" s="170"/>
      <c r="D64" s="171" t="s">
        <v>2958</v>
      </c>
      <c r="E64" s="172"/>
      <c r="F64" s="172"/>
      <c r="G64" s="172"/>
      <c r="H64" s="172"/>
      <c r="I64" s="172"/>
      <c r="J64" s="173">
        <f>J193</f>
        <v>0</v>
      </c>
      <c r="K64" s="170"/>
      <c r="L64" s="17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9"/>
      <c r="C65" s="170"/>
      <c r="D65" s="171" t="s">
        <v>2959</v>
      </c>
      <c r="E65" s="172"/>
      <c r="F65" s="172"/>
      <c r="G65" s="172"/>
      <c r="H65" s="172"/>
      <c r="I65" s="172"/>
      <c r="J65" s="173">
        <f>J198</f>
        <v>0</v>
      </c>
      <c r="K65" s="170"/>
      <c r="L65" s="17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9"/>
      <c r="C66" s="170"/>
      <c r="D66" s="171" t="s">
        <v>2960</v>
      </c>
      <c r="E66" s="172"/>
      <c r="F66" s="172"/>
      <c r="G66" s="172"/>
      <c r="H66" s="172"/>
      <c r="I66" s="172"/>
      <c r="J66" s="173">
        <f>J203</f>
        <v>0</v>
      </c>
      <c r="K66" s="170"/>
      <c r="L66" s="17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9"/>
      <c r="C67" s="170"/>
      <c r="D67" s="171" t="s">
        <v>2961</v>
      </c>
      <c r="E67" s="172"/>
      <c r="F67" s="172"/>
      <c r="G67" s="172"/>
      <c r="H67" s="172"/>
      <c r="I67" s="172"/>
      <c r="J67" s="173">
        <f>J244</f>
        <v>0</v>
      </c>
      <c r="K67" s="170"/>
      <c r="L67" s="17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9"/>
      <c r="C68" s="170"/>
      <c r="D68" s="171" t="s">
        <v>2962</v>
      </c>
      <c r="E68" s="172"/>
      <c r="F68" s="172"/>
      <c r="G68" s="172"/>
      <c r="H68" s="172"/>
      <c r="I68" s="172"/>
      <c r="J68" s="173">
        <f>J257</f>
        <v>0</v>
      </c>
      <c r="K68" s="170"/>
      <c r="L68" s="17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9"/>
      <c r="C69" s="170"/>
      <c r="D69" s="171" t="s">
        <v>2963</v>
      </c>
      <c r="E69" s="172"/>
      <c r="F69" s="172"/>
      <c r="G69" s="172"/>
      <c r="H69" s="172"/>
      <c r="I69" s="172"/>
      <c r="J69" s="173">
        <f>J306</f>
        <v>0</v>
      </c>
      <c r="K69" s="170"/>
      <c r="L69" s="17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9"/>
      <c r="C70" s="170"/>
      <c r="D70" s="171" t="s">
        <v>2964</v>
      </c>
      <c r="E70" s="172"/>
      <c r="F70" s="172"/>
      <c r="G70" s="172"/>
      <c r="H70" s="172"/>
      <c r="I70" s="172"/>
      <c r="J70" s="173">
        <f>J313</f>
        <v>0</v>
      </c>
      <c r="K70" s="170"/>
      <c r="L70" s="17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138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6.95" customHeight="1">
      <c r="A72" s="42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8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6" spans="1:31" s="2" customFormat="1" ht="6.95" customHeight="1">
      <c r="A76" s="42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138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24.95" customHeight="1">
      <c r="A77" s="42"/>
      <c r="B77" s="43"/>
      <c r="C77" s="27" t="s">
        <v>138</v>
      </c>
      <c r="D77" s="44"/>
      <c r="E77" s="44"/>
      <c r="F77" s="44"/>
      <c r="G77" s="44"/>
      <c r="H77" s="44"/>
      <c r="I77" s="44"/>
      <c r="J77" s="44"/>
      <c r="K77" s="44"/>
      <c r="L77" s="138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6.95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8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12" customHeight="1">
      <c r="A79" s="42"/>
      <c r="B79" s="43"/>
      <c r="C79" s="36" t="s">
        <v>16</v>
      </c>
      <c r="D79" s="44"/>
      <c r="E79" s="44"/>
      <c r="F79" s="44"/>
      <c r="G79" s="44"/>
      <c r="H79" s="44"/>
      <c r="I79" s="44"/>
      <c r="J79" s="44"/>
      <c r="K79" s="44"/>
      <c r="L79" s="138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16.5" customHeight="1">
      <c r="A80" s="42"/>
      <c r="B80" s="43"/>
      <c r="C80" s="44"/>
      <c r="D80" s="44"/>
      <c r="E80" s="164" t="str">
        <f>E7</f>
        <v>Nejdek, MŠ Lipová - Celková rekonstrukce - P1 - Vnitřní</v>
      </c>
      <c r="F80" s="36"/>
      <c r="G80" s="36"/>
      <c r="H80" s="36"/>
      <c r="I80" s="44"/>
      <c r="J80" s="44"/>
      <c r="K80" s="44"/>
      <c r="L80" s="138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2" customHeight="1">
      <c r="A81" s="42"/>
      <c r="B81" s="43"/>
      <c r="C81" s="36" t="s">
        <v>103</v>
      </c>
      <c r="D81" s="44"/>
      <c r="E81" s="44"/>
      <c r="F81" s="44"/>
      <c r="G81" s="44"/>
      <c r="H81" s="44"/>
      <c r="I81" s="44"/>
      <c r="J81" s="44"/>
      <c r="K81" s="44"/>
      <c r="L81" s="138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6.5" customHeight="1">
      <c r="A82" s="42"/>
      <c r="B82" s="43"/>
      <c r="C82" s="44"/>
      <c r="D82" s="44"/>
      <c r="E82" s="73" t="str">
        <f>E9</f>
        <v>02.D.1.4.5. - Elektronické komunikace</v>
      </c>
      <c r="F82" s="44"/>
      <c r="G82" s="44"/>
      <c r="H82" s="44"/>
      <c r="I82" s="44"/>
      <c r="J82" s="44"/>
      <c r="K82" s="44"/>
      <c r="L82" s="138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38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6" t="s">
        <v>21</v>
      </c>
      <c r="D84" s="44"/>
      <c r="E84" s="44"/>
      <c r="F84" s="31" t="str">
        <f>F12</f>
        <v>Nejdek, ul. Lipová</v>
      </c>
      <c r="G84" s="44"/>
      <c r="H84" s="44"/>
      <c r="I84" s="36" t="s">
        <v>23</v>
      </c>
      <c r="J84" s="76" t="str">
        <f>IF(J12="","",J12)</f>
        <v>10. 8. 2022</v>
      </c>
      <c r="K84" s="44"/>
      <c r="L84" s="138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6.95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38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40.05" customHeight="1">
      <c r="A86" s="42"/>
      <c r="B86" s="43"/>
      <c r="C86" s="36" t="s">
        <v>25</v>
      </c>
      <c r="D86" s="44"/>
      <c r="E86" s="44"/>
      <c r="F86" s="31" t="str">
        <f>E15</f>
        <v>Město Nejdek, nám.Karla IV. 239, 362 21 Nejdek</v>
      </c>
      <c r="G86" s="44"/>
      <c r="H86" s="44"/>
      <c r="I86" s="36" t="s">
        <v>31</v>
      </c>
      <c r="J86" s="40" t="str">
        <f>E21</f>
        <v>Projektová Kancelář PS, Ing. Irena Pichlová</v>
      </c>
      <c r="K86" s="44"/>
      <c r="L86" s="138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5.15" customHeight="1">
      <c r="A87" s="42"/>
      <c r="B87" s="43"/>
      <c r="C87" s="36" t="s">
        <v>29</v>
      </c>
      <c r="D87" s="44"/>
      <c r="E87" s="44"/>
      <c r="F87" s="31" t="str">
        <f>IF(E18="","",E18)</f>
        <v>Vyplň údaj</v>
      </c>
      <c r="G87" s="44"/>
      <c r="H87" s="44"/>
      <c r="I87" s="36" t="s">
        <v>34</v>
      </c>
      <c r="J87" s="40" t="str">
        <f>E24</f>
        <v>Daniela Hahnová</v>
      </c>
      <c r="K87" s="44"/>
      <c r="L87" s="138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0.3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38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11" customFormat="1" ht="29.25" customHeight="1">
      <c r="A89" s="181"/>
      <c r="B89" s="182"/>
      <c r="C89" s="183" t="s">
        <v>139</v>
      </c>
      <c r="D89" s="184" t="s">
        <v>57</v>
      </c>
      <c r="E89" s="184" t="s">
        <v>53</v>
      </c>
      <c r="F89" s="184" t="s">
        <v>54</v>
      </c>
      <c r="G89" s="184" t="s">
        <v>140</v>
      </c>
      <c r="H89" s="184" t="s">
        <v>141</v>
      </c>
      <c r="I89" s="184" t="s">
        <v>142</v>
      </c>
      <c r="J89" s="184" t="s">
        <v>107</v>
      </c>
      <c r="K89" s="185" t="s">
        <v>143</v>
      </c>
      <c r="L89" s="186"/>
      <c r="M89" s="96" t="s">
        <v>19</v>
      </c>
      <c r="N89" s="97" t="s">
        <v>42</v>
      </c>
      <c r="O89" s="97" t="s">
        <v>144</v>
      </c>
      <c r="P89" s="97" t="s">
        <v>145</v>
      </c>
      <c r="Q89" s="97" t="s">
        <v>146</v>
      </c>
      <c r="R89" s="97" t="s">
        <v>147</v>
      </c>
      <c r="S89" s="97" t="s">
        <v>148</v>
      </c>
      <c r="T89" s="98" t="s">
        <v>149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42"/>
      <c r="B90" s="43"/>
      <c r="C90" s="103" t="s">
        <v>150</v>
      </c>
      <c r="D90" s="44"/>
      <c r="E90" s="44"/>
      <c r="F90" s="44"/>
      <c r="G90" s="44"/>
      <c r="H90" s="44"/>
      <c r="I90" s="44"/>
      <c r="J90" s="187">
        <f>BK90</f>
        <v>0</v>
      </c>
      <c r="K90" s="44"/>
      <c r="L90" s="48"/>
      <c r="M90" s="99"/>
      <c r="N90" s="188"/>
      <c r="O90" s="100"/>
      <c r="P90" s="189">
        <f>P91+P96+P133+P146+P193+P198+P203+P244+P257+P306+P313</f>
        <v>0</v>
      </c>
      <c r="Q90" s="100"/>
      <c r="R90" s="189">
        <f>R91+R96+R133+R146+R193+R198+R203+R244+R257+R306+R313</f>
        <v>0</v>
      </c>
      <c r="S90" s="100"/>
      <c r="T90" s="190">
        <f>T91+T96+T133+T146+T193+T198+T203+T244+T257+T306+T313</f>
        <v>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T90" s="21" t="s">
        <v>71</v>
      </c>
      <c r="AU90" s="21" t="s">
        <v>108</v>
      </c>
      <c r="BK90" s="191">
        <f>BK91+BK96+BK133+BK146+BK193+BK198+BK203+BK244+BK257+BK306+BK313</f>
        <v>0</v>
      </c>
    </row>
    <row r="91" spans="1:63" s="12" customFormat="1" ht="25.9" customHeight="1">
      <c r="A91" s="12"/>
      <c r="B91" s="192"/>
      <c r="C91" s="193"/>
      <c r="D91" s="194" t="s">
        <v>71</v>
      </c>
      <c r="E91" s="195" t="s">
        <v>2965</v>
      </c>
      <c r="F91" s="195" t="s">
        <v>2966</v>
      </c>
      <c r="G91" s="193"/>
      <c r="H91" s="193"/>
      <c r="I91" s="196"/>
      <c r="J91" s="197">
        <f>BK91</f>
        <v>0</v>
      </c>
      <c r="K91" s="193"/>
      <c r="L91" s="198"/>
      <c r="M91" s="199"/>
      <c r="N91" s="200"/>
      <c r="O91" s="200"/>
      <c r="P91" s="201">
        <f>SUM(P92:P95)</f>
        <v>0</v>
      </c>
      <c r="Q91" s="200"/>
      <c r="R91" s="201">
        <f>SUM(R92:R95)</f>
        <v>0</v>
      </c>
      <c r="S91" s="200"/>
      <c r="T91" s="202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80</v>
      </c>
      <c r="AT91" s="204" t="s">
        <v>71</v>
      </c>
      <c r="AU91" s="204" t="s">
        <v>72</v>
      </c>
      <c r="AY91" s="203" t="s">
        <v>153</v>
      </c>
      <c r="BK91" s="205">
        <f>SUM(BK92:BK95)</f>
        <v>0</v>
      </c>
    </row>
    <row r="92" spans="1:65" s="2" customFormat="1" ht="16.5" customHeight="1">
      <c r="A92" s="42"/>
      <c r="B92" s="43"/>
      <c r="C92" s="261" t="s">
        <v>80</v>
      </c>
      <c r="D92" s="261" t="s">
        <v>214</v>
      </c>
      <c r="E92" s="262" t="s">
        <v>2967</v>
      </c>
      <c r="F92" s="263" t="s">
        <v>2968</v>
      </c>
      <c r="G92" s="264" t="s">
        <v>716</v>
      </c>
      <c r="H92" s="265">
        <v>1</v>
      </c>
      <c r="I92" s="266"/>
      <c r="J92" s="267">
        <f>ROUND(I92*H92,2)</f>
        <v>0</v>
      </c>
      <c r="K92" s="263" t="s">
        <v>19</v>
      </c>
      <c r="L92" s="268"/>
      <c r="M92" s="269" t="s">
        <v>19</v>
      </c>
      <c r="N92" s="270" t="s">
        <v>43</v>
      </c>
      <c r="O92" s="88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R92" s="219" t="s">
        <v>184</v>
      </c>
      <c r="AT92" s="219" t="s">
        <v>214</v>
      </c>
      <c r="AU92" s="219" t="s">
        <v>80</v>
      </c>
      <c r="AY92" s="21" t="s">
        <v>153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21" t="s">
        <v>80</v>
      </c>
      <c r="BK92" s="220">
        <f>ROUND(I92*H92,2)</f>
        <v>0</v>
      </c>
      <c r="BL92" s="21" t="s">
        <v>161</v>
      </c>
      <c r="BM92" s="219" t="s">
        <v>82</v>
      </c>
    </row>
    <row r="93" spans="1:47" s="2" customFormat="1" ht="12">
      <c r="A93" s="42"/>
      <c r="B93" s="43"/>
      <c r="C93" s="44"/>
      <c r="D93" s="221" t="s">
        <v>162</v>
      </c>
      <c r="E93" s="44"/>
      <c r="F93" s="222" t="s">
        <v>2968</v>
      </c>
      <c r="G93" s="44"/>
      <c r="H93" s="44"/>
      <c r="I93" s="223"/>
      <c r="J93" s="44"/>
      <c r="K93" s="44"/>
      <c r="L93" s="48"/>
      <c r="M93" s="224"/>
      <c r="N93" s="225"/>
      <c r="O93" s="88"/>
      <c r="P93" s="88"/>
      <c r="Q93" s="88"/>
      <c r="R93" s="88"/>
      <c r="S93" s="88"/>
      <c r="T93" s="89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T93" s="21" t="s">
        <v>162</v>
      </c>
      <c r="AU93" s="21" t="s">
        <v>80</v>
      </c>
    </row>
    <row r="94" spans="1:65" s="2" customFormat="1" ht="16.5" customHeight="1">
      <c r="A94" s="42"/>
      <c r="B94" s="43"/>
      <c r="C94" s="261" t="s">
        <v>82</v>
      </c>
      <c r="D94" s="261" t="s">
        <v>214</v>
      </c>
      <c r="E94" s="262" t="s">
        <v>2969</v>
      </c>
      <c r="F94" s="263" t="s">
        <v>2970</v>
      </c>
      <c r="G94" s="264" t="s">
        <v>716</v>
      </c>
      <c r="H94" s="265">
        <v>4</v>
      </c>
      <c r="I94" s="266"/>
      <c r="J94" s="267">
        <f>ROUND(I94*H94,2)</f>
        <v>0</v>
      </c>
      <c r="K94" s="263" t="s">
        <v>19</v>
      </c>
      <c r="L94" s="268"/>
      <c r="M94" s="269" t="s">
        <v>19</v>
      </c>
      <c r="N94" s="270" t="s">
        <v>43</v>
      </c>
      <c r="O94" s="88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R94" s="219" t="s">
        <v>184</v>
      </c>
      <c r="AT94" s="219" t="s">
        <v>214</v>
      </c>
      <c r="AU94" s="219" t="s">
        <v>80</v>
      </c>
      <c r="AY94" s="21" t="s">
        <v>153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21" t="s">
        <v>80</v>
      </c>
      <c r="BK94" s="220">
        <f>ROUND(I94*H94,2)</f>
        <v>0</v>
      </c>
      <c r="BL94" s="21" t="s">
        <v>161</v>
      </c>
      <c r="BM94" s="219" t="s">
        <v>161</v>
      </c>
    </row>
    <row r="95" spans="1:47" s="2" customFormat="1" ht="12">
      <c r="A95" s="42"/>
      <c r="B95" s="43"/>
      <c r="C95" s="44"/>
      <c r="D95" s="221" t="s">
        <v>162</v>
      </c>
      <c r="E95" s="44"/>
      <c r="F95" s="222" t="s">
        <v>2970</v>
      </c>
      <c r="G95" s="44"/>
      <c r="H95" s="44"/>
      <c r="I95" s="223"/>
      <c r="J95" s="44"/>
      <c r="K95" s="44"/>
      <c r="L95" s="48"/>
      <c r="M95" s="224"/>
      <c r="N95" s="225"/>
      <c r="O95" s="88"/>
      <c r="P95" s="88"/>
      <c r="Q95" s="88"/>
      <c r="R95" s="88"/>
      <c r="S95" s="88"/>
      <c r="T95" s="89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1" t="s">
        <v>162</v>
      </c>
      <c r="AU95" s="21" t="s">
        <v>80</v>
      </c>
    </row>
    <row r="96" spans="1:63" s="12" customFormat="1" ht="25.9" customHeight="1">
      <c r="A96" s="12"/>
      <c r="B96" s="192"/>
      <c r="C96" s="193"/>
      <c r="D96" s="194" t="s">
        <v>71</v>
      </c>
      <c r="E96" s="195" t="s">
        <v>2971</v>
      </c>
      <c r="F96" s="195" t="s">
        <v>2972</v>
      </c>
      <c r="G96" s="193"/>
      <c r="H96" s="193"/>
      <c r="I96" s="196"/>
      <c r="J96" s="197">
        <f>BK96</f>
        <v>0</v>
      </c>
      <c r="K96" s="193"/>
      <c r="L96" s="198"/>
      <c r="M96" s="199"/>
      <c r="N96" s="200"/>
      <c r="O96" s="200"/>
      <c r="P96" s="201">
        <f>SUM(P97:P132)</f>
        <v>0</v>
      </c>
      <c r="Q96" s="200"/>
      <c r="R96" s="201">
        <f>SUM(R97:R132)</f>
        <v>0</v>
      </c>
      <c r="S96" s="200"/>
      <c r="T96" s="202">
        <f>SUM(T97:T132)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3" t="s">
        <v>80</v>
      </c>
      <c r="AT96" s="204" t="s">
        <v>71</v>
      </c>
      <c r="AU96" s="204" t="s">
        <v>72</v>
      </c>
      <c r="AY96" s="203" t="s">
        <v>153</v>
      </c>
      <c r="BK96" s="205">
        <f>SUM(BK97:BK132)</f>
        <v>0</v>
      </c>
    </row>
    <row r="97" spans="1:65" s="2" customFormat="1" ht="16.5" customHeight="1">
      <c r="A97" s="42"/>
      <c r="B97" s="43"/>
      <c r="C97" s="261" t="s">
        <v>175</v>
      </c>
      <c r="D97" s="261" t="s">
        <v>214</v>
      </c>
      <c r="E97" s="262" t="s">
        <v>2973</v>
      </c>
      <c r="F97" s="263" t="s">
        <v>2974</v>
      </c>
      <c r="G97" s="264" t="s">
        <v>716</v>
      </c>
      <c r="H97" s="265">
        <v>18</v>
      </c>
      <c r="I97" s="266"/>
      <c r="J97" s="267">
        <f>ROUND(I97*H97,2)</f>
        <v>0</v>
      </c>
      <c r="K97" s="263" t="s">
        <v>19</v>
      </c>
      <c r="L97" s="268"/>
      <c r="M97" s="269" t="s">
        <v>19</v>
      </c>
      <c r="N97" s="270" t="s">
        <v>43</v>
      </c>
      <c r="O97" s="88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R97" s="219" t="s">
        <v>184</v>
      </c>
      <c r="AT97" s="219" t="s">
        <v>214</v>
      </c>
      <c r="AU97" s="219" t="s">
        <v>80</v>
      </c>
      <c r="AY97" s="21" t="s">
        <v>153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21" t="s">
        <v>80</v>
      </c>
      <c r="BK97" s="220">
        <f>ROUND(I97*H97,2)</f>
        <v>0</v>
      </c>
      <c r="BL97" s="21" t="s">
        <v>161</v>
      </c>
      <c r="BM97" s="219" t="s">
        <v>178</v>
      </c>
    </row>
    <row r="98" spans="1:47" s="2" customFormat="1" ht="12">
      <c r="A98" s="42"/>
      <c r="B98" s="43"/>
      <c r="C98" s="44"/>
      <c r="D98" s="221" t="s">
        <v>162</v>
      </c>
      <c r="E98" s="44"/>
      <c r="F98" s="222" t="s">
        <v>2974</v>
      </c>
      <c r="G98" s="44"/>
      <c r="H98" s="44"/>
      <c r="I98" s="223"/>
      <c r="J98" s="44"/>
      <c r="K98" s="44"/>
      <c r="L98" s="48"/>
      <c r="M98" s="224"/>
      <c r="N98" s="225"/>
      <c r="O98" s="88"/>
      <c r="P98" s="88"/>
      <c r="Q98" s="88"/>
      <c r="R98" s="88"/>
      <c r="S98" s="88"/>
      <c r="T98" s="89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T98" s="21" t="s">
        <v>162</v>
      </c>
      <c r="AU98" s="21" t="s">
        <v>80</v>
      </c>
    </row>
    <row r="99" spans="1:65" s="2" customFormat="1" ht="16.5" customHeight="1">
      <c r="A99" s="42"/>
      <c r="B99" s="43"/>
      <c r="C99" s="261" t="s">
        <v>161</v>
      </c>
      <c r="D99" s="261" t="s">
        <v>214</v>
      </c>
      <c r="E99" s="262" t="s">
        <v>2975</v>
      </c>
      <c r="F99" s="263" t="s">
        <v>2976</v>
      </c>
      <c r="G99" s="264" t="s">
        <v>716</v>
      </c>
      <c r="H99" s="265">
        <v>4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43</v>
      </c>
      <c r="O99" s="88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R99" s="219" t="s">
        <v>184</v>
      </c>
      <c r="AT99" s="219" t="s">
        <v>214</v>
      </c>
      <c r="AU99" s="219" t="s">
        <v>80</v>
      </c>
      <c r="AY99" s="21" t="s">
        <v>153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21" t="s">
        <v>80</v>
      </c>
      <c r="BK99" s="220">
        <f>ROUND(I99*H99,2)</f>
        <v>0</v>
      </c>
      <c r="BL99" s="21" t="s">
        <v>161</v>
      </c>
      <c r="BM99" s="219" t="s">
        <v>184</v>
      </c>
    </row>
    <row r="100" spans="1:47" s="2" customFormat="1" ht="12">
      <c r="A100" s="42"/>
      <c r="B100" s="43"/>
      <c r="C100" s="44"/>
      <c r="D100" s="221" t="s">
        <v>162</v>
      </c>
      <c r="E100" s="44"/>
      <c r="F100" s="222" t="s">
        <v>2976</v>
      </c>
      <c r="G100" s="44"/>
      <c r="H100" s="44"/>
      <c r="I100" s="223"/>
      <c r="J100" s="44"/>
      <c r="K100" s="44"/>
      <c r="L100" s="48"/>
      <c r="M100" s="224"/>
      <c r="N100" s="225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1" t="s">
        <v>162</v>
      </c>
      <c r="AU100" s="21" t="s">
        <v>80</v>
      </c>
    </row>
    <row r="101" spans="1:65" s="2" customFormat="1" ht="16.5" customHeight="1">
      <c r="A101" s="42"/>
      <c r="B101" s="43"/>
      <c r="C101" s="261" t="s">
        <v>188</v>
      </c>
      <c r="D101" s="261" t="s">
        <v>214</v>
      </c>
      <c r="E101" s="262" t="s">
        <v>2977</v>
      </c>
      <c r="F101" s="263" t="s">
        <v>2978</v>
      </c>
      <c r="G101" s="264" t="s">
        <v>716</v>
      </c>
      <c r="H101" s="265">
        <v>22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43</v>
      </c>
      <c r="O101" s="88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R101" s="219" t="s">
        <v>184</v>
      </c>
      <c r="AT101" s="219" t="s">
        <v>214</v>
      </c>
      <c r="AU101" s="219" t="s">
        <v>80</v>
      </c>
      <c r="AY101" s="21" t="s">
        <v>153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21" t="s">
        <v>80</v>
      </c>
      <c r="BK101" s="220">
        <f>ROUND(I101*H101,2)</f>
        <v>0</v>
      </c>
      <c r="BL101" s="21" t="s">
        <v>161</v>
      </c>
      <c r="BM101" s="219" t="s">
        <v>191</v>
      </c>
    </row>
    <row r="102" spans="1:47" s="2" customFormat="1" ht="12">
      <c r="A102" s="42"/>
      <c r="B102" s="43"/>
      <c r="C102" s="44"/>
      <c r="D102" s="221" t="s">
        <v>162</v>
      </c>
      <c r="E102" s="44"/>
      <c r="F102" s="222" t="s">
        <v>2978</v>
      </c>
      <c r="G102" s="44"/>
      <c r="H102" s="44"/>
      <c r="I102" s="223"/>
      <c r="J102" s="44"/>
      <c r="K102" s="44"/>
      <c r="L102" s="48"/>
      <c r="M102" s="224"/>
      <c r="N102" s="225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1" t="s">
        <v>162</v>
      </c>
      <c r="AU102" s="21" t="s">
        <v>80</v>
      </c>
    </row>
    <row r="103" spans="1:65" s="2" customFormat="1" ht="16.5" customHeight="1">
      <c r="A103" s="42"/>
      <c r="B103" s="43"/>
      <c r="C103" s="261" t="s">
        <v>178</v>
      </c>
      <c r="D103" s="261" t="s">
        <v>214</v>
      </c>
      <c r="E103" s="262" t="s">
        <v>2979</v>
      </c>
      <c r="F103" s="263" t="s">
        <v>2980</v>
      </c>
      <c r="G103" s="264" t="s">
        <v>716</v>
      </c>
      <c r="H103" s="265">
        <v>14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43</v>
      </c>
      <c r="O103" s="88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R103" s="219" t="s">
        <v>184</v>
      </c>
      <c r="AT103" s="219" t="s">
        <v>214</v>
      </c>
      <c r="AU103" s="219" t="s">
        <v>80</v>
      </c>
      <c r="AY103" s="21" t="s">
        <v>153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21" t="s">
        <v>80</v>
      </c>
      <c r="BK103" s="220">
        <f>ROUND(I103*H103,2)</f>
        <v>0</v>
      </c>
      <c r="BL103" s="21" t="s">
        <v>161</v>
      </c>
      <c r="BM103" s="219" t="s">
        <v>8</v>
      </c>
    </row>
    <row r="104" spans="1:47" s="2" customFormat="1" ht="12">
      <c r="A104" s="42"/>
      <c r="B104" s="43"/>
      <c r="C104" s="44"/>
      <c r="D104" s="221" t="s">
        <v>162</v>
      </c>
      <c r="E104" s="44"/>
      <c r="F104" s="222" t="s">
        <v>2980</v>
      </c>
      <c r="G104" s="44"/>
      <c r="H104" s="44"/>
      <c r="I104" s="223"/>
      <c r="J104" s="44"/>
      <c r="K104" s="44"/>
      <c r="L104" s="48"/>
      <c r="M104" s="224"/>
      <c r="N104" s="225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162</v>
      </c>
      <c r="AU104" s="21" t="s">
        <v>80</v>
      </c>
    </row>
    <row r="105" spans="1:65" s="2" customFormat="1" ht="16.5" customHeight="1">
      <c r="A105" s="42"/>
      <c r="B105" s="43"/>
      <c r="C105" s="261" t="s">
        <v>201</v>
      </c>
      <c r="D105" s="261" t="s">
        <v>214</v>
      </c>
      <c r="E105" s="262" t="s">
        <v>2981</v>
      </c>
      <c r="F105" s="263" t="s">
        <v>2982</v>
      </c>
      <c r="G105" s="264" t="s">
        <v>716</v>
      </c>
      <c r="H105" s="265">
        <v>7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43</v>
      </c>
      <c r="O105" s="88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19" t="s">
        <v>184</v>
      </c>
      <c r="AT105" s="219" t="s">
        <v>214</v>
      </c>
      <c r="AU105" s="219" t="s">
        <v>80</v>
      </c>
      <c r="AY105" s="21" t="s">
        <v>153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21" t="s">
        <v>80</v>
      </c>
      <c r="BK105" s="220">
        <f>ROUND(I105*H105,2)</f>
        <v>0</v>
      </c>
      <c r="BL105" s="21" t="s">
        <v>161</v>
      </c>
      <c r="BM105" s="219" t="s">
        <v>204</v>
      </c>
    </row>
    <row r="106" spans="1:47" s="2" customFormat="1" ht="12">
      <c r="A106" s="42"/>
      <c r="B106" s="43"/>
      <c r="C106" s="44"/>
      <c r="D106" s="221" t="s">
        <v>162</v>
      </c>
      <c r="E106" s="44"/>
      <c r="F106" s="222" t="s">
        <v>2982</v>
      </c>
      <c r="G106" s="44"/>
      <c r="H106" s="44"/>
      <c r="I106" s="223"/>
      <c r="J106" s="44"/>
      <c r="K106" s="44"/>
      <c r="L106" s="48"/>
      <c r="M106" s="224"/>
      <c r="N106" s="225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162</v>
      </c>
      <c r="AU106" s="21" t="s">
        <v>80</v>
      </c>
    </row>
    <row r="107" spans="1:65" s="2" customFormat="1" ht="21.75" customHeight="1">
      <c r="A107" s="42"/>
      <c r="B107" s="43"/>
      <c r="C107" s="261" t="s">
        <v>184</v>
      </c>
      <c r="D107" s="261" t="s">
        <v>214</v>
      </c>
      <c r="E107" s="262" t="s">
        <v>2983</v>
      </c>
      <c r="F107" s="263" t="s">
        <v>2984</v>
      </c>
      <c r="G107" s="264" t="s">
        <v>716</v>
      </c>
      <c r="H107" s="265">
        <v>3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43</v>
      </c>
      <c r="O107" s="88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R107" s="219" t="s">
        <v>184</v>
      </c>
      <c r="AT107" s="219" t="s">
        <v>214</v>
      </c>
      <c r="AU107" s="219" t="s">
        <v>80</v>
      </c>
      <c r="AY107" s="21" t="s">
        <v>153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21" t="s">
        <v>80</v>
      </c>
      <c r="BK107" s="220">
        <f>ROUND(I107*H107,2)</f>
        <v>0</v>
      </c>
      <c r="BL107" s="21" t="s">
        <v>161</v>
      </c>
      <c r="BM107" s="219" t="s">
        <v>210</v>
      </c>
    </row>
    <row r="108" spans="1:47" s="2" customFormat="1" ht="12">
      <c r="A108" s="42"/>
      <c r="B108" s="43"/>
      <c r="C108" s="44"/>
      <c r="D108" s="221" t="s">
        <v>162</v>
      </c>
      <c r="E108" s="44"/>
      <c r="F108" s="222" t="s">
        <v>2984</v>
      </c>
      <c r="G108" s="44"/>
      <c r="H108" s="44"/>
      <c r="I108" s="223"/>
      <c r="J108" s="44"/>
      <c r="K108" s="44"/>
      <c r="L108" s="48"/>
      <c r="M108" s="224"/>
      <c r="N108" s="225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162</v>
      </c>
      <c r="AU108" s="21" t="s">
        <v>80</v>
      </c>
    </row>
    <row r="109" spans="1:65" s="2" customFormat="1" ht="16.5" customHeight="1">
      <c r="A109" s="42"/>
      <c r="B109" s="43"/>
      <c r="C109" s="261" t="s">
        <v>213</v>
      </c>
      <c r="D109" s="261" t="s">
        <v>214</v>
      </c>
      <c r="E109" s="262" t="s">
        <v>2985</v>
      </c>
      <c r="F109" s="263" t="s">
        <v>2986</v>
      </c>
      <c r="G109" s="264" t="s">
        <v>716</v>
      </c>
      <c r="H109" s="265">
        <v>5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43</v>
      </c>
      <c r="O109" s="88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19" t="s">
        <v>184</v>
      </c>
      <c r="AT109" s="219" t="s">
        <v>214</v>
      </c>
      <c r="AU109" s="219" t="s">
        <v>80</v>
      </c>
      <c r="AY109" s="21" t="s">
        <v>153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21" t="s">
        <v>80</v>
      </c>
      <c r="BK109" s="220">
        <f>ROUND(I109*H109,2)</f>
        <v>0</v>
      </c>
      <c r="BL109" s="21" t="s">
        <v>161</v>
      </c>
      <c r="BM109" s="219" t="s">
        <v>218</v>
      </c>
    </row>
    <row r="110" spans="1:47" s="2" customFormat="1" ht="12">
      <c r="A110" s="42"/>
      <c r="B110" s="43"/>
      <c r="C110" s="44"/>
      <c r="D110" s="221" t="s">
        <v>162</v>
      </c>
      <c r="E110" s="44"/>
      <c r="F110" s="222" t="s">
        <v>2986</v>
      </c>
      <c r="G110" s="44"/>
      <c r="H110" s="44"/>
      <c r="I110" s="223"/>
      <c r="J110" s="44"/>
      <c r="K110" s="44"/>
      <c r="L110" s="48"/>
      <c r="M110" s="224"/>
      <c r="N110" s="225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162</v>
      </c>
      <c r="AU110" s="21" t="s">
        <v>80</v>
      </c>
    </row>
    <row r="111" spans="1:65" s="2" customFormat="1" ht="24.15" customHeight="1">
      <c r="A111" s="42"/>
      <c r="B111" s="43"/>
      <c r="C111" s="261" t="s">
        <v>191</v>
      </c>
      <c r="D111" s="261" t="s">
        <v>214</v>
      </c>
      <c r="E111" s="262" t="s">
        <v>2987</v>
      </c>
      <c r="F111" s="263" t="s">
        <v>2988</v>
      </c>
      <c r="G111" s="264" t="s">
        <v>716</v>
      </c>
      <c r="H111" s="265">
        <v>1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43</v>
      </c>
      <c r="O111" s="88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R111" s="219" t="s">
        <v>184</v>
      </c>
      <c r="AT111" s="219" t="s">
        <v>214</v>
      </c>
      <c r="AU111" s="219" t="s">
        <v>80</v>
      </c>
      <c r="AY111" s="21" t="s">
        <v>153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21" t="s">
        <v>80</v>
      </c>
      <c r="BK111" s="220">
        <f>ROUND(I111*H111,2)</f>
        <v>0</v>
      </c>
      <c r="BL111" s="21" t="s">
        <v>161</v>
      </c>
      <c r="BM111" s="219" t="s">
        <v>222</v>
      </c>
    </row>
    <row r="112" spans="1:47" s="2" customFormat="1" ht="12">
      <c r="A112" s="42"/>
      <c r="B112" s="43"/>
      <c r="C112" s="44"/>
      <c r="D112" s="221" t="s">
        <v>162</v>
      </c>
      <c r="E112" s="44"/>
      <c r="F112" s="222" t="s">
        <v>2988</v>
      </c>
      <c r="G112" s="44"/>
      <c r="H112" s="44"/>
      <c r="I112" s="223"/>
      <c r="J112" s="44"/>
      <c r="K112" s="44"/>
      <c r="L112" s="48"/>
      <c r="M112" s="224"/>
      <c r="N112" s="225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1" t="s">
        <v>162</v>
      </c>
      <c r="AU112" s="21" t="s">
        <v>80</v>
      </c>
    </row>
    <row r="113" spans="1:65" s="2" customFormat="1" ht="16.5" customHeight="1">
      <c r="A113" s="42"/>
      <c r="B113" s="43"/>
      <c r="C113" s="261" t="s">
        <v>228</v>
      </c>
      <c r="D113" s="261" t="s">
        <v>214</v>
      </c>
      <c r="E113" s="262" t="s">
        <v>2989</v>
      </c>
      <c r="F113" s="263" t="s">
        <v>2990</v>
      </c>
      <c r="G113" s="264" t="s">
        <v>716</v>
      </c>
      <c r="H113" s="265">
        <v>5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43</v>
      </c>
      <c r="O113" s="88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19" t="s">
        <v>184</v>
      </c>
      <c r="AT113" s="219" t="s">
        <v>214</v>
      </c>
      <c r="AU113" s="219" t="s">
        <v>80</v>
      </c>
      <c r="AY113" s="21" t="s">
        <v>153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21" t="s">
        <v>80</v>
      </c>
      <c r="BK113" s="220">
        <f>ROUND(I113*H113,2)</f>
        <v>0</v>
      </c>
      <c r="BL113" s="21" t="s">
        <v>161</v>
      </c>
      <c r="BM113" s="219" t="s">
        <v>231</v>
      </c>
    </row>
    <row r="114" spans="1:47" s="2" customFormat="1" ht="12">
      <c r="A114" s="42"/>
      <c r="B114" s="43"/>
      <c r="C114" s="44"/>
      <c r="D114" s="221" t="s">
        <v>162</v>
      </c>
      <c r="E114" s="44"/>
      <c r="F114" s="222" t="s">
        <v>2990</v>
      </c>
      <c r="G114" s="44"/>
      <c r="H114" s="44"/>
      <c r="I114" s="223"/>
      <c r="J114" s="44"/>
      <c r="K114" s="44"/>
      <c r="L114" s="48"/>
      <c r="M114" s="224"/>
      <c r="N114" s="225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162</v>
      </c>
      <c r="AU114" s="21" t="s">
        <v>80</v>
      </c>
    </row>
    <row r="115" spans="1:65" s="2" customFormat="1" ht="16.5" customHeight="1">
      <c r="A115" s="42"/>
      <c r="B115" s="43"/>
      <c r="C115" s="261" t="s">
        <v>8</v>
      </c>
      <c r="D115" s="261" t="s">
        <v>214</v>
      </c>
      <c r="E115" s="262" t="s">
        <v>2991</v>
      </c>
      <c r="F115" s="263" t="s">
        <v>2992</v>
      </c>
      <c r="G115" s="264" t="s">
        <v>716</v>
      </c>
      <c r="H115" s="265">
        <v>1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43</v>
      </c>
      <c r="O115" s="88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R115" s="219" t="s">
        <v>184</v>
      </c>
      <c r="AT115" s="219" t="s">
        <v>214</v>
      </c>
      <c r="AU115" s="219" t="s">
        <v>80</v>
      </c>
      <c r="AY115" s="21" t="s">
        <v>153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21" t="s">
        <v>80</v>
      </c>
      <c r="BK115" s="220">
        <f>ROUND(I115*H115,2)</f>
        <v>0</v>
      </c>
      <c r="BL115" s="21" t="s">
        <v>161</v>
      </c>
      <c r="BM115" s="219" t="s">
        <v>236</v>
      </c>
    </row>
    <row r="116" spans="1:47" s="2" customFormat="1" ht="12">
      <c r="A116" s="42"/>
      <c r="B116" s="43"/>
      <c r="C116" s="44"/>
      <c r="D116" s="221" t="s">
        <v>162</v>
      </c>
      <c r="E116" s="44"/>
      <c r="F116" s="222" t="s">
        <v>2992</v>
      </c>
      <c r="G116" s="44"/>
      <c r="H116" s="44"/>
      <c r="I116" s="223"/>
      <c r="J116" s="44"/>
      <c r="K116" s="44"/>
      <c r="L116" s="48"/>
      <c r="M116" s="224"/>
      <c r="N116" s="225"/>
      <c r="O116" s="88"/>
      <c r="P116" s="88"/>
      <c r="Q116" s="88"/>
      <c r="R116" s="88"/>
      <c r="S116" s="88"/>
      <c r="T116" s="89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162</v>
      </c>
      <c r="AU116" s="21" t="s">
        <v>80</v>
      </c>
    </row>
    <row r="117" spans="1:65" s="2" customFormat="1" ht="24.15" customHeight="1">
      <c r="A117" s="42"/>
      <c r="B117" s="43"/>
      <c r="C117" s="261" t="s">
        <v>239</v>
      </c>
      <c r="D117" s="261" t="s">
        <v>214</v>
      </c>
      <c r="E117" s="262" t="s">
        <v>2993</v>
      </c>
      <c r="F117" s="263" t="s">
        <v>2994</v>
      </c>
      <c r="G117" s="264" t="s">
        <v>716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43</v>
      </c>
      <c r="O117" s="88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R117" s="219" t="s">
        <v>184</v>
      </c>
      <c r="AT117" s="219" t="s">
        <v>214</v>
      </c>
      <c r="AU117" s="219" t="s">
        <v>80</v>
      </c>
      <c r="AY117" s="21" t="s">
        <v>153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21" t="s">
        <v>80</v>
      </c>
      <c r="BK117" s="220">
        <f>ROUND(I117*H117,2)</f>
        <v>0</v>
      </c>
      <c r="BL117" s="21" t="s">
        <v>161</v>
      </c>
      <c r="BM117" s="219" t="s">
        <v>242</v>
      </c>
    </row>
    <row r="118" spans="1:47" s="2" customFormat="1" ht="12">
      <c r="A118" s="42"/>
      <c r="B118" s="43"/>
      <c r="C118" s="44"/>
      <c r="D118" s="221" t="s">
        <v>162</v>
      </c>
      <c r="E118" s="44"/>
      <c r="F118" s="222" t="s">
        <v>2994</v>
      </c>
      <c r="G118" s="44"/>
      <c r="H118" s="44"/>
      <c r="I118" s="223"/>
      <c r="J118" s="44"/>
      <c r="K118" s="44"/>
      <c r="L118" s="48"/>
      <c r="M118" s="224"/>
      <c r="N118" s="225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1" t="s">
        <v>162</v>
      </c>
      <c r="AU118" s="21" t="s">
        <v>80</v>
      </c>
    </row>
    <row r="119" spans="1:65" s="2" customFormat="1" ht="16.5" customHeight="1">
      <c r="A119" s="42"/>
      <c r="B119" s="43"/>
      <c r="C119" s="261" t="s">
        <v>204</v>
      </c>
      <c r="D119" s="261" t="s">
        <v>214</v>
      </c>
      <c r="E119" s="262" t="s">
        <v>2995</v>
      </c>
      <c r="F119" s="263" t="s">
        <v>2996</v>
      </c>
      <c r="G119" s="264" t="s">
        <v>716</v>
      </c>
      <c r="H119" s="265">
        <v>1</v>
      </c>
      <c r="I119" s="266"/>
      <c r="J119" s="267">
        <f>ROUND(I119*H119,2)</f>
        <v>0</v>
      </c>
      <c r="K119" s="263" t="s">
        <v>19</v>
      </c>
      <c r="L119" s="268"/>
      <c r="M119" s="269" t="s">
        <v>19</v>
      </c>
      <c r="N119" s="270" t="s">
        <v>43</v>
      </c>
      <c r="O119" s="88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R119" s="219" t="s">
        <v>184</v>
      </c>
      <c r="AT119" s="219" t="s">
        <v>214</v>
      </c>
      <c r="AU119" s="219" t="s">
        <v>80</v>
      </c>
      <c r="AY119" s="21" t="s">
        <v>153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21" t="s">
        <v>80</v>
      </c>
      <c r="BK119" s="220">
        <f>ROUND(I119*H119,2)</f>
        <v>0</v>
      </c>
      <c r="BL119" s="21" t="s">
        <v>161</v>
      </c>
      <c r="BM119" s="219" t="s">
        <v>247</v>
      </c>
    </row>
    <row r="120" spans="1:47" s="2" customFormat="1" ht="12">
      <c r="A120" s="42"/>
      <c r="B120" s="43"/>
      <c r="C120" s="44"/>
      <c r="D120" s="221" t="s">
        <v>162</v>
      </c>
      <c r="E120" s="44"/>
      <c r="F120" s="222" t="s">
        <v>2996</v>
      </c>
      <c r="G120" s="44"/>
      <c r="H120" s="44"/>
      <c r="I120" s="223"/>
      <c r="J120" s="44"/>
      <c r="K120" s="44"/>
      <c r="L120" s="48"/>
      <c r="M120" s="224"/>
      <c r="N120" s="225"/>
      <c r="O120" s="88"/>
      <c r="P120" s="88"/>
      <c r="Q120" s="88"/>
      <c r="R120" s="88"/>
      <c r="S120" s="88"/>
      <c r="T120" s="89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T120" s="21" t="s">
        <v>162</v>
      </c>
      <c r="AU120" s="21" t="s">
        <v>80</v>
      </c>
    </row>
    <row r="121" spans="1:65" s="2" customFormat="1" ht="16.5" customHeight="1">
      <c r="A121" s="42"/>
      <c r="B121" s="43"/>
      <c r="C121" s="261" t="s">
        <v>251</v>
      </c>
      <c r="D121" s="261" t="s">
        <v>214</v>
      </c>
      <c r="E121" s="262" t="s">
        <v>2997</v>
      </c>
      <c r="F121" s="263" t="s">
        <v>2998</v>
      </c>
      <c r="G121" s="264" t="s">
        <v>716</v>
      </c>
      <c r="H121" s="265">
        <v>1</v>
      </c>
      <c r="I121" s="266"/>
      <c r="J121" s="267">
        <f>ROUND(I121*H121,2)</f>
        <v>0</v>
      </c>
      <c r="K121" s="263" t="s">
        <v>19</v>
      </c>
      <c r="L121" s="268"/>
      <c r="M121" s="269" t="s">
        <v>19</v>
      </c>
      <c r="N121" s="270" t="s">
        <v>43</v>
      </c>
      <c r="O121" s="88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R121" s="219" t="s">
        <v>184</v>
      </c>
      <c r="AT121" s="219" t="s">
        <v>214</v>
      </c>
      <c r="AU121" s="219" t="s">
        <v>80</v>
      </c>
      <c r="AY121" s="21" t="s">
        <v>153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21" t="s">
        <v>80</v>
      </c>
      <c r="BK121" s="220">
        <f>ROUND(I121*H121,2)</f>
        <v>0</v>
      </c>
      <c r="BL121" s="21" t="s">
        <v>161</v>
      </c>
      <c r="BM121" s="219" t="s">
        <v>254</v>
      </c>
    </row>
    <row r="122" spans="1:47" s="2" customFormat="1" ht="12">
      <c r="A122" s="42"/>
      <c r="B122" s="43"/>
      <c r="C122" s="44"/>
      <c r="D122" s="221" t="s">
        <v>162</v>
      </c>
      <c r="E122" s="44"/>
      <c r="F122" s="222" t="s">
        <v>2998</v>
      </c>
      <c r="G122" s="44"/>
      <c r="H122" s="44"/>
      <c r="I122" s="223"/>
      <c r="J122" s="44"/>
      <c r="K122" s="44"/>
      <c r="L122" s="48"/>
      <c r="M122" s="224"/>
      <c r="N122" s="225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1" t="s">
        <v>162</v>
      </c>
      <c r="AU122" s="21" t="s">
        <v>80</v>
      </c>
    </row>
    <row r="123" spans="1:65" s="2" customFormat="1" ht="16.5" customHeight="1">
      <c r="A123" s="42"/>
      <c r="B123" s="43"/>
      <c r="C123" s="261" t="s">
        <v>210</v>
      </c>
      <c r="D123" s="261" t="s">
        <v>214</v>
      </c>
      <c r="E123" s="262" t="s">
        <v>2999</v>
      </c>
      <c r="F123" s="263" t="s">
        <v>3000</v>
      </c>
      <c r="G123" s="264" t="s">
        <v>346</v>
      </c>
      <c r="H123" s="265">
        <v>800</v>
      </c>
      <c r="I123" s="266"/>
      <c r="J123" s="267">
        <f>ROUND(I123*H123,2)</f>
        <v>0</v>
      </c>
      <c r="K123" s="263" t="s">
        <v>19</v>
      </c>
      <c r="L123" s="268"/>
      <c r="M123" s="269" t="s">
        <v>19</v>
      </c>
      <c r="N123" s="270" t="s">
        <v>43</v>
      </c>
      <c r="O123" s="88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R123" s="219" t="s">
        <v>184</v>
      </c>
      <c r="AT123" s="219" t="s">
        <v>214</v>
      </c>
      <c r="AU123" s="219" t="s">
        <v>80</v>
      </c>
      <c r="AY123" s="21" t="s">
        <v>153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21" t="s">
        <v>80</v>
      </c>
      <c r="BK123" s="220">
        <f>ROUND(I123*H123,2)</f>
        <v>0</v>
      </c>
      <c r="BL123" s="21" t="s">
        <v>161</v>
      </c>
      <c r="BM123" s="219" t="s">
        <v>260</v>
      </c>
    </row>
    <row r="124" spans="1:47" s="2" customFormat="1" ht="12">
      <c r="A124" s="42"/>
      <c r="B124" s="43"/>
      <c r="C124" s="44"/>
      <c r="D124" s="221" t="s">
        <v>162</v>
      </c>
      <c r="E124" s="44"/>
      <c r="F124" s="222" t="s">
        <v>3000</v>
      </c>
      <c r="G124" s="44"/>
      <c r="H124" s="44"/>
      <c r="I124" s="223"/>
      <c r="J124" s="44"/>
      <c r="K124" s="44"/>
      <c r="L124" s="48"/>
      <c r="M124" s="224"/>
      <c r="N124" s="225"/>
      <c r="O124" s="88"/>
      <c r="P124" s="88"/>
      <c r="Q124" s="88"/>
      <c r="R124" s="88"/>
      <c r="S124" s="88"/>
      <c r="T124" s="89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T124" s="21" t="s">
        <v>162</v>
      </c>
      <c r="AU124" s="21" t="s">
        <v>80</v>
      </c>
    </row>
    <row r="125" spans="1:65" s="2" customFormat="1" ht="16.5" customHeight="1">
      <c r="A125" s="42"/>
      <c r="B125" s="43"/>
      <c r="C125" s="261" t="s">
        <v>264</v>
      </c>
      <c r="D125" s="261" t="s">
        <v>214</v>
      </c>
      <c r="E125" s="262" t="s">
        <v>3001</v>
      </c>
      <c r="F125" s="263" t="s">
        <v>3002</v>
      </c>
      <c r="G125" s="264" t="s">
        <v>214</v>
      </c>
      <c r="H125" s="265">
        <v>700</v>
      </c>
      <c r="I125" s="266"/>
      <c r="J125" s="267">
        <f>ROUND(I125*H125,2)</f>
        <v>0</v>
      </c>
      <c r="K125" s="263" t="s">
        <v>19</v>
      </c>
      <c r="L125" s="268"/>
      <c r="M125" s="269" t="s">
        <v>19</v>
      </c>
      <c r="N125" s="270" t="s">
        <v>43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19" t="s">
        <v>184</v>
      </c>
      <c r="AT125" s="219" t="s">
        <v>214</v>
      </c>
      <c r="AU125" s="219" t="s">
        <v>80</v>
      </c>
      <c r="AY125" s="21" t="s">
        <v>153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21" t="s">
        <v>80</v>
      </c>
      <c r="BK125" s="220">
        <f>ROUND(I125*H125,2)</f>
        <v>0</v>
      </c>
      <c r="BL125" s="21" t="s">
        <v>161</v>
      </c>
      <c r="BM125" s="219" t="s">
        <v>267</v>
      </c>
    </row>
    <row r="126" spans="1:47" s="2" customFormat="1" ht="12">
      <c r="A126" s="42"/>
      <c r="B126" s="43"/>
      <c r="C126" s="44"/>
      <c r="D126" s="221" t="s">
        <v>162</v>
      </c>
      <c r="E126" s="44"/>
      <c r="F126" s="222" t="s">
        <v>3002</v>
      </c>
      <c r="G126" s="44"/>
      <c r="H126" s="44"/>
      <c r="I126" s="223"/>
      <c r="J126" s="44"/>
      <c r="K126" s="44"/>
      <c r="L126" s="48"/>
      <c r="M126" s="224"/>
      <c r="N126" s="225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1" t="s">
        <v>162</v>
      </c>
      <c r="AU126" s="21" t="s">
        <v>80</v>
      </c>
    </row>
    <row r="127" spans="1:65" s="2" customFormat="1" ht="16.5" customHeight="1">
      <c r="A127" s="42"/>
      <c r="B127" s="43"/>
      <c r="C127" s="261" t="s">
        <v>218</v>
      </c>
      <c r="D127" s="261" t="s">
        <v>214</v>
      </c>
      <c r="E127" s="262" t="s">
        <v>3003</v>
      </c>
      <c r="F127" s="263" t="s">
        <v>3004</v>
      </c>
      <c r="G127" s="264" t="s">
        <v>346</v>
      </c>
      <c r="H127" s="265">
        <v>150</v>
      </c>
      <c r="I127" s="266"/>
      <c r="J127" s="267">
        <f>ROUND(I127*H127,2)</f>
        <v>0</v>
      </c>
      <c r="K127" s="263" t="s">
        <v>19</v>
      </c>
      <c r="L127" s="268"/>
      <c r="M127" s="269" t="s">
        <v>19</v>
      </c>
      <c r="N127" s="270" t="s">
        <v>43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R127" s="219" t="s">
        <v>184</v>
      </c>
      <c r="AT127" s="219" t="s">
        <v>214</v>
      </c>
      <c r="AU127" s="219" t="s">
        <v>80</v>
      </c>
      <c r="AY127" s="21" t="s">
        <v>153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21" t="s">
        <v>80</v>
      </c>
      <c r="BK127" s="220">
        <f>ROUND(I127*H127,2)</f>
        <v>0</v>
      </c>
      <c r="BL127" s="21" t="s">
        <v>161</v>
      </c>
      <c r="BM127" s="219" t="s">
        <v>272</v>
      </c>
    </row>
    <row r="128" spans="1:47" s="2" customFormat="1" ht="12">
      <c r="A128" s="42"/>
      <c r="B128" s="43"/>
      <c r="C128" s="44"/>
      <c r="D128" s="221" t="s">
        <v>162</v>
      </c>
      <c r="E128" s="44"/>
      <c r="F128" s="222" t="s">
        <v>3004</v>
      </c>
      <c r="G128" s="44"/>
      <c r="H128" s="44"/>
      <c r="I128" s="223"/>
      <c r="J128" s="44"/>
      <c r="K128" s="44"/>
      <c r="L128" s="48"/>
      <c r="M128" s="224"/>
      <c r="N128" s="225"/>
      <c r="O128" s="88"/>
      <c r="P128" s="88"/>
      <c r="Q128" s="88"/>
      <c r="R128" s="88"/>
      <c r="S128" s="88"/>
      <c r="T128" s="89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T128" s="21" t="s">
        <v>162</v>
      </c>
      <c r="AU128" s="21" t="s">
        <v>80</v>
      </c>
    </row>
    <row r="129" spans="1:65" s="2" customFormat="1" ht="16.5" customHeight="1">
      <c r="A129" s="42"/>
      <c r="B129" s="43"/>
      <c r="C129" s="261" t="s">
        <v>277</v>
      </c>
      <c r="D129" s="261" t="s">
        <v>214</v>
      </c>
      <c r="E129" s="262" t="s">
        <v>3005</v>
      </c>
      <c r="F129" s="263" t="s">
        <v>3006</v>
      </c>
      <c r="G129" s="264" t="s">
        <v>346</v>
      </c>
      <c r="H129" s="265">
        <v>150</v>
      </c>
      <c r="I129" s="266"/>
      <c r="J129" s="267">
        <f>ROUND(I129*H129,2)</f>
        <v>0</v>
      </c>
      <c r="K129" s="263" t="s">
        <v>19</v>
      </c>
      <c r="L129" s="268"/>
      <c r="M129" s="269" t="s">
        <v>19</v>
      </c>
      <c r="N129" s="270" t="s">
        <v>43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R129" s="219" t="s">
        <v>184</v>
      </c>
      <c r="AT129" s="219" t="s">
        <v>214</v>
      </c>
      <c r="AU129" s="219" t="s">
        <v>80</v>
      </c>
      <c r="AY129" s="21" t="s">
        <v>153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21" t="s">
        <v>80</v>
      </c>
      <c r="BK129" s="220">
        <f>ROUND(I129*H129,2)</f>
        <v>0</v>
      </c>
      <c r="BL129" s="21" t="s">
        <v>161</v>
      </c>
      <c r="BM129" s="219" t="s">
        <v>280</v>
      </c>
    </row>
    <row r="130" spans="1:47" s="2" customFormat="1" ht="12">
      <c r="A130" s="42"/>
      <c r="B130" s="43"/>
      <c r="C130" s="44"/>
      <c r="D130" s="221" t="s">
        <v>162</v>
      </c>
      <c r="E130" s="44"/>
      <c r="F130" s="222" t="s">
        <v>3006</v>
      </c>
      <c r="G130" s="44"/>
      <c r="H130" s="44"/>
      <c r="I130" s="223"/>
      <c r="J130" s="44"/>
      <c r="K130" s="44"/>
      <c r="L130" s="48"/>
      <c r="M130" s="224"/>
      <c r="N130" s="225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1" t="s">
        <v>162</v>
      </c>
      <c r="AU130" s="21" t="s">
        <v>80</v>
      </c>
    </row>
    <row r="131" spans="1:65" s="2" customFormat="1" ht="16.5" customHeight="1">
      <c r="A131" s="42"/>
      <c r="B131" s="43"/>
      <c r="C131" s="261" t="s">
        <v>222</v>
      </c>
      <c r="D131" s="261" t="s">
        <v>214</v>
      </c>
      <c r="E131" s="262" t="s">
        <v>3007</v>
      </c>
      <c r="F131" s="263" t="s">
        <v>3008</v>
      </c>
      <c r="G131" s="264" t="s">
        <v>346</v>
      </c>
      <c r="H131" s="265">
        <v>1700</v>
      </c>
      <c r="I131" s="266"/>
      <c r="J131" s="267">
        <f>ROUND(I131*H131,2)</f>
        <v>0</v>
      </c>
      <c r="K131" s="263" t="s">
        <v>19</v>
      </c>
      <c r="L131" s="268"/>
      <c r="M131" s="269" t="s">
        <v>19</v>
      </c>
      <c r="N131" s="270" t="s">
        <v>43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R131" s="219" t="s">
        <v>184</v>
      </c>
      <c r="AT131" s="219" t="s">
        <v>214</v>
      </c>
      <c r="AU131" s="219" t="s">
        <v>80</v>
      </c>
      <c r="AY131" s="21" t="s">
        <v>153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21" t="s">
        <v>80</v>
      </c>
      <c r="BK131" s="220">
        <f>ROUND(I131*H131,2)</f>
        <v>0</v>
      </c>
      <c r="BL131" s="21" t="s">
        <v>161</v>
      </c>
      <c r="BM131" s="219" t="s">
        <v>289</v>
      </c>
    </row>
    <row r="132" spans="1:47" s="2" customFormat="1" ht="12">
      <c r="A132" s="42"/>
      <c r="B132" s="43"/>
      <c r="C132" s="44"/>
      <c r="D132" s="221" t="s">
        <v>162</v>
      </c>
      <c r="E132" s="44"/>
      <c r="F132" s="222" t="s">
        <v>3008</v>
      </c>
      <c r="G132" s="44"/>
      <c r="H132" s="44"/>
      <c r="I132" s="223"/>
      <c r="J132" s="44"/>
      <c r="K132" s="44"/>
      <c r="L132" s="48"/>
      <c r="M132" s="224"/>
      <c r="N132" s="225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1" t="s">
        <v>162</v>
      </c>
      <c r="AU132" s="21" t="s">
        <v>80</v>
      </c>
    </row>
    <row r="133" spans="1:63" s="12" customFormat="1" ht="25.9" customHeight="1">
      <c r="A133" s="12"/>
      <c r="B133" s="192"/>
      <c r="C133" s="193"/>
      <c r="D133" s="194" t="s">
        <v>71</v>
      </c>
      <c r="E133" s="195" t="s">
        <v>3009</v>
      </c>
      <c r="F133" s="195" t="s">
        <v>3010</v>
      </c>
      <c r="G133" s="193"/>
      <c r="H133" s="193"/>
      <c r="I133" s="196"/>
      <c r="J133" s="197">
        <f>BK133</f>
        <v>0</v>
      </c>
      <c r="K133" s="193"/>
      <c r="L133" s="198"/>
      <c r="M133" s="199"/>
      <c r="N133" s="200"/>
      <c r="O133" s="200"/>
      <c r="P133" s="201">
        <f>SUM(P134:P145)</f>
        <v>0</v>
      </c>
      <c r="Q133" s="200"/>
      <c r="R133" s="201">
        <f>SUM(R134:R145)</f>
        <v>0</v>
      </c>
      <c r="S133" s="200"/>
      <c r="T133" s="202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3" t="s">
        <v>80</v>
      </c>
      <c r="AT133" s="204" t="s">
        <v>71</v>
      </c>
      <c r="AU133" s="204" t="s">
        <v>72</v>
      </c>
      <c r="AY133" s="203" t="s">
        <v>153</v>
      </c>
      <c r="BK133" s="205">
        <f>SUM(BK134:BK145)</f>
        <v>0</v>
      </c>
    </row>
    <row r="134" spans="1:65" s="2" customFormat="1" ht="16.5" customHeight="1">
      <c r="A134" s="42"/>
      <c r="B134" s="43"/>
      <c r="C134" s="261" t="s">
        <v>7</v>
      </c>
      <c r="D134" s="261" t="s">
        <v>214</v>
      </c>
      <c r="E134" s="262" t="s">
        <v>3011</v>
      </c>
      <c r="F134" s="263" t="s">
        <v>3012</v>
      </c>
      <c r="G134" s="264" t="s">
        <v>716</v>
      </c>
      <c r="H134" s="265">
        <v>2</v>
      </c>
      <c r="I134" s="266"/>
      <c r="J134" s="267">
        <f>ROUND(I134*H134,2)</f>
        <v>0</v>
      </c>
      <c r="K134" s="263" t="s">
        <v>19</v>
      </c>
      <c r="L134" s="268"/>
      <c r="M134" s="269" t="s">
        <v>19</v>
      </c>
      <c r="N134" s="270" t="s">
        <v>43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19" t="s">
        <v>184</v>
      </c>
      <c r="AT134" s="219" t="s">
        <v>214</v>
      </c>
      <c r="AU134" s="219" t="s">
        <v>80</v>
      </c>
      <c r="AY134" s="21" t="s">
        <v>153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21" t="s">
        <v>80</v>
      </c>
      <c r="BK134" s="220">
        <f>ROUND(I134*H134,2)</f>
        <v>0</v>
      </c>
      <c r="BL134" s="21" t="s">
        <v>161</v>
      </c>
      <c r="BM134" s="219" t="s">
        <v>297</v>
      </c>
    </row>
    <row r="135" spans="1:47" s="2" customFormat="1" ht="12">
      <c r="A135" s="42"/>
      <c r="B135" s="43"/>
      <c r="C135" s="44"/>
      <c r="D135" s="221" t="s">
        <v>162</v>
      </c>
      <c r="E135" s="44"/>
      <c r="F135" s="222" t="s">
        <v>3012</v>
      </c>
      <c r="G135" s="44"/>
      <c r="H135" s="44"/>
      <c r="I135" s="223"/>
      <c r="J135" s="44"/>
      <c r="K135" s="44"/>
      <c r="L135" s="48"/>
      <c r="M135" s="224"/>
      <c r="N135" s="225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1" t="s">
        <v>162</v>
      </c>
      <c r="AU135" s="21" t="s">
        <v>80</v>
      </c>
    </row>
    <row r="136" spans="1:65" s="2" customFormat="1" ht="16.5" customHeight="1">
      <c r="A136" s="42"/>
      <c r="B136" s="43"/>
      <c r="C136" s="261" t="s">
        <v>231</v>
      </c>
      <c r="D136" s="261" t="s">
        <v>214</v>
      </c>
      <c r="E136" s="262" t="s">
        <v>3013</v>
      </c>
      <c r="F136" s="263" t="s">
        <v>3014</v>
      </c>
      <c r="G136" s="264" t="s">
        <v>716</v>
      </c>
      <c r="H136" s="265">
        <v>2</v>
      </c>
      <c r="I136" s="266"/>
      <c r="J136" s="267">
        <f>ROUND(I136*H136,2)</f>
        <v>0</v>
      </c>
      <c r="K136" s="263" t="s">
        <v>19</v>
      </c>
      <c r="L136" s="268"/>
      <c r="M136" s="269" t="s">
        <v>19</v>
      </c>
      <c r="N136" s="270" t="s">
        <v>43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R136" s="219" t="s">
        <v>184</v>
      </c>
      <c r="AT136" s="219" t="s">
        <v>214</v>
      </c>
      <c r="AU136" s="219" t="s">
        <v>80</v>
      </c>
      <c r="AY136" s="21" t="s">
        <v>153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21" t="s">
        <v>80</v>
      </c>
      <c r="BK136" s="220">
        <f>ROUND(I136*H136,2)</f>
        <v>0</v>
      </c>
      <c r="BL136" s="21" t="s">
        <v>161</v>
      </c>
      <c r="BM136" s="219" t="s">
        <v>303</v>
      </c>
    </row>
    <row r="137" spans="1:47" s="2" customFormat="1" ht="12">
      <c r="A137" s="42"/>
      <c r="B137" s="43"/>
      <c r="C137" s="44"/>
      <c r="D137" s="221" t="s">
        <v>162</v>
      </c>
      <c r="E137" s="44"/>
      <c r="F137" s="222" t="s">
        <v>3014</v>
      </c>
      <c r="G137" s="44"/>
      <c r="H137" s="44"/>
      <c r="I137" s="223"/>
      <c r="J137" s="44"/>
      <c r="K137" s="44"/>
      <c r="L137" s="48"/>
      <c r="M137" s="224"/>
      <c r="N137" s="225"/>
      <c r="O137" s="88"/>
      <c r="P137" s="88"/>
      <c r="Q137" s="88"/>
      <c r="R137" s="88"/>
      <c r="S137" s="88"/>
      <c r="T137" s="89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T137" s="21" t="s">
        <v>162</v>
      </c>
      <c r="AU137" s="21" t="s">
        <v>80</v>
      </c>
    </row>
    <row r="138" spans="1:65" s="2" customFormat="1" ht="16.5" customHeight="1">
      <c r="A138" s="42"/>
      <c r="B138" s="43"/>
      <c r="C138" s="261" t="s">
        <v>309</v>
      </c>
      <c r="D138" s="261" t="s">
        <v>214</v>
      </c>
      <c r="E138" s="262" t="s">
        <v>3015</v>
      </c>
      <c r="F138" s="263" t="s">
        <v>3016</v>
      </c>
      <c r="G138" s="264" t="s">
        <v>716</v>
      </c>
      <c r="H138" s="265">
        <v>2</v>
      </c>
      <c r="I138" s="266"/>
      <c r="J138" s="267">
        <f>ROUND(I138*H138,2)</f>
        <v>0</v>
      </c>
      <c r="K138" s="263" t="s">
        <v>19</v>
      </c>
      <c r="L138" s="268"/>
      <c r="M138" s="269" t="s">
        <v>19</v>
      </c>
      <c r="N138" s="270" t="s">
        <v>43</v>
      </c>
      <c r="O138" s="88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R138" s="219" t="s">
        <v>184</v>
      </c>
      <c r="AT138" s="219" t="s">
        <v>214</v>
      </c>
      <c r="AU138" s="219" t="s">
        <v>80</v>
      </c>
      <c r="AY138" s="21" t="s">
        <v>153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21" t="s">
        <v>80</v>
      </c>
      <c r="BK138" s="220">
        <f>ROUND(I138*H138,2)</f>
        <v>0</v>
      </c>
      <c r="BL138" s="21" t="s">
        <v>161</v>
      </c>
      <c r="BM138" s="219" t="s">
        <v>312</v>
      </c>
    </row>
    <row r="139" spans="1:47" s="2" customFormat="1" ht="12">
      <c r="A139" s="42"/>
      <c r="B139" s="43"/>
      <c r="C139" s="44"/>
      <c r="D139" s="221" t="s">
        <v>162</v>
      </c>
      <c r="E139" s="44"/>
      <c r="F139" s="222" t="s">
        <v>3016</v>
      </c>
      <c r="G139" s="44"/>
      <c r="H139" s="44"/>
      <c r="I139" s="223"/>
      <c r="J139" s="44"/>
      <c r="K139" s="44"/>
      <c r="L139" s="48"/>
      <c r="M139" s="224"/>
      <c r="N139" s="225"/>
      <c r="O139" s="88"/>
      <c r="P139" s="88"/>
      <c r="Q139" s="88"/>
      <c r="R139" s="88"/>
      <c r="S139" s="88"/>
      <c r="T139" s="89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T139" s="21" t="s">
        <v>162</v>
      </c>
      <c r="AU139" s="21" t="s">
        <v>80</v>
      </c>
    </row>
    <row r="140" spans="1:65" s="2" customFormat="1" ht="16.5" customHeight="1">
      <c r="A140" s="42"/>
      <c r="B140" s="43"/>
      <c r="C140" s="261" t="s">
        <v>236</v>
      </c>
      <c r="D140" s="261" t="s">
        <v>214</v>
      </c>
      <c r="E140" s="262" t="s">
        <v>3017</v>
      </c>
      <c r="F140" s="263" t="s">
        <v>3018</v>
      </c>
      <c r="G140" s="264" t="s">
        <v>716</v>
      </c>
      <c r="H140" s="265">
        <v>2</v>
      </c>
      <c r="I140" s="266"/>
      <c r="J140" s="267">
        <f>ROUND(I140*H140,2)</f>
        <v>0</v>
      </c>
      <c r="K140" s="263" t="s">
        <v>19</v>
      </c>
      <c r="L140" s="268"/>
      <c r="M140" s="269" t="s">
        <v>19</v>
      </c>
      <c r="N140" s="270" t="s">
        <v>43</v>
      </c>
      <c r="O140" s="88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R140" s="219" t="s">
        <v>184</v>
      </c>
      <c r="AT140" s="219" t="s">
        <v>214</v>
      </c>
      <c r="AU140" s="219" t="s">
        <v>80</v>
      </c>
      <c r="AY140" s="21" t="s">
        <v>153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21" t="s">
        <v>80</v>
      </c>
      <c r="BK140" s="220">
        <f>ROUND(I140*H140,2)</f>
        <v>0</v>
      </c>
      <c r="BL140" s="21" t="s">
        <v>161</v>
      </c>
      <c r="BM140" s="219" t="s">
        <v>319</v>
      </c>
    </row>
    <row r="141" spans="1:47" s="2" customFormat="1" ht="12">
      <c r="A141" s="42"/>
      <c r="B141" s="43"/>
      <c r="C141" s="44"/>
      <c r="D141" s="221" t="s">
        <v>162</v>
      </c>
      <c r="E141" s="44"/>
      <c r="F141" s="222" t="s">
        <v>3018</v>
      </c>
      <c r="G141" s="44"/>
      <c r="H141" s="44"/>
      <c r="I141" s="223"/>
      <c r="J141" s="44"/>
      <c r="K141" s="44"/>
      <c r="L141" s="48"/>
      <c r="M141" s="224"/>
      <c r="N141" s="225"/>
      <c r="O141" s="88"/>
      <c r="P141" s="88"/>
      <c r="Q141" s="88"/>
      <c r="R141" s="88"/>
      <c r="S141" s="88"/>
      <c r="T141" s="89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T141" s="21" t="s">
        <v>162</v>
      </c>
      <c r="AU141" s="21" t="s">
        <v>80</v>
      </c>
    </row>
    <row r="142" spans="1:65" s="2" customFormat="1" ht="16.5" customHeight="1">
      <c r="A142" s="42"/>
      <c r="B142" s="43"/>
      <c r="C142" s="261" t="s">
        <v>324</v>
      </c>
      <c r="D142" s="261" t="s">
        <v>214</v>
      </c>
      <c r="E142" s="262" t="s">
        <v>3019</v>
      </c>
      <c r="F142" s="263" t="s">
        <v>3020</v>
      </c>
      <c r="G142" s="264" t="s">
        <v>346</v>
      </c>
      <c r="H142" s="265">
        <v>250</v>
      </c>
      <c r="I142" s="266"/>
      <c r="J142" s="267">
        <f>ROUND(I142*H142,2)</f>
        <v>0</v>
      </c>
      <c r="K142" s="263" t="s">
        <v>19</v>
      </c>
      <c r="L142" s="268"/>
      <c r="M142" s="269" t="s">
        <v>19</v>
      </c>
      <c r="N142" s="270" t="s">
        <v>43</v>
      </c>
      <c r="O142" s="88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R142" s="219" t="s">
        <v>184</v>
      </c>
      <c r="AT142" s="219" t="s">
        <v>214</v>
      </c>
      <c r="AU142" s="219" t="s">
        <v>80</v>
      </c>
      <c r="AY142" s="21" t="s">
        <v>153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21" t="s">
        <v>80</v>
      </c>
      <c r="BK142" s="220">
        <f>ROUND(I142*H142,2)</f>
        <v>0</v>
      </c>
      <c r="BL142" s="21" t="s">
        <v>161</v>
      </c>
      <c r="BM142" s="219" t="s">
        <v>327</v>
      </c>
    </row>
    <row r="143" spans="1:47" s="2" customFormat="1" ht="12">
      <c r="A143" s="42"/>
      <c r="B143" s="43"/>
      <c r="C143" s="44"/>
      <c r="D143" s="221" t="s">
        <v>162</v>
      </c>
      <c r="E143" s="44"/>
      <c r="F143" s="222" t="s">
        <v>3020</v>
      </c>
      <c r="G143" s="44"/>
      <c r="H143" s="44"/>
      <c r="I143" s="223"/>
      <c r="J143" s="44"/>
      <c r="K143" s="44"/>
      <c r="L143" s="48"/>
      <c r="M143" s="224"/>
      <c r="N143" s="225"/>
      <c r="O143" s="88"/>
      <c r="P143" s="88"/>
      <c r="Q143" s="88"/>
      <c r="R143" s="88"/>
      <c r="S143" s="88"/>
      <c r="T143" s="89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T143" s="21" t="s">
        <v>162</v>
      </c>
      <c r="AU143" s="21" t="s">
        <v>80</v>
      </c>
    </row>
    <row r="144" spans="1:65" s="2" customFormat="1" ht="16.5" customHeight="1">
      <c r="A144" s="42"/>
      <c r="B144" s="43"/>
      <c r="C144" s="261" t="s">
        <v>242</v>
      </c>
      <c r="D144" s="261" t="s">
        <v>214</v>
      </c>
      <c r="E144" s="262" t="s">
        <v>3021</v>
      </c>
      <c r="F144" s="263" t="s">
        <v>3008</v>
      </c>
      <c r="G144" s="264" t="s">
        <v>346</v>
      </c>
      <c r="H144" s="265">
        <v>250</v>
      </c>
      <c r="I144" s="266"/>
      <c r="J144" s="267">
        <f>ROUND(I144*H144,2)</f>
        <v>0</v>
      </c>
      <c r="K144" s="263" t="s">
        <v>19</v>
      </c>
      <c r="L144" s="268"/>
      <c r="M144" s="269" t="s">
        <v>19</v>
      </c>
      <c r="N144" s="270" t="s">
        <v>43</v>
      </c>
      <c r="O144" s="88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R144" s="219" t="s">
        <v>184</v>
      </c>
      <c r="AT144" s="219" t="s">
        <v>214</v>
      </c>
      <c r="AU144" s="219" t="s">
        <v>80</v>
      </c>
      <c r="AY144" s="21" t="s">
        <v>153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21" t="s">
        <v>80</v>
      </c>
      <c r="BK144" s="220">
        <f>ROUND(I144*H144,2)</f>
        <v>0</v>
      </c>
      <c r="BL144" s="21" t="s">
        <v>161</v>
      </c>
      <c r="BM144" s="219" t="s">
        <v>333</v>
      </c>
    </row>
    <row r="145" spans="1:47" s="2" customFormat="1" ht="12">
      <c r="A145" s="42"/>
      <c r="B145" s="43"/>
      <c r="C145" s="44"/>
      <c r="D145" s="221" t="s">
        <v>162</v>
      </c>
      <c r="E145" s="44"/>
      <c r="F145" s="222" t="s">
        <v>3008</v>
      </c>
      <c r="G145" s="44"/>
      <c r="H145" s="44"/>
      <c r="I145" s="223"/>
      <c r="J145" s="44"/>
      <c r="K145" s="44"/>
      <c r="L145" s="48"/>
      <c r="M145" s="224"/>
      <c r="N145" s="225"/>
      <c r="O145" s="88"/>
      <c r="P145" s="88"/>
      <c r="Q145" s="88"/>
      <c r="R145" s="88"/>
      <c r="S145" s="88"/>
      <c r="T145" s="89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T145" s="21" t="s">
        <v>162</v>
      </c>
      <c r="AU145" s="21" t="s">
        <v>80</v>
      </c>
    </row>
    <row r="146" spans="1:63" s="12" customFormat="1" ht="25.9" customHeight="1">
      <c r="A146" s="12"/>
      <c r="B146" s="192"/>
      <c r="C146" s="193"/>
      <c r="D146" s="194" t="s">
        <v>71</v>
      </c>
      <c r="E146" s="195" t="s">
        <v>3022</v>
      </c>
      <c r="F146" s="195" t="s">
        <v>3023</v>
      </c>
      <c r="G146" s="193"/>
      <c r="H146" s="193"/>
      <c r="I146" s="196"/>
      <c r="J146" s="197">
        <f>BK146</f>
        <v>0</v>
      </c>
      <c r="K146" s="193"/>
      <c r="L146" s="198"/>
      <c r="M146" s="199"/>
      <c r="N146" s="200"/>
      <c r="O146" s="200"/>
      <c r="P146" s="201">
        <f>SUM(P147:P192)</f>
        <v>0</v>
      </c>
      <c r="Q146" s="200"/>
      <c r="R146" s="201">
        <f>SUM(R147:R192)</f>
        <v>0</v>
      </c>
      <c r="S146" s="200"/>
      <c r="T146" s="202">
        <f>SUM(T147:T192)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3" t="s">
        <v>80</v>
      </c>
      <c r="AT146" s="204" t="s">
        <v>71</v>
      </c>
      <c r="AU146" s="204" t="s">
        <v>72</v>
      </c>
      <c r="AY146" s="203" t="s">
        <v>153</v>
      </c>
      <c r="BK146" s="205">
        <f>SUM(BK147:BK192)</f>
        <v>0</v>
      </c>
    </row>
    <row r="147" spans="1:65" s="2" customFormat="1" ht="16.5" customHeight="1">
      <c r="A147" s="42"/>
      <c r="B147" s="43"/>
      <c r="C147" s="261" t="s">
        <v>343</v>
      </c>
      <c r="D147" s="261" t="s">
        <v>214</v>
      </c>
      <c r="E147" s="262" t="s">
        <v>3024</v>
      </c>
      <c r="F147" s="263" t="s">
        <v>3025</v>
      </c>
      <c r="G147" s="264" t="s">
        <v>716</v>
      </c>
      <c r="H147" s="265">
        <v>1</v>
      </c>
      <c r="I147" s="266"/>
      <c r="J147" s="267">
        <f>ROUND(I147*H147,2)</f>
        <v>0</v>
      </c>
      <c r="K147" s="263" t="s">
        <v>19</v>
      </c>
      <c r="L147" s="268"/>
      <c r="M147" s="269" t="s">
        <v>19</v>
      </c>
      <c r="N147" s="270" t="s">
        <v>43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19" t="s">
        <v>184</v>
      </c>
      <c r="AT147" s="219" t="s">
        <v>214</v>
      </c>
      <c r="AU147" s="219" t="s">
        <v>80</v>
      </c>
      <c r="AY147" s="21" t="s">
        <v>153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21" t="s">
        <v>80</v>
      </c>
      <c r="BK147" s="220">
        <f>ROUND(I147*H147,2)</f>
        <v>0</v>
      </c>
      <c r="BL147" s="21" t="s">
        <v>161</v>
      </c>
      <c r="BM147" s="219" t="s">
        <v>347</v>
      </c>
    </row>
    <row r="148" spans="1:47" s="2" customFormat="1" ht="12">
      <c r="A148" s="42"/>
      <c r="B148" s="43"/>
      <c r="C148" s="44"/>
      <c r="D148" s="221" t="s">
        <v>162</v>
      </c>
      <c r="E148" s="44"/>
      <c r="F148" s="222" t="s">
        <v>3025</v>
      </c>
      <c r="G148" s="44"/>
      <c r="H148" s="44"/>
      <c r="I148" s="223"/>
      <c r="J148" s="44"/>
      <c r="K148" s="44"/>
      <c r="L148" s="48"/>
      <c r="M148" s="224"/>
      <c r="N148" s="225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1" t="s">
        <v>162</v>
      </c>
      <c r="AU148" s="21" t="s">
        <v>80</v>
      </c>
    </row>
    <row r="149" spans="1:65" s="2" customFormat="1" ht="16.5" customHeight="1">
      <c r="A149" s="42"/>
      <c r="B149" s="43"/>
      <c r="C149" s="261" t="s">
        <v>247</v>
      </c>
      <c r="D149" s="261" t="s">
        <v>214</v>
      </c>
      <c r="E149" s="262" t="s">
        <v>3026</v>
      </c>
      <c r="F149" s="263" t="s">
        <v>3027</v>
      </c>
      <c r="G149" s="264" t="s">
        <v>716</v>
      </c>
      <c r="H149" s="265">
        <v>1</v>
      </c>
      <c r="I149" s="266"/>
      <c r="J149" s="267">
        <f>ROUND(I149*H149,2)</f>
        <v>0</v>
      </c>
      <c r="K149" s="263" t="s">
        <v>19</v>
      </c>
      <c r="L149" s="268"/>
      <c r="M149" s="269" t="s">
        <v>19</v>
      </c>
      <c r="N149" s="270" t="s">
        <v>43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R149" s="219" t="s">
        <v>184</v>
      </c>
      <c r="AT149" s="219" t="s">
        <v>214</v>
      </c>
      <c r="AU149" s="219" t="s">
        <v>80</v>
      </c>
      <c r="AY149" s="21" t="s">
        <v>153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21" t="s">
        <v>80</v>
      </c>
      <c r="BK149" s="220">
        <f>ROUND(I149*H149,2)</f>
        <v>0</v>
      </c>
      <c r="BL149" s="21" t="s">
        <v>161</v>
      </c>
      <c r="BM149" s="219" t="s">
        <v>354</v>
      </c>
    </row>
    <row r="150" spans="1:47" s="2" customFormat="1" ht="12">
      <c r="A150" s="42"/>
      <c r="B150" s="43"/>
      <c r="C150" s="44"/>
      <c r="D150" s="221" t="s">
        <v>162</v>
      </c>
      <c r="E150" s="44"/>
      <c r="F150" s="222" t="s">
        <v>3027</v>
      </c>
      <c r="G150" s="44"/>
      <c r="H150" s="44"/>
      <c r="I150" s="223"/>
      <c r="J150" s="44"/>
      <c r="K150" s="44"/>
      <c r="L150" s="48"/>
      <c r="M150" s="224"/>
      <c r="N150" s="225"/>
      <c r="O150" s="88"/>
      <c r="P150" s="88"/>
      <c r="Q150" s="88"/>
      <c r="R150" s="88"/>
      <c r="S150" s="88"/>
      <c r="T150" s="89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T150" s="21" t="s">
        <v>162</v>
      </c>
      <c r="AU150" s="21" t="s">
        <v>80</v>
      </c>
    </row>
    <row r="151" spans="1:65" s="2" customFormat="1" ht="16.5" customHeight="1">
      <c r="A151" s="42"/>
      <c r="B151" s="43"/>
      <c r="C151" s="261" t="s">
        <v>363</v>
      </c>
      <c r="D151" s="261" t="s">
        <v>214</v>
      </c>
      <c r="E151" s="262" t="s">
        <v>3028</v>
      </c>
      <c r="F151" s="263" t="s">
        <v>3029</v>
      </c>
      <c r="G151" s="264" t="s">
        <v>716</v>
      </c>
      <c r="H151" s="265">
        <v>1</v>
      </c>
      <c r="I151" s="266"/>
      <c r="J151" s="267">
        <f>ROUND(I151*H151,2)</f>
        <v>0</v>
      </c>
      <c r="K151" s="263" t="s">
        <v>19</v>
      </c>
      <c r="L151" s="268"/>
      <c r="M151" s="269" t="s">
        <v>19</v>
      </c>
      <c r="N151" s="270" t="s">
        <v>43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19" t="s">
        <v>184</v>
      </c>
      <c r="AT151" s="219" t="s">
        <v>214</v>
      </c>
      <c r="AU151" s="219" t="s">
        <v>80</v>
      </c>
      <c r="AY151" s="21" t="s">
        <v>153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21" t="s">
        <v>80</v>
      </c>
      <c r="BK151" s="220">
        <f>ROUND(I151*H151,2)</f>
        <v>0</v>
      </c>
      <c r="BL151" s="21" t="s">
        <v>161</v>
      </c>
      <c r="BM151" s="219" t="s">
        <v>367</v>
      </c>
    </row>
    <row r="152" spans="1:47" s="2" customFormat="1" ht="12">
      <c r="A152" s="42"/>
      <c r="B152" s="43"/>
      <c r="C152" s="44"/>
      <c r="D152" s="221" t="s">
        <v>162</v>
      </c>
      <c r="E152" s="44"/>
      <c r="F152" s="222" t="s">
        <v>3029</v>
      </c>
      <c r="G152" s="44"/>
      <c r="H152" s="44"/>
      <c r="I152" s="223"/>
      <c r="J152" s="44"/>
      <c r="K152" s="44"/>
      <c r="L152" s="48"/>
      <c r="M152" s="224"/>
      <c r="N152" s="225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1" t="s">
        <v>162</v>
      </c>
      <c r="AU152" s="21" t="s">
        <v>80</v>
      </c>
    </row>
    <row r="153" spans="1:65" s="2" customFormat="1" ht="16.5" customHeight="1">
      <c r="A153" s="42"/>
      <c r="B153" s="43"/>
      <c r="C153" s="261" t="s">
        <v>254</v>
      </c>
      <c r="D153" s="261" t="s">
        <v>214</v>
      </c>
      <c r="E153" s="262" t="s">
        <v>3030</v>
      </c>
      <c r="F153" s="263" t="s">
        <v>3031</v>
      </c>
      <c r="G153" s="264" t="s">
        <v>716</v>
      </c>
      <c r="H153" s="265">
        <v>1</v>
      </c>
      <c r="I153" s="266"/>
      <c r="J153" s="267">
        <f>ROUND(I153*H153,2)</f>
        <v>0</v>
      </c>
      <c r="K153" s="263" t="s">
        <v>19</v>
      </c>
      <c r="L153" s="268"/>
      <c r="M153" s="269" t="s">
        <v>19</v>
      </c>
      <c r="N153" s="270" t="s">
        <v>43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19" t="s">
        <v>184</v>
      </c>
      <c r="AT153" s="219" t="s">
        <v>214</v>
      </c>
      <c r="AU153" s="219" t="s">
        <v>80</v>
      </c>
      <c r="AY153" s="21" t="s">
        <v>153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21" t="s">
        <v>80</v>
      </c>
      <c r="BK153" s="220">
        <f>ROUND(I153*H153,2)</f>
        <v>0</v>
      </c>
      <c r="BL153" s="21" t="s">
        <v>161</v>
      </c>
      <c r="BM153" s="219" t="s">
        <v>373</v>
      </c>
    </row>
    <row r="154" spans="1:47" s="2" customFormat="1" ht="12">
      <c r="A154" s="42"/>
      <c r="B154" s="43"/>
      <c r="C154" s="44"/>
      <c r="D154" s="221" t="s">
        <v>162</v>
      </c>
      <c r="E154" s="44"/>
      <c r="F154" s="222" t="s">
        <v>3031</v>
      </c>
      <c r="G154" s="44"/>
      <c r="H154" s="44"/>
      <c r="I154" s="223"/>
      <c r="J154" s="44"/>
      <c r="K154" s="44"/>
      <c r="L154" s="48"/>
      <c r="M154" s="224"/>
      <c r="N154" s="225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1" t="s">
        <v>162</v>
      </c>
      <c r="AU154" s="21" t="s">
        <v>80</v>
      </c>
    </row>
    <row r="155" spans="1:65" s="2" customFormat="1" ht="16.5" customHeight="1">
      <c r="A155" s="42"/>
      <c r="B155" s="43"/>
      <c r="C155" s="261" t="s">
        <v>379</v>
      </c>
      <c r="D155" s="261" t="s">
        <v>214</v>
      </c>
      <c r="E155" s="262" t="s">
        <v>3032</v>
      </c>
      <c r="F155" s="263" t="s">
        <v>3033</v>
      </c>
      <c r="G155" s="264" t="s">
        <v>716</v>
      </c>
      <c r="H155" s="265">
        <v>3</v>
      </c>
      <c r="I155" s="266"/>
      <c r="J155" s="267">
        <f>ROUND(I155*H155,2)</f>
        <v>0</v>
      </c>
      <c r="K155" s="263" t="s">
        <v>19</v>
      </c>
      <c r="L155" s="268"/>
      <c r="M155" s="269" t="s">
        <v>19</v>
      </c>
      <c r="N155" s="270" t="s">
        <v>43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R155" s="219" t="s">
        <v>184</v>
      </c>
      <c r="AT155" s="219" t="s">
        <v>214</v>
      </c>
      <c r="AU155" s="219" t="s">
        <v>80</v>
      </c>
      <c r="AY155" s="21" t="s">
        <v>153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1" t="s">
        <v>80</v>
      </c>
      <c r="BK155" s="220">
        <f>ROUND(I155*H155,2)</f>
        <v>0</v>
      </c>
      <c r="BL155" s="21" t="s">
        <v>161</v>
      </c>
      <c r="BM155" s="219" t="s">
        <v>382</v>
      </c>
    </row>
    <row r="156" spans="1:47" s="2" customFormat="1" ht="12">
      <c r="A156" s="42"/>
      <c r="B156" s="43"/>
      <c r="C156" s="44"/>
      <c r="D156" s="221" t="s">
        <v>162</v>
      </c>
      <c r="E156" s="44"/>
      <c r="F156" s="222" t="s">
        <v>3033</v>
      </c>
      <c r="G156" s="44"/>
      <c r="H156" s="44"/>
      <c r="I156" s="223"/>
      <c r="J156" s="44"/>
      <c r="K156" s="44"/>
      <c r="L156" s="48"/>
      <c r="M156" s="224"/>
      <c r="N156" s="225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1" t="s">
        <v>162</v>
      </c>
      <c r="AU156" s="21" t="s">
        <v>80</v>
      </c>
    </row>
    <row r="157" spans="1:65" s="2" customFormat="1" ht="16.5" customHeight="1">
      <c r="A157" s="42"/>
      <c r="B157" s="43"/>
      <c r="C157" s="261" t="s">
        <v>260</v>
      </c>
      <c r="D157" s="261" t="s">
        <v>214</v>
      </c>
      <c r="E157" s="262" t="s">
        <v>3034</v>
      </c>
      <c r="F157" s="263" t="s">
        <v>3035</v>
      </c>
      <c r="G157" s="264" t="s">
        <v>716</v>
      </c>
      <c r="H157" s="265">
        <v>2</v>
      </c>
      <c r="I157" s="266"/>
      <c r="J157" s="267">
        <f>ROUND(I157*H157,2)</f>
        <v>0</v>
      </c>
      <c r="K157" s="263" t="s">
        <v>19</v>
      </c>
      <c r="L157" s="268"/>
      <c r="M157" s="269" t="s">
        <v>19</v>
      </c>
      <c r="N157" s="270" t="s">
        <v>43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R157" s="219" t="s">
        <v>184</v>
      </c>
      <c r="AT157" s="219" t="s">
        <v>214</v>
      </c>
      <c r="AU157" s="219" t="s">
        <v>80</v>
      </c>
      <c r="AY157" s="21" t="s">
        <v>153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21" t="s">
        <v>80</v>
      </c>
      <c r="BK157" s="220">
        <f>ROUND(I157*H157,2)</f>
        <v>0</v>
      </c>
      <c r="BL157" s="21" t="s">
        <v>161</v>
      </c>
      <c r="BM157" s="219" t="s">
        <v>388</v>
      </c>
    </row>
    <row r="158" spans="1:47" s="2" customFormat="1" ht="12">
      <c r="A158" s="42"/>
      <c r="B158" s="43"/>
      <c r="C158" s="44"/>
      <c r="D158" s="221" t="s">
        <v>162</v>
      </c>
      <c r="E158" s="44"/>
      <c r="F158" s="222" t="s">
        <v>3035</v>
      </c>
      <c r="G158" s="44"/>
      <c r="H158" s="44"/>
      <c r="I158" s="223"/>
      <c r="J158" s="44"/>
      <c r="K158" s="44"/>
      <c r="L158" s="48"/>
      <c r="M158" s="224"/>
      <c r="N158" s="225"/>
      <c r="O158" s="88"/>
      <c r="P158" s="88"/>
      <c r="Q158" s="88"/>
      <c r="R158" s="88"/>
      <c r="S158" s="88"/>
      <c r="T158" s="89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T158" s="21" t="s">
        <v>162</v>
      </c>
      <c r="AU158" s="21" t="s">
        <v>80</v>
      </c>
    </row>
    <row r="159" spans="1:65" s="2" customFormat="1" ht="16.5" customHeight="1">
      <c r="A159" s="42"/>
      <c r="B159" s="43"/>
      <c r="C159" s="261" t="s">
        <v>392</v>
      </c>
      <c r="D159" s="261" t="s">
        <v>214</v>
      </c>
      <c r="E159" s="262" t="s">
        <v>3036</v>
      </c>
      <c r="F159" s="263" t="s">
        <v>3037</v>
      </c>
      <c r="G159" s="264" t="s">
        <v>716</v>
      </c>
      <c r="H159" s="265">
        <v>8</v>
      </c>
      <c r="I159" s="266"/>
      <c r="J159" s="267">
        <f>ROUND(I159*H159,2)</f>
        <v>0</v>
      </c>
      <c r="K159" s="263" t="s">
        <v>19</v>
      </c>
      <c r="L159" s="268"/>
      <c r="M159" s="269" t="s">
        <v>19</v>
      </c>
      <c r="N159" s="270" t="s">
        <v>43</v>
      </c>
      <c r="O159" s="88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R159" s="219" t="s">
        <v>184</v>
      </c>
      <c r="AT159" s="219" t="s">
        <v>214</v>
      </c>
      <c r="AU159" s="219" t="s">
        <v>80</v>
      </c>
      <c r="AY159" s="21" t="s">
        <v>153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21" t="s">
        <v>80</v>
      </c>
      <c r="BK159" s="220">
        <f>ROUND(I159*H159,2)</f>
        <v>0</v>
      </c>
      <c r="BL159" s="21" t="s">
        <v>161</v>
      </c>
      <c r="BM159" s="219" t="s">
        <v>395</v>
      </c>
    </row>
    <row r="160" spans="1:47" s="2" customFormat="1" ht="12">
      <c r="A160" s="42"/>
      <c r="B160" s="43"/>
      <c r="C160" s="44"/>
      <c r="D160" s="221" t="s">
        <v>162</v>
      </c>
      <c r="E160" s="44"/>
      <c r="F160" s="222" t="s">
        <v>3037</v>
      </c>
      <c r="G160" s="44"/>
      <c r="H160" s="44"/>
      <c r="I160" s="223"/>
      <c r="J160" s="44"/>
      <c r="K160" s="44"/>
      <c r="L160" s="48"/>
      <c r="M160" s="224"/>
      <c r="N160" s="225"/>
      <c r="O160" s="88"/>
      <c r="P160" s="88"/>
      <c r="Q160" s="88"/>
      <c r="R160" s="88"/>
      <c r="S160" s="88"/>
      <c r="T160" s="89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T160" s="21" t="s">
        <v>162</v>
      </c>
      <c r="AU160" s="21" t="s">
        <v>80</v>
      </c>
    </row>
    <row r="161" spans="1:65" s="2" customFormat="1" ht="16.5" customHeight="1">
      <c r="A161" s="42"/>
      <c r="B161" s="43"/>
      <c r="C161" s="261" t="s">
        <v>267</v>
      </c>
      <c r="D161" s="261" t="s">
        <v>214</v>
      </c>
      <c r="E161" s="262" t="s">
        <v>3038</v>
      </c>
      <c r="F161" s="263" t="s">
        <v>3039</v>
      </c>
      <c r="G161" s="264" t="s">
        <v>716</v>
      </c>
      <c r="H161" s="265">
        <v>5</v>
      </c>
      <c r="I161" s="266"/>
      <c r="J161" s="267">
        <f>ROUND(I161*H161,2)</f>
        <v>0</v>
      </c>
      <c r="K161" s="263" t="s">
        <v>19</v>
      </c>
      <c r="L161" s="268"/>
      <c r="M161" s="269" t="s">
        <v>19</v>
      </c>
      <c r="N161" s="270" t="s">
        <v>43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R161" s="219" t="s">
        <v>184</v>
      </c>
      <c r="AT161" s="219" t="s">
        <v>214</v>
      </c>
      <c r="AU161" s="219" t="s">
        <v>80</v>
      </c>
      <c r="AY161" s="21" t="s">
        <v>153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21" t="s">
        <v>80</v>
      </c>
      <c r="BK161" s="220">
        <f>ROUND(I161*H161,2)</f>
        <v>0</v>
      </c>
      <c r="BL161" s="21" t="s">
        <v>161</v>
      </c>
      <c r="BM161" s="219" t="s">
        <v>400</v>
      </c>
    </row>
    <row r="162" spans="1:47" s="2" customFormat="1" ht="12">
      <c r="A162" s="42"/>
      <c r="B162" s="43"/>
      <c r="C162" s="44"/>
      <c r="D162" s="221" t="s">
        <v>162</v>
      </c>
      <c r="E162" s="44"/>
      <c r="F162" s="222" t="s">
        <v>3039</v>
      </c>
      <c r="G162" s="44"/>
      <c r="H162" s="44"/>
      <c r="I162" s="223"/>
      <c r="J162" s="44"/>
      <c r="K162" s="44"/>
      <c r="L162" s="48"/>
      <c r="M162" s="224"/>
      <c r="N162" s="225"/>
      <c r="O162" s="88"/>
      <c r="P162" s="88"/>
      <c r="Q162" s="88"/>
      <c r="R162" s="88"/>
      <c r="S162" s="88"/>
      <c r="T162" s="89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T162" s="21" t="s">
        <v>162</v>
      </c>
      <c r="AU162" s="21" t="s">
        <v>80</v>
      </c>
    </row>
    <row r="163" spans="1:65" s="2" customFormat="1" ht="16.5" customHeight="1">
      <c r="A163" s="42"/>
      <c r="B163" s="43"/>
      <c r="C163" s="261" t="s">
        <v>404</v>
      </c>
      <c r="D163" s="261" t="s">
        <v>214</v>
      </c>
      <c r="E163" s="262" t="s">
        <v>3040</v>
      </c>
      <c r="F163" s="263" t="s">
        <v>3018</v>
      </c>
      <c r="G163" s="264" t="s">
        <v>716</v>
      </c>
      <c r="H163" s="265">
        <v>5</v>
      </c>
      <c r="I163" s="266"/>
      <c r="J163" s="267">
        <f>ROUND(I163*H163,2)</f>
        <v>0</v>
      </c>
      <c r="K163" s="263" t="s">
        <v>19</v>
      </c>
      <c r="L163" s="268"/>
      <c r="M163" s="269" t="s">
        <v>19</v>
      </c>
      <c r="N163" s="270" t="s">
        <v>43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R163" s="219" t="s">
        <v>184</v>
      </c>
      <c r="AT163" s="219" t="s">
        <v>214</v>
      </c>
      <c r="AU163" s="219" t="s">
        <v>80</v>
      </c>
      <c r="AY163" s="21" t="s">
        <v>153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21" t="s">
        <v>80</v>
      </c>
      <c r="BK163" s="220">
        <f>ROUND(I163*H163,2)</f>
        <v>0</v>
      </c>
      <c r="BL163" s="21" t="s">
        <v>161</v>
      </c>
      <c r="BM163" s="219" t="s">
        <v>407</v>
      </c>
    </row>
    <row r="164" spans="1:47" s="2" customFormat="1" ht="12">
      <c r="A164" s="42"/>
      <c r="B164" s="43"/>
      <c r="C164" s="44"/>
      <c r="D164" s="221" t="s">
        <v>162</v>
      </c>
      <c r="E164" s="44"/>
      <c r="F164" s="222" t="s">
        <v>3018</v>
      </c>
      <c r="G164" s="44"/>
      <c r="H164" s="44"/>
      <c r="I164" s="223"/>
      <c r="J164" s="44"/>
      <c r="K164" s="44"/>
      <c r="L164" s="48"/>
      <c r="M164" s="224"/>
      <c r="N164" s="225"/>
      <c r="O164" s="88"/>
      <c r="P164" s="88"/>
      <c r="Q164" s="88"/>
      <c r="R164" s="88"/>
      <c r="S164" s="88"/>
      <c r="T164" s="89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T164" s="21" t="s">
        <v>162</v>
      </c>
      <c r="AU164" s="21" t="s">
        <v>80</v>
      </c>
    </row>
    <row r="165" spans="1:65" s="2" customFormat="1" ht="16.5" customHeight="1">
      <c r="A165" s="42"/>
      <c r="B165" s="43"/>
      <c r="C165" s="261" t="s">
        <v>272</v>
      </c>
      <c r="D165" s="261" t="s">
        <v>214</v>
      </c>
      <c r="E165" s="262" t="s">
        <v>3041</v>
      </c>
      <c r="F165" s="263" t="s">
        <v>3042</v>
      </c>
      <c r="G165" s="264" t="s">
        <v>716</v>
      </c>
      <c r="H165" s="265">
        <v>2</v>
      </c>
      <c r="I165" s="266"/>
      <c r="J165" s="267">
        <f>ROUND(I165*H165,2)</f>
        <v>0</v>
      </c>
      <c r="K165" s="263" t="s">
        <v>19</v>
      </c>
      <c r="L165" s="268"/>
      <c r="M165" s="269" t="s">
        <v>19</v>
      </c>
      <c r="N165" s="270" t="s">
        <v>43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R165" s="219" t="s">
        <v>184</v>
      </c>
      <c r="AT165" s="219" t="s">
        <v>214</v>
      </c>
      <c r="AU165" s="219" t="s">
        <v>80</v>
      </c>
      <c r="AY165" s="21" t="s">
        <v>153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21" t="s">
        <v>80</v>
      </c>
      <c r="BK165" s="220">
        <f>ROUND(I165*H165,2)</f>
        <v>0</v>
      </c>
      <c r="BL165" s="21" t="s">
        <v>161</v>
      </c>
      <c r="BM165" s="219" t="s">
        <v>412</v>
      </c>
    </row>
    <row r="166" spans="1:47" s="2" customFormat="1" ht="12">
      <c r="A166" s="42"/>
      <c r="B166" s="43"/>
      <c r="C166" s="44"/>
      <c r="D166" s="221" t="s">
        <v>162</v>
      </c>
      <c r="E166" s="44"/>
      <c r="F166" s="222" t="s">
        <v>3042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1" t="s">
        <v>162</v>
      </c>
      <c r="AU166" s="21" t="s">
        <v>80</v>
      </c>
    </row>
    <row r="167" spans="1:65" s="2" customFormat="1" ht="16.5" customHeight="1">
      <c r="A167" s="42"/>
      <c r="B167" s="43"/>
      <c r="C167" s="261" t="s">
        <v>416</v>
      </c>
      <c r="D167" s="261" t="s">
        <v>214</v>
      </c>
      <c r="E167" s="262" t="s">
        <v>3043</v>
      </c>
      <c r="F167" s="263" t="s">
        <v>3016</v>
      </c>
      <c r="G167" s="264" t="s">
        <v>716</v>
      </c>
      <c r="H167" s="265">
        <v>5</v>
      </c>
      <c r="I167" s="266"/>
      <c r="J167" s="267">
        <f>ROUND(I167*H167,2)</f>
        <v>0</v>
      </c>
      <c r="K167" s="263" t="s">
        <v>19</v>
      </c>
      <c r="L167" s="268"/>
      <c r="M167" s="269" t="s">
        <v>19</v>
      </c>
      <c r="N167" s="270" t="s">
        <v>43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R167" s="219" t="s">
        <v>184</v>
      </c>
      <c r="AT167" s="219" t="s">
        <v>214</v>
      </c>
      <c r="AU167" s="219" t="s">
        <v>80</v>
      </c>
      <c r="AY167" s="21" t="s">
        <v>153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21" t="s">
        <v>80</v>
      </c>
      <c r="BK167" s="220">
        <f>ROUND(I167*H167,2)</f>
        <v>0</v>
      </c>
      <c r="BL167" s="21" t="s">
        <v>161</v>
      </c>
      <c r="BM167" s="219" t="s">
        <v>419</v>
      </c>
    </row>
    <row r="168" spans="1:47" s="2" customFormat="1" ht="12">
      <c r="A168" s="42"/>
      <c r="B168" s="43"/>
      <c r="C168" s="44"/>
      <c r="D168" s="221" t="s">
        <v>162</v>
      </c>
      <c r="E168" s="44"/>
      <c r="F168" s="222" t="s">
        <v>3016</v>
      </c>
      <c r="G168" s="44"/>
      <c r="H168" s="44"/>
      <c r="I168" s="223"/>
      <c r="J168" s="44"/>
      <c r="K168" s="44"/>
      <c r="L168" s="48"/>
      <c r="M168" s="224"/>
      <c r="N168" s="225"/>
      <c r="O168" s="88"/>
      <c r="P168" s="88"/>
      <c r="Q168" s="88"/>
      <c r="R168" s="88"/>
      <c r="S168" s="88"/>
      <c r="T168" s="89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T168" s="21" t="s">
        <v>162</v>
      </c>
      <c r="AU168" s="21" t="s">
        <v>80</v>
      </c>
    </row>
    <row r="169" spans="1:65" s="2" customFormat="1" ht="16.5" customHeight="1">
      <c r="A169" s="42"/>
      <c r="B169" s="43"/>
      <c r="C169" s="261" t="s">
        <v>280</v>
      </c>
      <c r="D169" s="261" t="s">
        <v>214</v>
      </c>
      <c r="E169" s="262" t="s">
        <v>3044</v>
      </c>
      <c r="F169" s="263" t="s">
        <v>3045</v>
      </c>
      <c r="G169" s="264" t="s">
        <v>716</v>
      </c>
      <c r="H169" s="265">
        <v>2</v>
      </c>
      <c r="I169" s="266"/>
      <c r="J169" s="267">
        <f>ROUND(I169*H169,2)</f>
        <v>0</v>
      </c>
      <c r="K169" s="263" t="s">
        <v>19</v>
      </c>
      <c r="L169" s="268"/>
      <c r="M169" s="269" t="s">
        <v>19</v>
      </c>
      <c r="N169" s="270" t="s">
        <v>43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19" t="s">
        <v>184</v>
      </c>
      <c r="AT169" s="219" t="s">
        <v>214</v>
      </c>
      <c r="AU169" s="219" t="s">
        <v>80</v>
      </c>
      <c r="AY169" s="21" t="s">
        <v>153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21" t="s">
        <v>80</v>
      </c>
      <c r="BK169" s="220">
        <f>ROUND(I169*H169,2)</f>
        <v>0</v>
      </c>
      <c r="BL169" s="21" t="s">
        <v>161</v>
      </c>
      <c r="BM169" s="219" t="s">
        <v>426</v>
      </c>
    </row>
    <row r="170" spans="1:47" s="2" customFormat="1" ht="12">
      <c r="A170" s="42"/>
      <c r="B170" s="43"/>
      <c r="C170" s="44"/>
      <c r="D170" s="221" t="s">
        <v>162</v>
      </c>
      <c r="E170" s="44"/>
      <c r="F170" s="222" t="s">
        <v>3045</v>
      </c>
      <c r="G170" s="44"/>
      <c r="H170" s="44"/>
      <c r="I170" s="223"/>
      <c r="J170" s="44"/>
      <c r="K170" s="44"/>
      <c r="L170" s="48"/>
      <c r="M170" s="224"/>
      <c r="N170" s="225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1" t="s">
        <v>162</v>
      </c>
      <c r="AU170" s="21" t="s">
        <v>80</v>
      </c>
    </row>
    <row r="171" spans="1:65" s="2" customFormat="1" ht="16.5" customHeight="1">
      <c r="A171" s="42"/>
      <c r="B171" s="43"/>
      <c r="C171" s="261" t="s">
        <v>430</v>
      </c>
      <c r="D171" s="261" t="s">
        <v>214</v>
      </c>
      <c r="E171" s="262" t="s">
        <v>3046</v>
      </c>
      <c r="F171" s="263" t="s">
        <v>3047</v>
      </c>
      <c r="G171" s="264" t="s">
        <v>716</v>
      </c>
      <c r="H171" s="265">
        <v>1</v>
      </c>
      <c r="I171" s="266"/>
      <c r="J171" s="267">
        <f>ROUND(I171*H171,2)</f>
        <v>0</v>
      </c>
      <c r="K171" s="263" t="s">
        <v>19</v>
      </c>
      <c r="L171" s="268"/>
      <c r="M171" s="269" t="s">
        <v>19</v>
      </c>
      <c r="N171" s="270" t="s">
        <v>43</v>
      </c>
      <c r="O171" s="88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R171" s="219" t="s">
        <v>184</v>
      </c>
      <c r="AT171" s="219" t="s">
        <v>214</v>
      </c>
      <c r="AU171" s="219" t="s">
        <v>80</v>
      </c>
      <c r="AY171" s="21" t="s">
        <v>153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21" t="s">
        <v>80</v>
      </c>
      <c r="BK171" s="220">
        <f>ROUND(I171*H171,2)</f>
        <v>0</v>
      </c>
      <c r="BL171" s="21" t="s">
        <v>161</v>
      </c>
      <c r="BM171" s="219" t="s">
        <v>433</v>
      </c>
    </row>
    <row r="172" spans="1:47" s="2" customFormat="1" ht="12">
      <c r="A172" s="42"/>
      <c r="B172" s="43"/>
      <c r="C172" s="44"/>
      <c r="D172" s="221" t="s">
        <v>162</v>
      </c>
      <c r="E172" s="44"/>
      <c r="F172" s="222" t="s">
        <v>3047</v>
      </c>
      <c r="G172" s="44"/>
      <c r="H172" s="44"/>
      <c r="I172" s="223"/>
      <c r="J172" s="44"/>
      <c r="K172" s="44"/>
      <c r="L172" s="48"/>
      <c r="M172" s="224"/>
      <c r="N172" s="225"/>
      <c r="O172" s="88"/>
      <c r="P172" s="88"/>
      <c r="Q172" s="88"/>
      <c r="R172" s="88"/>
      <c r="S172" s="88"/>
      <c r="T172" s="89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T172" s="21" t="s">
        <v>162</v>
      </c>
      <c r="AU172" s="21" t="s">
        <v>80</v>
      </c>
    </row>
    <row r="173" spans="1:65" s="2" customFormat="1" ht="16.5" customHeight="1">
      <c r="A173" s="42"/>
      <c r="B173" s="43"/>
      <c r="C173" s="261" t="s">
        <v>289</v>
      </c>
      <c r="D173" s="261" t="s">
        <v>214</v>
      </c>
      <c r="E173" s="262" t="s">
        <v>3048</v>
      </c>
      <c r="F173" s="263" t="s">
        <v>3049</v>
      </c>
      <c r="G173" s="264" t="s">
        <v>716</v>
      </c>
      <c r="H173" s="265">
        <v>16</v>
      </c>
      <c r="I173" s="266"/>
      <c r="J173" s="267">
        <f>ROUND(I173*H173,2)</f>
        <v>0</v>
      </c>
      <c r="K173" s="263" t="s">
        <v>19</v>
      </c>
      <c r="L173" s="268"/>
      <c r="M173" s="269" t="s">
        <v>19</v>
      </c>
      <c r="N173" s="270" t="s">
        <v>43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19" t="s">
        <v>184</v>
      </c>
      <c r="AT173" s="219" t="s">
        <v>214</v>
      </c>
      <c r="AU173" s="219" t="s">
        <v>80</v>
      </c>
      <c r="AY173" s="21" t="s">
        <v>153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1" t="s">
        <v>80</v>
      </c>
      <c r="BK173" s="220">
        <f>ROUND(I173*H173,2)</f>
        <v>0</v>
      </c>
      <c r="BL173" s="21" t="s">
        <v>161</v>
      </c>
      <c r="BM173" s="219" t="s">
        <v>441</v>
      </c>
    </row>
    <row r="174" spans="1:47" s="2" customFormat="1" ht="12">
      <c r="A174" s="42"/>
      <c r="B174" s="43"/>
      <c r="C174" s="44"/>
      <c r="D174" s="221" t="s">
        <v>162</v>
      </c>
      <c r="E174" s="44"/>
      <c r="F174" s="222" t="s">
        <v>3049</v>
      </c>
      <c r="G174" s="44"/>
      <c r="H174" s="44"/>
      <c r="I174" s="223"/>
      <c r="J174" s="44"/>
      <c r="K174" s="44"/>
      <c r="L174" s="48"/>
      <c r="M174" s="224"/>
      <c r="N174" s="225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1" t="s">
        <v>162</v>
      </c>
      <c r="AU174" s="21" t="s">
        <v>80</v>
      </c>
    </row>
    <row r="175" spans="1:65" s="2" customFormat="1" ht="16.5" customHeight="1">
      <c r="A175" s="42"/>
      <c r="B175" s="43"/>
      <c r="C175" s="261" t="s">
        <v>377</v>
      </c>
      <c r="D175" s="261" t="s">
        <v>214</v>
      </c>
      <c r="E175" s="262" t="s">
        <v>3050</v>
      </c>
      <c r="F175" s="263" t="s">
        <v>3051</v>
      </c>
      <c r="G175" s="264" t="s">
        <v>716</v>
      </c>
      <c r="H175" s="265">
        <v>1</v>
      </c>
      <c r="I175" s="266"/>
      <c r="J175" s="267">
        <f>ROUND(I175*H175,2)</f>
        <v>0</v>
      </c>
      <c r="K175" s="263" t="s">
        <v>19</v>
      </c>
      <c r="L175" s="268"/>
      <c r="M175" s="269" t="s">
        <v>19</v>
      </c>
      <c r="N175" s="270" t="s">
        <v>43</v>
      </c>
      <c r="O175" s="88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R175" s="219" t="s">
        <v>184</v>
      </c>
      <c r="AT175" s="219" t="s">
        <v>214</v>
      </c>
      <c r="AU175" s="219" t="s">
        <v>80</v>
      </c>
      <c r="AY175" s="21" t="s">
        <v>153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21" t="s">
        <v>80</v>
      </c>
      <c r="BK175" s="220">
        <f>ROUND(I175*H175,2)</f>
        <v>0</v>
      </c>
      <c r="BL175" s="21" t="s">
        <v>161</v>
      </c>
      <c r="BM175" s="219" t="s">
        <v>448</v>
      </c>
    </row>
    <row r="176" spans="1:47" s="2" customFormat="1" ht="12">
      <c r="A176" s="42"/>
      <c r="B176" s="43"/>
      <c r="C176" s="44"/>
      <c r="D176" s="221" t="s">
        <v>162</v>
      </c>
      <c r="E176" s="44"/>
      <c r="F176" s="222" t="s">
        <v>3051</v>
      </c>
      <c r="G176" s="44"/>
      <c r="H176" s="44"/>
      <c r="I176" s="223"/>
      <c r="J176" s="44"/>
      <c r="K176" s="44"/>
      <c r="L176" s="48"/>
      <c r="M176" s="224"/>
      <c r="N176" s="225"/>
      <c r="O176" s="88"/>
      <c r="P176" s="88"/>
      <c r="Q176" s="88"/>
      <c r="R176" s="88"/>
      <c r="S176" s="88"/>
      <c r="T176" s="89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T176" s="21" t="s">
        <v>162</v>
      </c>
      <c r="AU176" s="21" t="s">
        <v>80</v>
      </c>
    </row>
    <row r="177" spans="1:65" s="2" customFormat="1" ht="16.5" customHeight="1">
      <c r="A177" s="42"/>
      <c r="B177" s="43"/>
      <c r="C177" s="261" t="s">
        <v>297</v>
      </c>
      <c r="D177" s="261" t="s">
        <v>214</v>
      </c>
      <c r="E177" s="262" t="s">
        <v>3052</v>
      </c>
      <c r="F177" s="263" t="s">
        <v>3053</v>
      </c>
      <c r="G177" s="264" t="s">
        <v>716</v>
      </c>
      <c r="H177" s="265">
        <v>16</v>
      </c>
      <c r="I177" s="266"/>
      <c r="J177" s="267">
        <f>ROUND(I177*H177,2)</f>
        <v>0</v>
      </c>
      <c r="K177" s="263" t="s">
        <v>19</v>
      </c>
      <c r="L177" s="268"/>
      <c r="M177" s="269" t="s">
        <v>19</v>
      </c>
      <c r="N177" s="270" t="s">
        <v>43</v>
      </c>
      <c r="O177" s="88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R177" s="219" t="s">
        <v>184</v>
      </c>
      <c r="AT177" s="219" t="s">
        <v>214</v>
      </c>
      <c r="AU177" s="219" t="s">
        <v>80</v>
      </c>
      <c r="AY177" s="21" t="s">
        <v>153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21" t="s">
        <v>80</v>
      </c>
      <c r="BK177" s="220">
        <f>ROUND(I177*H177,2)</f>
        <v>0</v>
      </c>
      <c r="BL177" s="21" t="s">
        <v>161</v>
      </c>
      <c r="BM177" s="219" t="s">
        <v>454</v>
      </c>
    </row>
    <row r="178" spans="1:47" s="2" customFormat="1" ht="12">
      <c r="A178" s="42"/>
      <c r="B178" s="43"/>
      <c r="C178" s="44"/>
      <c r="D178" s="221" t="s">
        <v>162</v>
      </c>
      <c r="E178" s="44"/>
      <c r="F178" s="222" t="s">
        <v>3053</v>
      </c>
      <c r="G178" s="44"/>
      <c r="H178" s="44"/>
      <c r="I178" s="223"/>
      <c r="J178" s="44"/>
      <c r="K178" s="44"/>
      <c r="L178" s="48"/>
      <c r="M178" s="224"/>
      <c r="N178" s="225"/>
      <c r="O178" s="88"/>
      <c r="P178" s="88"/>
      <c r="Q178" s="88"/>
      <c r="R178" s="88"/>
      <c r="S178" s="88"/>
      <c r="T178" s="89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T178" s="21" t="s">
        <v>162</v>
      </c>
      <c r="AU178" s="21" t="s">
        <v>80</v>
      </c>
    </row>
    <row r="179" spans="1:65" s="2" customFormat="1" ht="16.5" customHeight="1">
      <c r="A179" s="42"/>
      <c r="B179" s="43"/>
      <c r="C179" s="261" t="s">
        <v>457</v>
      </c>
      <c r="D179" s="261" t="s">
        <v>214</v>
      </c>
      <c r="E179" s="262" t="s">
        <v>3054</v>
      </c>
      <c r="F179" s="263" t="s">
        <v>3055</v>
      </c>
      <c r="G179" s="264" t="s">
        <v>716</v>
      </c>
      <c r="H179" s="265">
        <v>16</v>
      </c>
      <c r="I179" s="266"/>
      <c r="J179" s="267">
        <f>ROUND(I179*H179,2)</f>
        <v>0</v>
      </c>
      <c r="K179" s="263" t="s">
        <v>19</v>
      </c>
      <c r="L179" s="268"/>
      <c r="M179" s="269" t="s">
        <v>19</v>
      </c>
      <c r="N179" s="270" t="s">
        <v>43</v>
      </c>
      <c r="O179" s="88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R179" s="219" t="s">
        <v>184</v>
      </c>
      <c r="AT179" s="219" t="s">
        <v>214</v>
      </c>
      <c r="AU179" s="219" t="s">
        <v>80</v>
      </c>
      <c r="AY179" s="21" t="s">
        <v>153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21" t="s">
        <v>80</v>
      </c>
      <c r="BK179" s="220">
        <f>ROUND(I179*H179,2)</f>
        <v>0</v>
      </c>
      <c r="BL179" s="21" t="s">
        <v>161</v>
      </c>
      <c r="BM179" s="219" t="s">
        <v>460</v>
      </c>
    </row>
    <row r="180" spans="1:47" s="2" customFormat="1" ht="12">
      <c r="A180" s="42"/>
      <c r="B180" s="43"/>
      <c r="C180" s="44"/>
      <c r="D180" s="221" t="s">
        <v>162</v>
      </c>
      <c r="E180" s="44"/>
      <c r="F180" s="222" t="s">
        <v>3055</v>
      </c>
      <c r="G180" s="44"/>
      <c r="H180" s="44"/>
      <c r="I180" s="223"/>
      <c r="J180" s="44"/>
      <c r="K180" s="44"/>
      <c r="L180" s="48"/>
      <c r="M180" s="224"/>
      <c r="N180" s="225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1" t="s">
        <v>162</v>
      </c>
      <c r="AU180" s="21" t="s">
        <v>80</v>
      </c>
    </row>
    <row r="181" spans="1:65" s="2" customFormat="1" ht="21.75" customHeight="1">
      <c r="A181" s="42"/>
      <c r="B181" s="43"/>
      <c r="C181" s="261" t="s">
        <v>303</v>
      </c>
      <c r="D181" s="261" t="s">
        <v>214</v>
      </c>
      <c r="E181" s="262" t="s">
        <v>3056</v>
      </c>
      <c r="F181" s="263" t="s">
        <v>3057</v>
      </c>
      <c r="G181" s="264" t="s">
        <v>716</v>
      </c>
      <c r="H181" s="265">
        <v>1</v>
      </c>
      <c r="I181" s="266"/>
      <c r="J181" s="267">
        <f>ROUND(I181*H181,2)</f>
        <v>0</v>
      </c>
      <c r="K181" s="263" t="s">
        <v>19</v>
      </c>
      <c r="L181" s="268"/>
      <c r="M181" s="269" t="s">
        <v>19</v>
      </c>
      <c r="N181" s="270" t="s">
        <v>43</v>
      </c>
      <c r="O181" s="88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R181" s="219" t="s">
        <v>184</v>
      </c>
      <c r="AT181" s="219" t="s">
        <v>214</v>
      </c>
      <c r="AU181" s="219" t="s">
        <v>80</v>
      </c>
      <c r="AY181" s="21" t="s">
        <v>153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21" t="s">
        <v>80</v>
      </c>
      <c r="BK181" s="220">
        <f>ROUND(I181*H181,2)</f>
        <v>0</v>
      </c>
      <c r="BL181" s="21" t="s">
        <v>161</v>
      </c>
      <c r="BM181" s="219" t="s">
        <v>475</v>
      </c>
    </row>
    <row r="182" spans="1:47" s="2" customFormat="1" ht="12">
      <c r="A182" s="42"/>
      <c r="B182" s="43"/>
      <c r="C182" s="44"/>
      <c r="D182" s="221" t="s">
        <v>162</v>
      </c>
      <c r="E182" s="44"/>
      <c r="F182" s="222" t="s">
        <v>3057</v>
      </c>
      <c r="G182" s="44"/>
      <c r="H182" s="44"/>
      <c r="I182" s="223"/>
      <c r="J182" s="44"/>
      <c r="K182" s="44"/>
      <c r="L182" s="48"/>
      <c r="M182" s="224"/>
      <c r="N182" s="225"/>
      <c r="O182" s="88"/>
      <c r="P182" s="88"/>
      <c r="Q182" s="88"/>
      <c r="R182" s="88"/>
      <c r="S182" s="88"/>
      <c r="T182" s="89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T182" s="21" t="s">
        <v>162</v>
      </c>
      <c r="AU182" s="21" t="s">
        <v>80</v>
      </c>
    </row>
    <row r="183" spans="1:65" s="2" customFormat="1" ht="16.5" customHeight="1">
      <c r="A183" s="42"/>
      <c r="B183" s="43"/>
      <c r="C183" s="261" t="s">
        <v>481</v>
      </c>
      <c r="D183" s="261" t="s">
        <v>214</v>
      </c>
      <c r="E183" s="262" t="s">
        <v>3058</v>
      </c>
      <c r="F183" s="263" t="s">
        <v>3059</v>
      </c>
      <c r="G183" s="264" t="s">
        <v>346</v>
      </c>
      <c r="H183" s="265">
        <v>600</v>
      </c>
      <c r="I183" s="266"/>
      <c r="J183" s="267">
        <f>ROUND(I183*H183,2)</f>
        <v>0</v>
      </c>
      <c r="K183" s="263" t="s">
        <v>19</v>
      </c>
      <c r="L183" s="268"/>
      <c r="M183" s="269" t="s">
        <v>19</v>
      </c>
      <c r="N183" s="270" t="s">
        <v>43</v>
      </c>
      <c r="O183" s="88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19" t="s">
        <v>184</v>
      </c>
      <c r="AT183" s="219" t="s">
        <v>214</v>
      </c>
      <c r="AU183" s="219" t="s">
        <v>80</v>
      </c>
      <c r="AY183" s="21" t="s">
        <v>153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21" t="s">
        <v>80</v>
      </c>
      <c r="BK183" s="220">
        <f>ROUND(I183*H183,2)</f>
        <v>0</v>
      </c>
      <c r="BL183" s="21" t="s">
        <v>161</v>
      </c>
      <c r="BM183" s="219" t="s">
        <v>484</v>
      </c>
    </row>
    <row r="184" spans="1:47" s="2" customFormat="1" ht="12">
      <c r="A184" s="42"/>
      <c r="B184" s="43"/>
      <c r="C184" s="44"/>
      <c r="D184" s="221" t="s">
        <v>162</v>
      </c>
      <c r="E184" s="44"/>
      <c r="F184" s="222" t="s">
        <v>3059</v>
      </c>
      <c r="G184" s="44"/>
      <c r="H184" s="44"/>
      <c r="I184" s="223"/>
      <c r="J184" s="44"/>
      <c r="K184" s="44"/>
      <c r="L184" s="48"/>
      <c r="M184" s="224"/>
      <c r="N184" s="225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1" t="s">
        <v>162</v>
      </c>
      <c r="AU184" s="21" t="s">
        <v>80</v>
      </c>
    </row>
    <row r="185" spans="1:65" s="2" customFormat="1" ht="16.5" customHeight="1">
      <c r="A185" s="42"/>
      <c r="B185" s="43"/>
      <c r="C185" s="261" t="s">
        <v>312</v>
      </c>
      <c r="D185" s="261" t="s">
        <v>214</v>
      </c>
      <c r="E185" s="262" t="s">
        <v>3060</v>
      </c>
      <c r="F185" s="263" t="s">
        <v>3008</v>
      </c>
      <c r="G185" s="264" t="s">
        <v>346</v>
      </c>
      <c r="H185" s="265">
        <v>400</v>
      </c>
      <c r="I185" s="266"/>
      <c r="J185" s="267">
        <f>ROUND(I185*H185,2)</f>
        <v>0</v>
      </c>
      <c r="K185" s="263" t="s">
        <v>19</v>
      </c>
      <c r="L185" s="268"/>
      <c r="M185" s="269" t="s">
        <v>19</v>
      </c>
      <c r="N185" s="270" t="s">
        <v>43</v>
      </c>
      <c r="O185" s="88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19" t="s">
        <v>184</v>
      </c>
      <c r="AT185" s="219" t="s">
        <v>214</v>
      </c>
      <c r="AU185" s="219" t="s">
        <v>80</v>
      </c>
      <c r="AY185" s="21" t="s">
        <v>153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21" t="s">
        <v>80</v>
      </c>
      <c r="BK185" s="220">
        <f>ROUND(I185*H185,2)</f>
        <v>0</v>
      </c>
      <c r="BL185" s="21" t="s">
        <v>161</v>
      </c>
      <c r="BM185" s="219" t="s">
        <v>490</v>
      </c>
    </row>
    <row r="186" spans="1:47" s="2" customFormat="1" ht="12">
      <c r="A186" s="42"/>
      <c r="B186" s="43"/>
      <c r="C186" s="44"/>
      <c r="D186" s="221" t="s">
        <v>162</v>
      </c>
      <c r="E186" s="44"/>
      <c r="F186" s="222" t="s">
        <v>3008</v>
      </c>
      <c r="G186" s="44"/>
      <c r="H186" s="44"/>
      <c r="I186" s="223"/>
      <c r="J186" s="44"/>
      <c r="K186" s="44"/>
      <c r="L186" s="48"/>
      <c r="M186" s="224"/>
      <c r="N186" s="225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1" t="s">
        <v>162</v>
      </c>
      <c r="AU186" s="21" t="s">
        <v>80</v>
      </c>
    </row>
    <row r="187" spans="1:65" s="2" customFormat="1" ht="21.75" customHeight="1">
      <c r="A187" s="42"/>
      <c r="B187" s="43"/>
      <c r="C187" s="261" t="s">
        <v>498</v>
      </c>
      <c r="D187" s="261" t="s">
        <v>214</v>
      </c>
      <c r="E187" s="262" t="s">
        <v>3061</v>
      </c>
      <c r="F187" s="263" t="s">
        <v>3062</v>
      </c>
      <c r="G187" s="264" t="s">
        <v>1205</v>
      </c>
      <c r="H187" s="265">
        <v>1</v>
      </c>
      <c r="I187" s="266"/>
      <c r="J187" s="267">
        <f>ROUND(I187*H187,2)</f>
        <v>0</v>
      </c>
      <c r="K187" s="263" t="s">
        <v>19</v>
      </c>
      <c r="L187" s="268"/>
      <c r="M187" s="269" t="s">
        <v>19</v>
      </c>
      <c r="N187" s="270" t="s">
        <v>43</v>
      </c>
      <c r="O187" s="88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19" t="s">
        <v>184</v>
      </c>
      <c r="AT187" s="219" t="s">
        <v>214</v>
      </c>
      <c r="AU187" s="219" t="s">
        <v>80</v>
      </c>
      <c r="AY187" s="21" t="s">
        <v>153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21" t="s">
        <v>80</v>
      </c>
      <c r="BK187" s="220">
        <f>ROUND(I187*H187,2)</f>
        <v>0</v>
      </c>
      <c r="BL187" s="21" t="s">
        <v>161</v>
      </c>
      <c r="BM187" s="219" t="s">
        <v>501</v>
      </c>
    </row>
    <row r="188" spans="1:47" s="2" customFormat="1" ht="12">
      <c r="A188" s="42"/>
      <c r="B188" s="43"/>
      <c r="C188" s="44"/>
      <c r="D188" s="221" t="s">
        <v>162</v>
      </c>
      <c r="E188" s="44"/>
      <c r="F188" s="222" t="s">
        <v>3062</v>
      </c>
      <c r="G188" s="44"/>
      <c r="H188" s="44"/>
      <c r="I188" s="223"/>
      <c r="J188" s="44"/>
      <c r="K188" s="44"/>
      <c r="L188" s="48"/>
      <c r="M188" s="224"/>
      <c r="N188" s="225"/>
      <c r="O188" s="88"/>
      <c r="P188" s="88"/>
      <c r="Q188" s="88"/>
      <c r="R188" s="88"/>
      <c r="S188" s="88"/>
      <c r="T188" s="89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T188" s="21" t="s">
        <v>162</v>
      </c>
      <c r="AU188" s="21" t="s">
        <v>80</v>
      </c>
    </row>
    <row r="189" spans="1:65" s="2" customFormat="1" ht="16.5" customHeight="1">
      <c r="A189" s="42"/>
      <c r="B189" s="43"/>
      <c r="C189" s="261" t="s">
        <v>319</v>
      </c>
      <c r="D189" s="261" t="s">
        <v>214</v>
      </c>
      <c r="E189" s="262" t="s">
        <v>3063</v>
      </c>
      <c r="F189" s="263" t="s">
        <v>3064</v>
      </c>
      <c r="G189" s="264" t="s">
        <v>716</v>
      </c>
      <c r="H189" s="265">
        <v>1</v>
      </c>
      <c r="I189" s="266"/>
      <c r="J189" s="267">
        <f>ROUND(I189*H189,2)</f>
        <v>0</v>
      </c>
      <c r="K189" s="263" t="s">
        <v>19</v>
      </c>
      <c r="L189" s="268"/>
      <c r="M189" s="269" t="s">
        <v>19</v>
      </c>
      <c r="N189" s="270" t="s">
        <v>43</v>
      </c>
      <c r="O189" s="88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19" t="s">
        <v>184</v>
      </c>
      <c r="AT189" s="219" t="s">
        <v>214</v>
      </c>
      <c r="AU189" s="219" t="s">
        <v>80</v>
      </c>
      <c r="AY189" s="21" t="s">
        <v>153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21" t="s">
        <v>80</v>
      </c>
      <c r="BK189" s="220">
        <f>ROUND(I189*H189,2)</f>
        <v>0</v>
      </c>
      <c r="BL189" s="21" t="s">
        <v>161</v>
      </c>
      <c r="BM189" s="219" t="s">
        <v>528</v>
      </c>
    </row>
    <row r="190" spans="1:47" s="2" customFormat="1" ht="12">
      <c r="A190" s="42"/>
      <c r="B190" s="43"/>
      <c r="C190" s="44"/>
      <c r="D190" s="221" t="s">
        <v>162</v>
      </c>
      <c r="E190" s="44"/>
      <c r="F190" s="222" t="s">
        <v>3064</v>
      </c>
      <c r="G190" s="44"/>
      <c r="H190" s="44"/>
      <c r="I190" s="223"/>
      <c r="J190" s="44"/>
      <c r="K190" s="44"/>
      <c r="L190" s="48"/>
      <c r="M190" s="224"/>
      <c r="N190" s="225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1" t="s">
        <v>162</v>
      </c>
      <c r="AU190" s="21" t="s">
        <v>80</v>
      </c>
    </row>
    <row r="191" spans="1:65" s="2" customFormat="1" ht="21.75" customHeight="1">
      <c r="A191" s="42"/>
      <c r="B191" s="43"/>
      <c r="C191" s="261" t="s">
        <v>534</v>
      </c>
      <c r="D191" s="261" t="s">
        <v>214</v>
      </c>
      <c r="E191" s="262" t="s">
        <v>3065</v>
      </c>
      <c r="F191" s="263" t="s">
        <v>3066</v>
      </c>
      <c r="G191" s="264" t="s">
        <v>716</v>
      </c>
      <c r="H191" s="265">
        <v>2</v>
      </c>
      <c r="I191" s="266"/>
      <c r="J191" s="267">
        <f>ROUND(I191*H191,2)</f>
        <v>0</v>
      </c>
      <c r="K191" s="263" t="s">
        <v>19</v>
      </c>
      <c r="L191" s="268"/>
      <c r="M191" s="269" t="s">
        <v>19</v>
      </c>
      <c r="N191" s="270" t="s">
        <v>43</v>
      </c>
      <c r="O191" s="88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R191" s="219" t="s">
        <v>184</v>
      </c>
      <c r="AT191" s="219" t="s">
        <v>214</v>
      </c>
      <c r="AU191" s="219" t="s">
        <v>80</v>
      </c>
      <c r="AY191" s="21" t="s">
        <v>153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21" t="s">
        <v>80</v>
      </c>
      <c r="BK191" s="220">
        <f>ROUND(I191*H191,2)</f>
        <v>0</v>
      </c>
      <c r="BL191" s="21" t="s">
        <v>161</v>
      </c>
      <c r="BM191" s="219" t="s">
        <v>537</v>
      </c>
    </row>
    <row r="192" spans="1:47" s="2" customFormat="1" ht="12">
      <c r="A192" s="42"/>
      <c r="B192" s="43"/>
      <c r="C192" s="44"/>
      <c r="D192" s="221" t="s">
        <v>162</v>
      </c>
      <c r="E192" s="44"/>
      <c r="F192" s="222" t="s">
        <v>3066</v>
      </c>
      <c r="G192" s="44"/>
      <c r="H192" s="44"/>
      <c r="I192" s="223"/>
      <c r="J192" s="44"/>
      <c r="K192" s="44"/>
      <c r="L192" s="48"/>
      <c r="M192" s="224"/>
      <c r="N192" s="225"/>
      <c r="O192" s="88"/>
      <c r="P192" s="88"/>
      <c r="Q192" s="88"/>
      <c r="R192" s="88"/>
      <c r="S192" s="88"/>
      <c r="T192" s="89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T192" s="21" t="s">
        <v>162</v>
      </c>
      <c r="AU192" s="21" t="s">
        <v>80</v>
      </c>
    </row>
    <row r="193" spans="1:63" s="12" customFormat="1" ht="25.9" customHeight="1">
      <c r="A193" s="12"/>
      <c r="B193" s="192"/>
      <c r="C193" s="193"/>
      <c r="D193" s="194" t="s">
        <v>71</v>
      </c>
      <c r="E193" s="195" t="s">
        <v>3067</v>
      </c>
      <c r="F193" s="195" t="s">
        <v>3068</v>
      </c>
      <c r="G193" s="193"/>
      <c r="H193" s="193"/>
      <c r="I193" s="196"/>
      <c r="J193" s="197">
        <f>BK193</f>
        <v>0</v>
      </c>
      <c r="K193" s="193"/>
      <c r="L193" s="198"/>
      <c r="M193" s="199"/>
      <c r="N193" s="200"/>
      <c r="O193" s="200"/>
      <c r="P193" s="201">
        <f>SUM(P194:P197)</f>
        <v>0</v>
      </c>
      <c r="Q193" s="200"/>
      <c r="R193" s="201">
        <f>SUM(R194:R197)</f>
        <v>0</v>
      </c>
      <c r="S193" s="200"/>
      <c r="T193" s="202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3" t="s">
        <v>80</v>
      </c>
      <c r="AT193" s="204" t="s">
        <v>71</v>
      </c>
      <c r="AU193" s="204" t="s">
        <v>72</v>
      </c>
      <c r="AY193" s="203" t="s">
        <v>153</v>
      </c>
      <c r="BK193" s="205">
        <f>SUM(BK194:BK197)</f>
        <v>0</v>
      </c>
    </row>
    <row r="194" spans="1:65" s="2" customFormat="1" ht="16.5" customHeight="1">
      <c r="A194" s="42"/>
      <c r="B194" s="43"/>
      <c r="C194" s="261" t="s">
        <v>327</v>
      </c>
      <c r="D194" s="261" t="s">
        <v>214</v>
      </c>
      <c r="E194" s="262" t="s">
        <v>3069</v>
      </c>
      <c r="F194" s="263" t="s">
        <v>3070</v>
      </c>
      <c r="G194" s="264" t="s">
        <v>716</v>
      </c>
      <c r="H194" s="265">
        <v>2</v>
      </c>
      <c r="I194" s="266"/>
      <c r="J194" s="267">
        <f>ROUND(I194*H194,2)</f>
        <v>0</v>
      </c>
      <c r="K194" s="263" t="s">
        <v>19</v>
      </c>
      <c r="L194" s="268"/>
      <c r="M194" s="269" t="s">
        <v>19</v>
      </c>
      <c r="N194" s="270" t="s">
        <v>43</v>
      </c>
      <c r="O194" s="88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19" t="s">
        <v>184</v>
      </c>
      <c r="AT194" s="219" t="s">
        <v>214</v>
      </c>
      <c r="AU194" s="219" t="s">
        <v>80</v>
      </c>
      <c r="AY194" s="21" t="s">
        <v>153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21" t="s">
        <v>80</v>
      </c>
      <c r="BK194" s="220">
        <f>ROUND(I194*H194,2)</f>
        <v>0</v>
      </c>
      <c r="BL194" s="21" t="s">
        <v>161</v>
      </c>
      <c r="BM194" s="219" t="s">
        <v>542</v>
      </c>
    </row>
    <row r="195" spans="1:47" s="2" customFormat="1" ht="12">
      <c r="A195" s="42"/>
      <c r="B195" s="43"/>
      <c r="C195" s="44"/>
      <c r="D195" s="221" t="s">
        <v>162</v>
      </c>
      <c r="E195" s="44"/>
      <c r="F195" s="222" t="s">
        <v>3070</v>
      </c>
      <c r="G195" s="44"/>
      <c r="H195" s="44"/>
      <c r="I195" s="223"/>
      <c r="J195" s="44"/>
      <c r="K195" s="44"/>
      <c r="L195" s="48"/>
      <c r="M195" s="224"/>
      <c r="N195" s="225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1" t="s">
        <v>162</v>
      </c>
      <c r="AU195" s="21" t="s">
        <v>80</v>
      </c>
    </row>
    <row r="196" spans="1:65" s="2" customFormat="1" ht="21.75" customHeight="1">
      <c r="A196" s="42"/>
      <c r="B196" s="43"/>
      <c r="C196" s="261" t="s">
        <v>546</v>
      </c>
      <c r="D196" s="261" t="s">
        <v>214</v>
      </c>
      <c r="E196" s="262" t="s">
        <v>3071</v>
      </c>
      <c r="F196" s="263" t="s">
        <v>3072</v>
      </c>
      <c r="G196" s="264" t="s">
        <v>716</v>
      </c>
      <c r="H196" s="265">
        <v>2</v>
      </c>
      <c r="I196" s="266"/>
      <c r="J196" s="267">
        <f>ROUND(I196*H196,2)</f>
        <v>0</v>
      </c>
      <c r="K196" s="263" t="s">
        <v>19</v>
      </c>
      <c r="L196" s="268"/>
      <c r="M196" s="269" t="s">
        <v>19</v>
      </c>
      <c r="N196" s="270" t="s">
        <v>43</v>
      </c>
      <c r="O196" s="88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R196" s="219" t="s">
        <v>184</v>
      </c>
      <c r="AT196" s="219" t="s">
        <v>214</v>
      </c>
      <c r="AU196" s="219" t="s">
        <v>80</v>
      </c>
      <c r="AY196" s="21" t="s">
        <v>153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21" t="s">
        <v>80</v>
      </c>
      <c r="BK196" s="220">
        <f>ROUND(I196*H196,2)</f>
        <v>0</v>
      </c>
      <c r="BL196" s="21" t="s">
        <v>161</v>
      </c>
      <c r="BM196" s="219" t="s">
        <v>549</v>
      </c>
    </row>
    <row r="197" spans="1:47" s="2" customFormat="1" ht="12">
      <c r="A197" s="42"/>
      <c r="B197" s="43"/>
      <c r="C197" s="44"/>
      <c r="D197" s="221" t="s">
        <v>162</v>
      </c>
      <c r="E197" s="44"/>
      <c r="F197" s="222" t="s">
        <v>3072</v>
      </c>
      <c r="G197" s="44"/>
      <c r="H197" s="44"/>
      <c r="I197" s="223"/>
      <c r="J197" s="44"/>
      <c r="K197" s="44"/>
      <c r="L197" s="48"/>
      <c r="M197" s="224"/>
      <c r="N197" s="225"/>
      <c r="O197" s="88"/>
      <c r="P197" s="88"/>
      <c r="Q197" s="88"/>
      <c r="R197" s="88"/>
      <c r="S197" s="88"/>
      <c r="T197" s="89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T197" s="21" t="s">
        <v>162</v>
      </c>
      <c r="AU197" s="21" t="s">
        <v>80</v>
      </c>
    </row>
    <row r="198" spans="1:63" s="12" customFormat="1" ht="25.9" customHeight="1">
      <c r="A198" s="12"/>
      <c r="B198" s="192"/>
      <c r="C198" s="193"/>
      <c r="D198" s="194" t="s">
        <v>71</v>
      </c>
      <c r="E198" s="195" t="s">
        <v>3073</v>
      </c>
      <c r="F198" s="195" t="s">
        <v>3074</v>
      </c>
      <c r="G198" s="193"/>
      <c r="H198" s="193"/>
      <c r="I198" s="196"/>
      <c r="J198" s="197">
        <f>BK198</f>
        <v>0</v>
      </c>
      <c r="K198" s="193"/>
      <c r="L198" s="198"/>
      <c r="M198" s="199"/>
      <c r="N198" s="200"/>
      <c r="O198" s="200"/>
      <c r="P198" s="201">
        <f>SUM(P199:P202)</f>
        <v>0</v>
      </c>
      <c r="Q198" s="200"/>
      <c r="R198" s="201">
        <f>SUM(R199:R202)</f>
        <v>0</v>
      </c>
      <c r="S198" s="200"/>
      <c r="T198" s="202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3" t="s">
        <v>80</v>
      </c>
      <c r="AT198" s="204" t="s">
        <v>71</v>
      </c>
      <c r="AU198" s="204" t="s">
        <v>72</v>
      </c>
      <c r="AY198" s="203" t="s">
        <v>153</v>
      </c>
      <c r="BK198" s="205">
        <f>SUM(BK199:BK202)</f>
        <v>0</v>
      </c>
    </row>
    <row r="199" spans="1:65" s="2" customFormat="1" ht="16.5" customHeight="1">
      <c r="A199" s="42"/>
      <c r="B199" s="43"/>
      <c r="C199" s="208" t="s">
        <v>333</v>
      </c>
      <c r="D199" s="208" t="s">
        <v>156</v>
      </c>
      <c r="E199" s="209" t="s">
        <v>3075</v>
      </c>
      <c r="F199" s="210" t="s">
        <v>3076</v>
      </c>
      <c r="G199" s="211" t="s">
        <v>366</v>
      </c>
      <c r="H199" s="212">
        <v>1</v>
      </c>
      <c r="I199" s="213"/>
      <c r="J199" s="214">
        <f>ROUND(I199*H199,2)</f>
        <v>0</v>
      </c>
      <c r="K199" s="210" t="s">
        <v>19</v>
      </c>
      <c r="L199" s="48"/>
      <c r="M199" s="215" t="s">
        <v>19</v>
      </c>
      <c r="N199" s="216" t="s">
        <v>43</v>
      </c>
      <c r="O199" s="88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19" t="s">
        <v>161</v>
      </c>
      <c r="AT199" s="219" t="s">
        <v>156</v>
      </c>
      <c r="AU199" s="219" t="s">
        <v>80</v>
      </c>
      <c r="AY199" s="21" t="s">
        <v>153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21" t="s">
        <v>80</v>
      </c>
      <c r="BK199" s="220">
        <f>ROUND(I199*H199,2)</f>
        <v>0</v>
      </c>
      <c r="BL199" s="21" t="s">
        <v>161</v>
      </c>
      <c r="BM199" s="219" t="s">
        <v>555</v>
      </c>
    </row>
    <row r="200" spans="1:47" s="2" customFormat="1" ht="12">
      <c r="A200" s="42"/>
      <c r="B200" s="43"/>
      <c r="C200" s="44"/>
      <c r="D200" s="221" t="s">
        <v>162</v>
      </c>
      <c r="E200" s="44"/>
      <c r="F200" s="222" t="s">
        <v>3076</v>
      </c>
      <c r="G200" s="44"/>
      <c r="H200" s="44"/>
      <c r="I200" s="223"/>
      <c r="J200" s="44"/>
      <c r="K200" s="44"/>
      <c r="L200" s="48"/>
      <c r="M200" s="224"/>
      <c r="N200" s="225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1" t="s">
        <v>162</v>
      </c>
      <c r="AU200" s="21" t="s">
        <v>80</v>
      </c>
    </row>
    <row r="201" spans="1:65" s="2" customFormat="1" ht="16.5" customHeight="1">
      <c r="A201" s="42"/>
      <c r="B201" s="43"/>
      <c r="C201" s="208" t="s">
        <v>559</v>
      </c>
      <c r="D201" s="208" t="s">
        <v>156</v>
      </c>
      <c r="E201" s="209" t="s">
        <v>3077</v>
      </c>
      <c r="F201" s="210" t="s">
        <v>3078</v>
      </c>
      <c r="G201" s="211" t="s">
        <v>366</v>
      </c>
      <c r="H201" s="212">
        <v>4</v>
      </c>
      <c r="I201" s="213"/>
      <c r="J201" s="214">
        <f>ROUND(I201*H201,2)</f>
        <v>0</v>
      </c>
      <c r="K201" s="210" t="s">
        <v>19</v>
      </c>
      <c r="L201" s="48"/>
      <c r="M201" s="215" t="s">
        <v>19</v>
      </c>
      <c r="N201" s="216" t="s">
        <v>43</v>
      </c>
      <c r="O201" s="88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R201" s="219" t="s">
        <v>161</v>
      </c>
      <c r="AT201" s="219" t="s">
        <v>156</v>
      </c>
      <c r="AU201" s="219" t="s">
        <v>80</v>
      </c>
      <c r="AY201" s="21" t="s">
        <v>153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21" t="s">
        <v>80</v>
      </c>
      <c r="BK201" s="220">
        <f>ROUND(I201*H201,2)</f>
        <v>0</v>
      </c>
      <c r="BL201" s="21" t="s">
        <v>161</v>
      </c>
      <c r="BM201" s="219" t="s">
        <v>562</v>
      </c>
    </row>
    <row r="202" spans="1:47" s="2" customFormat="1" ht="12">
      <c r="A202" s="42"/>
      <c r="B202" s="43"/>
      <c r="C202" s="44"/>
      <c r="D202" s="221" t="s">
        <v>162</v>
      </c>
      <c r="E202" s="44"/>
      <c r="F202" s="222" t="s">
        <v>3078</v>
      </c>
      <c r="G202" s="44"/>
      <c r="H202" s="44"/>
      <c r="I202" s="223"/>
      <c r="J202" s="44"/>
      <c r="K202" s="44"/>
      <c r="L202" s="48"/>
      <c r="M202" s="224"/>
      <c r="N202" s="225"/>
      <c r="O202" s="88"/>
      <c r="P202" s="88"/>
      <c r="Q202" s="88"/>
      <c r="R202" s="88"/>
      <c r="S202" s="88"/>
      <c r="T202" s="89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T202" s="21" t="s">
        <v>162</v>
      </c>
      <c r="AU202" s="21" t="s">
        <v>80</v>
      </c>
    </row>
    <row r="203" spans="1:63" s="12" customFormat="1" ht="25.9" customHeight="1">
      <c r="A203" s="12"/>
      <c r="B203" s="192"/>
      <c r="C203" s="193"/>
      <c r="D203" s="194" t="s">
        <v>71</v>
      </c>
      <c r="E203" s="195" t="s">
        <v>3079</v>
      </c>
      <c r="F203" s="195" t="s">
        <v>3080</v>
      </c>
      <c r="G203" s="193"/>
      <c r="H203" s="193"/>
      <c r="I203" s="196"/>
      <c r="J203" s="197">
        <f>BK203</f>
        <v>0</v>
      </c>
      <c r="K203" s="193"/>
      <c r="L203" s="198"/>
      <c r="M203" s="199"/>
      <c r="N203" s="200"/>
      <c r="O203" s="200"/>
      <c r="P203" s="201">
        <f>SUM(P204:P243)</f>
        <v>0</v>
      </c>
      <c r="Q203" s="200"/>
      <c r="R203" s="201">
        <f>SUM(R204:R243)</f>
        <v>0</v>
      </c>
      <c r="S203" s="200"/>
      <c r="T203" s="202">
        <f>SUM(T204:T243)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3" t="s">
        <v>80</v>
      </c>
      <c r="AT203" s="204" t="s">
        <v>71</v>
      </c>
      <c r="AU203" s="204" t="s">
        <v>72</v>
      </c>
      <c r="AY203" s="203" t="s">
        <v>153</v>
      </c>
      <c r="BK203" s="205">
        <f>SUM(BK204:BK243)</f>
        <v>0</v>
      </c>
    </row>
    <row r="204" spans="1:65" s="2" customFormat="1" ht="16.5" customHeight="1">
      <c r="A204" s="42"/>
      <c r="B204" s="43"/>
      <c r="C204" s="208" t="s">
        <v>347</v>
      </c>
      <c r="D204" s="208" t="s">
        <v>156</v>
      </c>
      <c r="E204" s="209" t="s">
        <v>3081</v>
      </c>
      <c r="F204" s="210" t="s">
        <v>3082</v>
      </c>
      <c r="G204" s="211" t="s">
        <v>366</v>
      </c>
      <c r="H204" s="212">
        <v>18</v>
      </c>
      <c r="I204" s="213"/>
      <c r="J204" s="214">
        <f>ROUND(I204*H204,2)</f>
        <v>0</v>
      </c>
      <c r="K204" s="210" t="s">
        <v>19</v>
      </c>
      <c r="L204" s="48"/>
      <c r="M204" s="215" t="s">
        <v>19</v>
      </c>
      <c r="N204" s="216" t="s">
        <v>43</v>
      </c>
      <c r="O204" s="88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19" t="s">
        <v>161</v>
      </c>
      <c r="AT204" s="219" t="s">
        <v>156</v>
      </c>
      <c r="AU204" s="219" t="s">
        <v>80</v>
      </c>
      <c r="AY204" s="21" t="s">
        <v>153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21" t="s">
        <v>80</v>
      </c>
      <c r="BK204" s="220">
        <f>ROUND(I204*H204,2)</f>
        <v>0</v>
      </c>
      <c r="BL204" s="21" t="s">
        <v>161</v>
      </c>
      <c r="BM204" s="219" t="s">
        <v>567</v>
      </c>
    </row>
    <row r="205" spans="1:47" s="2" customFormat="1" ht="12">
      <c r="A205" s="42"/>
      <c r="B205" s="43"/>
      <c r="C205" s="44"/>
      <c r="D205" s="221" t="s">
        <v>162</v>
      </c>
      <c r="E205" s="44"/>
      <c r="F205" s="222" t="s">
        <v>3082</v>
      </c>
      <c r="G205" s="44"/>
      <c r="H205" s="44"/>
      <c r="I205" s="223"/>
      <c r="J205" s="44"/>
      <c r="K205" s="44"/>
      <c r="L205" s="48"/>
      <c r="M205" s="224"/>
      <c r="N205" s="225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1" t="s">
        <v>162</v>
      </c>
      <c r="AU205" s="21" t="s">
        <v>80</v>
      </c>
    </row>
    <row r="206" spans="1:65" s="2" customFormat="1" ht="16.5" customHeight="1">
      <c r="A206" s="42"/>
      <c r="B206" s="43"/>
      <c r="C206" s="208" t="s">
        <v>1963</v>
      </c>
      <c r="D206" s="208" t="s">
        <v>156</v>
      </c>
      <c r="E206" s="209" t="s">
        <v>3081</v>
      </c>
      <c r="F206" s="210" t="s">
        <v>3082</v>
      </c>
      <c r="G206" s="211" t="s">
        <v>366</v>
      </c>
      <c r="H206" s="212">
        <v>4</v>
      </c>
      <c r="I206" s="213"/>
      <c r="J206" s="214">
        <f>ROUND(I206*H206,2)</f>
        <v>0</v>
      </c>
      <c r="K206" s="210" t="s">
        <v>19</v>
      </c>
      <c r="L206" s="48"/>
      <c r="M206" s="215" t="s">
        <v>19</v>
      </c>
      <c r="N206" s="216" t="s">
        <v>43</v>
      </c>
      <c r="O206" s="88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R206" s="219" t="s">
        <v>161</v>
      </c>
      <c r="AT206" s="219" t="s">
        <v>156</v>
      </c>
      <c r="AU206" s="219" t="s">
        <v>80</v>
      </c>
      <c r="AY206" s="21" t="s">
        <v>153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21" t="s">
        <v>80</v>
      </c>
      <c r="BK206" s="220">
        <f>ROUND(I206*H206,2)</f>
        <v>0</v>
      </c>
      <c r="BL206" s="21" t="s">
        <v>161</v>
      </c>
      <c r="BM206" s="219" t="s">
        <v>573</v>
      </c>
    </row>
    <row r="207" spans="1:47" s="2" customFormat="1" ht="12">
      <c r="A207" s="42"/>
      <c r="B207" s="43"/>
      <c r="C207" s="44"/>
      <c r="D207" s="221" t="s">
        <v>162</v>
      </c>
      <c r="E207" s="44"/>
      <c r="F207" s="222" t="s">
        <v>3082</v>
      </c>
      <c r="G207" s="44"/>
      <c r="H207" s="44"/>
      <c r="I207" s="223"/>
      <c r="J207" s="44"/>
      <c r="K207" s="44"/>
      <c r="L207" s="48"/>
      <c r="M207" s="224"/>
      <c r="N207" s="225"/>
      <c r="O207" s="88"/>
      <c r="P207" s="88"/>
      <c r="Q207" s="88"/>
      <c r="R207" s="88"/>
      <c r="S207" s="88"/>
      <c r="T207" s="89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T207" s="21" t="s">
        <v>162</v>
      </c>
      <c r="AU207" s="21" t="s">
        <v>80</v>
      </c>
    </row>
    <row r="208" spans="1:65" s="2" customFormat="1" ht="16.5" customHeight="1">
      <c r="A208" s="42"/>
      <c r="B208" s="43"/>
      <c r="C208" s="208" t="s">
        <v>354</v>
      </c>
      <c r="D208" s="208" t="s">
        <v>156</v>
      </c>
      <c r="E208" s="209" t="s">
        <v>3083</v>
      </c>
      <c r="F208" s="210" t="s">
        <v>3084</v>
      </c>
      <c r="G208" s="211" t="s">
        <v>366</v>
      </c>
      <c r="H208" s="212">
        <v>22</v>
      </c>
      <c r="I208" s="213"/>
      <c r="J208" s="214">
        <f>ROUND(I208*H208,2)</f>
        <v>0</v>
      </c>
      <c r="K208" s="210" t="s">
        <v>19</v>
      </c>
      <c r="L208" s="48"/>
      <c r="M208" s="215" t="s">
        <v>19</v>
      </c>
      <c r="N208" s="216" t="s">
        <v>43</v>
      </c>
      <c r="O208" s="88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R208" s="219" t="s">
        <v>161</v>
      </c>
      <c r="AT208" s="219" t="s">
        <v>156</v>
      </c>
      <c r="AU208" s="219" t="s">
        <v>80</v>
      </c>
      <c r="AY208" s="21" t="s">
        <v>153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21" t="s">
        <v>80</v>
      </c>
      <c r="BK208" s="220">
        <f>ROUND(I208*H208,2)</f>
        <v>0</v>
      </c>
      <c r="BL208" s="21" t="s">
        <v>161</v>
      </c>
      <c r="BM208" s="219" t="s">
        <v>579</v>
      </c>
    </row>
    <row r="209" spans="1:47" s="2" customFormat="1" ht="12">
      <c r="A209" s="42"/>
      <c r="B209" s="43"/>
      <c r="C209" s="44"/>
      <c r="D209" s="221" t="s">
        <v>162</v>
      </c>
      <c r="E209" s="44"/>
      <c r="F209" s="222" t="s">
        <v>3084</v>
      </c>
      <c r="G209" s="44"/>
      <c r="H209" s="44"/>
      <c r="I209" s="223"/>
      <c r="J209" s="44"/>
      <c r="K209" s="44"/>
      <c r="L209" s="48"/>
      <c r="M209" s="224"/>
      <c r="N209" s="225"/>
      <c r="O209" s="88"/>
      <c r="P209" s="88"/>
      <c r="Q209" s="88"/>
      <c r="R209" s="88"/>
      <c r="S209" s="88"/>
      <c r="T209" s="89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T209" s="21" t="s">
        <v>162</v>
      </c>
      <c r="AU209" s="21" t="s">
        <v>80</v>
      </c>
    </row>
    <row r="210" spans="1:65" s="2" customFormat="1" ht="16.5" customHeight="1">
      <c r="A210" s="42"/>
      <c r="B210" s="43"/>
      <c r="C210" s="208" t="s">
        <v>592</v>
      </c>
      <c r="D210" s="208" t="s">
        <v>156</v>
      </c>
      <c r="E210" s="209" t="s">
        <v>3085</v>
      </c>
      <c r="F210" s="210" t="s">
        <v>3086</v>
      </c>
      <c r="G210" s="211" t="s">
        <v>366</v>
      </c>
      <c r="H210" s="212">
        <v>14</v>
      </c>
      <c r="I210" s="213"/>
      <c r="J210" s="214">
        <f>ROUND(I210*H210,2)</f>
        <v>0</v>
      </c>
      <c r="K210" s="210" t="s">
        <v>19</v>
      </c>
      <c r="L210" s="48"/>
      <c r="M210" s="215" t="s">
        <v>19</v>
      </c>
      <c r="N210" s="216" t="s">
        <v>43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19" t="s">
        <v>161</v>
      </c>
      <c r="AT210" s="219" t="s">
        <v>156</v>
      </c>
      <c r="AU210" s="219" t="s">
        <v>80</v>
      </c>
      <c r="AY210" s="21" t="s">
        <v>153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21" t="s">
        <v>80</v>
      </c>
      <c r="BK210" s="220">
        <f>ROUND(I210*H210,2)</f>
        <v>0</v>
      </c>
      <c r="BL210" s="21" t="s">
        <v>161</v>
      </c>
      <c r="BM210" s="219" t="s">
        <v>587</v>
      </c>
    </row>
    <row r="211" spans="1:47" s="2" customFormat="1" ht="12">
      <c r="A211" s="42"/>
      <c r="B211" s="43"/>
      <c r="C211" s="44"/>
      <c r="D211" s="221" t="s">
        <v>162</v>
      </c>
      <c r="E211" s="44"/>
      <c r="F211" s="222" t="s">
        <v>3086</v>
      </c>
      <c r="G211" s="44"/>
      <c r="H211" s="44"/>
      <c r="I211" s="223"/>
      <c r="J211" s="44"/>
      <c r="K211" s="44"/>
      <c r="L211" s="48"/>
      <c r="M211" s="224"/>
      <c r="N211" s="225"/>
      <c r="O211" s="88"/>
      <c r="P211" s="88"/>
      <c r="Q211" s="88"/>
      <c r="R211" s="88"/>
      <c r="S211" s="88"/>
      <c r="T211" s="89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T211" s="21" t="s">
        <v>162</v>
      </c>
      <c r="AU211" s="21" t="s">
        <v>80</v>
      </c>
    </row>
    <row r="212" spans="1:65" s="2" customFormat="1" ht="16.5" customHeight="1">
      <c r="A212" s="42"/>
      <c r="B212" s="43"/>
      <c r="C212" s="208" t="s">
        <v>367</v>
      </c>
      <c r="D212" s="208" t="s">
        <v>156</v>
      </c>
      <c r="E212" s="209" t="s">
        <v>3087</v>
      </c>
      <c r="F212" s="210" t="s">
        <v>3088</v>
      </c>
      <c r="G212" s="211" t="s">
        <v>366</v>
      </c>
      <c r="H212" s="212">
        <v>7</v>
      </c>
      <c r="I212" s="213"/>
      <c r="J212" s="214">
        <f>ROUND(I212*H212,2)</f>
        <v>0</v>
      </c>
      <c r="K212" s="210" t="s">
        <v>19</v>
      </c>
      <c r="L212" s="48"/>
      <c r="M212" s="215" t="s">
        <v>19</v>
      </c>
      <c r="N212" s="216" t="s">
        <v>43</v>
      </c>
      <c r="O212" s="88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R212" s="219" t="s">
        <v>161</v>
      </c>
      <c r="AT212" s="219" t="s">
        <v>156</v>
      </c>
      <c r="AU212" s="219" t="s">
        <v>80</v>
      </c>
      <c r="AY212" s="21" t="s">
        <v>153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21" t="s">
        <v>80</v>
      </c>
      <c r="BK212" s="220">
        <f>ROUND(I212*H212,2)</f>
        <v>0</v>
      </c>
      <c r="BL212" s="21" t="s">
        <v>161</v>
      </c>
      <c r="BM212" s="219" t="s">
        <v>595</v>
      </c>
    </row>
    <row r="213" spans="1:47" s="2" customFormat="1" ht="12">
      <c r="A213" s="42"/>
      <c r="B213" s="43"/>
      <c r="C213" s="44"/>
      <c r="D213" s="221" t="s">
        <v>162</v>
      </c>
      <c r="E213" s="44"/>
      <c r="F213" s="222" t="s">
        <v>3088</v>
      </c>
      <c r="G213" s="44"/>
      <c r="H213" s="44"/>
      <c r="I213" s="223"/>
      <c r="J213" s="44"/>
      <c r="K213" s="44"/>
      <c r="L213" s="48"/>
      <c r="M213" s="224"/>
      <c r="N213" s="225"/>
      <c r="O213" s="88"/>
      <c r="P213" s="88"/>
      <c r="Q213" s="88"/>
      <c r="R213" s="88"/>
      <c r="S213" s="88"/>
      <c r="T213" s="89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T213" s="21" t="s">
        <v>162</v>
      </c>
      <c r="AU213" s="21" t="s">
        <v>80</v>
      </c>
    </row>
    <row r="214" spans="1:65" s="2" customFormat="1" ht="16.5" customHeight="1">
      <c r="A214" s="42"/>
      <c r="B214" s="43"/>
      <c r="C214" s="208" t="s">
        <v>608</v>
      </c>
      <c r="D214" s="208" t="s">
        <v>156</v>
      </c>
      <c r="E214" s="209" t="s">
        <v>3089</v>
      </c>
      <c r="F214" s="210" t="s">
        <v>3090</v>
      </c>
      <c r="G214" s="211" t="s">
        <v>366</v>
      </c>
      <c r="H214" s="212">
        <v>3</v>
      </c>
      <c r="I214" s="213"/>
      <c r="J214" s="214">
        <f>ROUND(I214*H214,2)</f>
        <v>0</v>
      </c>
      <c r="K214" s="210" t="s">
        <v>19</v>
      </c>
      <c r="L214" s="48"/>
      <c r="M214" s="215" t="s">
        <v>19</v>
      </c>
      <c r="N214" s="216" t="s">
        <v>43</v>
      </c>
      <c r="O214" s="88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R214" s="219" t="s">
        <v>161</v>
      </c>
      <c r="AT214" s="219" t="s">
        <v>156</v>
      </c>
      <c r="AU214" s="219" t="s">
        <v>80</v>
      </c>
      <c r="AY214" s="21" t="s">
        <v>153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21" t="s">
        <v>80</v>
      </c>
      <c r="BK214" s="220">
        <f>ROUND(I214*H214,2)</f>
        <v>0</v>
      </c>
      <c r="BL214" s="21" t="s">
        <v>161</v>
      </c>
      <c r="BM214" s="219" t="s">
        <v>605</v>
      </c>
    </row>
    <row r="215" spans="1:47" s="2" customFormat="1" ht="12">
      <c r="A215" s="42"/>
      <c r="B215" s="43"/>
      <c r="C215" s="44"/>
      <c r="D215" s="221" t="s">
        <v>162</v>
      </c>
      <c r="E215" s="44"/>
      <c r="F215" s="222" t="s">
        <v>3090</v>
      </c>
      <c r="G215" s="44"/>
      <c r="H215" s="44"/>
      <c r="I215" s="223"/>
      <c r="J215" s="44"/>
      <c r="K215" s="44"/>
      <c r="L215" s="48"/>
      <c r="M215" s="224"/>
      <c r="N215" s="225"/>
      <c r="O215" s="88"/>
      <c r="P215" s="88"/>
      <c r="Q215" s="88"/>
      <c r="R215" s="88"/>
      <c r="S215" s="88"/>
      <c r="T215" s="89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T215" s="21" t="s">
        <v>162</v>
      </c>
      <c r="AU215" s="21" t="s">
        <v>80</v>
      </c>
    </row>
    <row r="216" spans="1:65" s="2" customFormat="1" ht="16.5" customHeight="1">
      <c r="A216" s="42"/>
      <c r="B216" s="43"/>
      <c r="C216" s="208" t="s">
        <v>373</v>
      </c>
      <c r="D216" s="208" t="s">
        <v>156</v>
      </c>
      <c r="E216" s="209" t="s">
        <v>3091</v>
      </c>
      <c r="F216" s="210" t="s">
        <v>3092</v>
      </c>
      <c r="G216" s="211" t="s">
        <v>366</v>
      </c>
      <c r="H216" s="212">
        <v>5</v>
      </c>
      <c r="I216" s="213"/>
      <c r="J216" s="214">
        <f>ROUND(I216*H216,2)</f>
        <v>0</v>
      </c>
      <c r="K216" s="210" t="s">
        <v>19</v>
      </c>
      <c r="L216" s="48"/>
      <c r="M216" s="215" t="s">
        <v>19</v>
      </c>
      <c r="N216" s="216" t="s">
        <v>43</v>
      </c>
      <c r="O216" s="88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R216" s="219" t="s">
        <v>161</v>
      </c>
      <c r="AT216" s="219" t="s">
        <v>156</v>
      </c>
      <c r="AU216" s="219" t="s">
        <v>80</v>
      </c>
      <c r="AY216" s="21" t="s">
        <v>153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21" t="s">
        <v>80</v>
      </c>
      <c r="BK216" s="220">
        <f>ROUND(I216*H216,2)</f>
        <v>0</v>
      </c>
      <c r="BL216" s="21" t="s">
        <v>161</v>
      </c>
      <c r="BM216" s="219" t="s">
        <v>611</v>
      </c>
    </row>
    <row r="217" spans="1:47" s="2" customFormat="1" ht="12">
      <c r="A217" s="42"/>
      <c r="B217" s="43"/>
      <c r="C217" s="44"/>
      <c r="D217" s="221" t="s">
        <v>162</v>
      </c>
      <c r="E217" s="44"/>
      <c r="F217" s="222" t="s">
        <v>3092</v>
      </c>
      <c r="G217" s="44"/>
      <c r="H217" s="44"/>
      <c r="I217" s="223"/>
      <c r="J217" s="44"/>
      <c r="K217" s="44"/>
      <c r="L217" s="48"/>
      <c r="M217" s="224"/>
      <c r="N217" s="225"/>
      <c r="O217" s="88"/>
      <c r="P217" s="88"/>
      <c r="Q217" s="88"/>
      <c r="R217" s="88"/>
      <c r="S217" s="88"/>
      <c r="T217" s="89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T217" s="21" t="s">
        <v>162</v>
      </c>
      <c r="AU217" s="21" t="s">
        <v>80</v>
      </c>
    </row>
    <row r="218" spans="1:65" s="2" customFormat="1" ht="16.5" customHeight="1">
      <c r="A218" s="42"/>
      <c r="B218" s="43"/>
      <c r="C218" s="208" t="s">
        <v>428</v>
      </c>
      <c r="D218" s="208" t="s">
        <v>156</v>
      </c>
      <c r="E218" s="209" t="s">
        <v>3091</v>
      </c>
      <c r="F218" s="210" t="s">
        <v>3092</v>
      </c>
      <c r="G218" s="211" t="s">
        <v>366</v>
      </c>
      <c r="H218" s="212">
        <v>1</v>
      </c>
      <c r="I218" s="213"/>
      <c r="J218" s="214">
        <f>ROUND(I218*H218,2)</f>
        <v>0</v>
      </c>
      <c r="K218" s="210" t="s">
        <v>19</v>
      </c>
      <c r="L218" s="48"/>
      <c r="M218" s="215" t="s">
        <v>19</v>
      </c>
      <c r="N218" s="216" t="s">
        <v>43</v>
      </c>
      <c r="O218" s="88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R218" s="219" t="s">
        <v>161</v>
      </c>
      <c r="AT218" s="219" t="s">
        <v>156</v>
      </c>
      <c r="AU218" s="219" t="s">
        <v>80</v>
      </c>
      <c r="AY218" s="21" t="s">
        <v>153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21" t="s">
        <v>80</v>
      </c>
      <c r="BK218" s="220">
        <f>ROUND(I218*H218,2)</f>
        <v>0</v>
      </c>
      <c r="BL218" s="21" t="s">
        <v>161</v>
      </c>
      <c r="BM218" s="219" t="s">
        <v>617</v>
      </c>
    </row>
    <row r="219" spans="1:47" s="2" customFormat="1" ht="12">
      <c r="A219" s="42"/>
      <c r="B219" s="43"/>
      <c r="C219" s="44"/>
      <c r="D219" s="221" t="s">
        <v>162</v>
      </c>
      <c r="E219" s="44"/>
      <c r="F219" s="222" t="s">
        <v>3092</v>
      </c>
      <c r="G219" s="44"/>
      <c r="H219" s="44"/>
      <c r="I219" s="223"/>
      <c r="J219" s="44"/>
      <c r="K219" s="44"/>
      <c r="L219" s="48"/>
      <c r="M219" s="224"/>
      <c r="N219" s="225"/>
      <c r="O219" s="88"/>
      <c r="P219" s="88"/>
      <c r="Q219" s="88"/>
      <c r="R219" s="88"/>
      <c r="S219" s="88"/>
      <c r="T219" s="89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T219" s="21" t="s">
        <v>162</v>
      </c>
      <c r="AU219" s="21" t="s">
        <v>80</v>
      </c>
    </row>
    <row r="220" spans="1:65" s="2" customFormat="1" ht="16.5" customHeight="1">
      <c r="A220" s="42"/>
      <c r="B220" s="43"/>
      <c r="C220" s="208" t="s">
        <v>382</v>
      </c>
      <c r="D220" s="208" t="s">
        <v>156</v>
      </c>
      <c r="E220" s="209" t="s">
        <v>3093</v>
      </c>
      <c r="F220" s="210" t="s">
        <v>3094</v>
      </c>
      <c r="G220" s="211" t="s">
        <v>366</v>
      </c>
      <c r="H220" s="212">
        <v>5</v>
      </c>
      <c r="I220" s="213"/>
      <c r="J220" s="214">
        <f>ROUND(I220*H220,2)</f>
        <v>0</v>
      </c>
      <c r="K220" s="210" t="s">
        <v>19</v>
      </c>
      <c r="L220" s="48"/>
      <c r="M220" s="215" t="s">
        <v>19</v>
      </c>
      <c r="N220" s="216" t="s">
        <v>43</v>
      </c>
      <c r="O220" s="88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R220" s="219" t="s">
        <v>161</v>
      </c>
      <c r="AT220" s="219" t="s">
        <v>156</v>
      </c>
      <c r="AU220" s="219" t="s">
        <v>80</v>
      </c>
      <c r="AY220" s="21" t="s">
        <v>153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21" t="s">
        <v>80</v>
      </c>
      <c r="BK220" s="220">
        <f>ROUND(I220*H220,2)</f>
        <v>0</v>
      </c>
      <c r="BL220" s="21" t="s">
        <v>161</v>
      </c>
      <c r="BM220" s="219" t="s">
        <v>622</v>
      </c>
    </row>
    <row r="221" spans="1:47" s="2" customFormat="1" ht="12">
      <c r="A221" s="42"/>
      <c r="B221" s="43"/>
      <c r="C221" s="44"/>
      <c r="D221" s="221" t="s">
        <v>162</v>
      </c>
      <c r="E221" s="44"/>
      <c r="F221" s="222" t="s">
        <v>3094</v>
      </c>
      <c r="G221" s="44"/>
      <c r="H221" s="44"/>
      <c r="I221" s="223"/>
      <c r="J221" s="44"/>
      <c r="K221" s="44"/>
      <c r="L221" s="48"/>
      <c r="M221" s="224"/>
      <c r="N221" s="225"/>
      <c r="O221" s="88"/>
      <c r="P221" s="88"/>
      <c r="Q221" s="88"/>
      <c r="R221" s="88"/>
      <c r="S221" s="88"/>
      <c r="T221" s="89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T221" s="21" t="s">
        <v>162</v>
      </c>
      <c r="AU221" s="21" t="s">
        <v>80</v>
      </c>
    </row>
    <row r="222" spans="1:65" s="2" customFormat="1" ht="16.5" customHeight="1">
      <c r="A222" s="42"/>
      <c r="B222" s="43"/>
      <c r="C222" s="208" t="s">
        <v>583</v>
      </c>
      <c r="D222" s="208" t="s">
        <v>156</v>
      </c>
      <c r="E222" s="209" t="s">
        <v>3095</v>
      </c>
      <c r="F222" s="210" t="s">
        <v>3096</v>
      </c>
      <c r="G222" s="211" t="s">
        <v>366</v>
      </c>
      <c r="H222" s="212">
        <v>1</v>
      </c>
      <c r="I222" s="213"/>
      <c r="J222" s="214">
        <f>ROUND(I222*H222,2)</f>
        <v>0</v>
      </c>
      <c r="K222" s="210" t="s">
        <v>19</v>
      </c>
      <c r="L222" s="48"/>
      <c r="M222" s="215" t="s">
        <v>19</v>
      </c>
      <c r="N222" s="216" t="s">
        <v>43</v>
      </c>
      <c r="O222" s="88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R222" s="219" t="s">
        <v>161</v>
      </c>
      <c r="AT222" s="219" t="s">
        <v>156</v>
      </c>
      <c r="AU222" s="219" t="s">
        <v>80</v>
      </c>
      <c r="AY222" s="21" t="s">
        <v>153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21" t="s">
        <v>80</v>
      </c>
      <c r="BK222" s="220">
        <f>ROUND(I222*H222,2)</f>
        <v>0</v>
      </c>
      <c r="BL222" s="21" t="s">
        <v>161</v>
      </c>
      <c r="BM222" s="219" t="s">
        <v>627</v>
      </c>
    </row>
    <row r="223" spans="1:47" s="2" customFormat="1" ht="12">
      <c r="A223" s="42"/>
      <c r="B223" s="43"/>
      <c r="C223" s="44"/>
      <c r="D223" s="221" t="s">
        <v>162</v>
      </c>
      <c r="E223" s="44"/>
      <c r="F223" s="222" t="s">
        <v>3096</v>
      </c>
      <c r="G223" s="44"/>
      <c r="H223" s="44"/>
      <c r="I223" s="223"/>
      <c r="J223" s="44"/>
      <c r="K223" s="44"/>
      <c r="L223" s="48"/>
      <c r="M223" s="224"/>
      <c r="N223" s="225"/>
      <c r="O223" s="88"/>
      <c r="P223" s="88"/>
      <c r="Q223" s="88"/>
      <c r="R223" s="88"/>
      <c r="S223" s="88"/>
      <c r="T223" s="89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T223" s="21" t="s">
        <v>162</v>
      </c>
      <c r="AU223" s="21" t="s">
        <v>80</v>
      </c>
    </row>
    <row r="224" spans="1:65" s="2" customFormat="1" ht="16.5" customHeight="1">
      <c r="A224" s="42"/>
      <c r="B224" s="43"/>
      <c r="C224" s="208" t="s">
        <v>388</v>
      </c>
      <c r="D224" s="208" t="s">
        <v>156</v>
      </c>
      <c r="E224" s="209" t="s">
        <v>3097</v>
      </c>
      <c r="F224" s="210" t="s">
        <v>3098</v>
      </c>
      <c r="G224" s="211" t="s">
        <v>366</v>
      </c>
      <c r="H224" s="212">
        <v>1</v>
      </c>
      <c r="I224" s="213"/>
      <c r="J224" s="214">
        <f>ROUND(I224*H224,2)</f>
        <v>0</v>
      </c>
      <c r="K224" s="210" t="s">
        <v>19</v>
      </c>
      <c r="L224" s="48"/>
      <c r="M224" s="215" t="s">
        <v>19</v>
      </c>
      <c r="N224" s="216" t="s">
        <v>43</v>
      </c>
      <c r="O224" s="88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R224" s="219" t="s">
        <v>161</v>
      </c>
      <c r="AT224" s="219" t="s">
        <v>156</v>
      </c>
      <c r="AU224" s="219" t="s">
        <v>80</v>
      </c>
      <c r="AY224" s="21" t="s">
        <v>153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21" t="s">
        <v>80</v>
      </c>
      <c r="BK224" s="220">
        <f>ROUND(I224*H224,2)</f>
        <v>0</v>
      </c>
      <c r="BL224" s="21" t="s">
        <v>161</v>
      </c>
      <c r="BM224" s="219" t="s">
        <v>633</v>
      </c>
    </row>
    <row r="225" spans="1:47" s="2" customFormat="1" ht="12">
      <c r="A225" s="42"/>
      <c r="B225" s="43"/>
      <c r="C225" s="44"/>
      <c r="D225" s="221" t="s">
        <v>162</v>
      </c>
      <c r="E225" s="44"/>
      <c r="F225" s="222" t="s">
        <v>3098</v>
      </c>
      <c r="G225" s="44"/>
      <c r="H225" s="44"/>
      <c r="I225" s="223"/>
      <c r="J225" s="44"/>
      <c r="K225" s="44"/>
      <c r="L225" s="48"/>
      <c r="M225" s="224"/>
      <c r="N225" s="225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1" t="s">
        <v>162</v>
      </c>
      <c r="AU225" s="21" t="s">
        <v>80</v>
      </c>
    </row>
    <row r="226" spans="1:65" s="2" customFormat="1" ht="16.5" customHeight="1">
      <c r="A226" s="42"/>
      <c r="B226" s="43"/>
      <c r="C226" s="208" t="s">
        <v>642</v>
      </c>
      <c r="D226" s="208" t="s">
        <v>156</v>
      </c>
      <c r="E226" s="209" t="s">
        <v>3099</v>
      </c>
      <c r="F226" s="210" t="s">
        <v>3100</v>
      </c>
      <c r="G226" s="211" t="s">
        <v>366</v>
      </c>
      <c r="H226" s="212">
        <v>1</v>
      </c>
      <c r="I226" s="213"/>
      <c r="J226" s="214">
        <f>ROUND(I226*H226,2)</f>
        <v>0</v>
      </c>
      <c r="K226" s="210" t="s">
        <v>19</v>
      </c>
      <c r="L226" s="48"/>
      <c r="M226" s="215" t="s">
        <v>19</v>
      </c>
      <c r="N226" s="216" t="s">
        <v>43</v>
      </c>
      <c r="O226" s="88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R226" s="219" t="s">
        <v>161</v>
      </c>
      <c r="AT226" s="219" t="s">
        <v>156</v>
      </c>
      <c r="AU226" s="219" t="s">
        <v>80</v>
      </c>
      <c r="AY226" s="21" t="s">
        <v>153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21" t="s">
        <v>80</v>
      </c>
      <c r="BK226" s="220">
        <f>ROUND(I226*H226,2)</f>
        <v>0</v>
      </c>
      <c r="BL226" s="21" t="s">
        <v>161</v>
      </c>
      <c r="BM226" s="219" t="s">
        <v>639</v>
      </c>
    </row>
    <row r="227" spans="1:47" s="2" customFormat="1" ht="12">
      <c r="A227" s="42"/>
      <c r="B227" s="43"/>
      <c r="C227" s="44"/>
      <c r="D227" s="221" t="s">
        <v>162</v>
      </c>
      <c r="E227" s="44"/>
      <c r="F227" s="222" t="s">
        <v>3100</v>
      </c>
      <c r="G227" s="44"/>
      <c r="H227" s="44"/>
      <c r="I227" s="223"/>
      <c r="J227" s="44"/>
      <c r="K227" s="44"/>
      <c r="L227" s="48"/>
      <c r="M227" s="224"/>
      <c r="N227" s="225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1" t="s">
        <v>162</v>
      </c>
      <c r="AU227" s="21" t="s">
        <v>80</v>
      </c>
    </row>
    <row r="228" spans="1:65" s="2" customFormat="1" ht="16.5" customHeight="1">
      <c r="A228" s="42"/>
      <c r="B228" s="43"/>
      <c r="C228" s="208" t="s">
        <v>395</v>
      </c>
      <c r="D228" s="208" t="s">
        <v>156</v>
      </c>
      <c r="E228" s="209" t="s">
        <v>3101</v>
      </c>
      <c r="F228" s="210" t="s">
        <v>3102</v>
      </c>
      <c r="G228" s="211" t="s">
        <v>366</v>
      </c>
      <c r="H228" s="212">
        <v>1</v>
      </c>
      <c r="I228" s="213"/>
      <c r="J228" s="214">
        <f>ROUND(I228*H228,2)</f>
        <v>0</v>
      </c>
      <c r="K228" s="210" t="s">
        <v>19</v>
      </c>
      <c r="L228" s="48"/>
      <c r="M228" s="215" t="s">
        <v>19</v>
      </c>
      <c r="N228" s="216" t="s">
        <v>43</v>
      </c>
      <c r="O228" s="88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R228" s="219" t="s">
        <v>161</v>
      </c>
      <c r="AT228" s="219" t="s">
        <v>156</v>
      </c>
      <c r="AU228" s="219" t="s">
        <v>80</v>
      </c>
      <c r="AY228" s="21" t="s">
        <v>153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21" t="s">
        <v>80</v>
      </c>
      <c r="BK228" s="220">
        <f>ROUND(I228*H228,2)</f>
        <v>0</v>
      </c>
      <c r="BL228" s="21" t="s">
        <v>161</v>
      </c>
      <c r="BM228" s="219" t="s">
        <v>645</v>
      </c>
    </row>
    <row r="229" spans="1:47" s="2" customFormat="1" ht="12">
      <c r="A229" s="42"/>
      <c r="B229" s="43"/>
      <c r="C229" s="44"/>
      <c r="D229" s="221" t="s">
        <v>162</v>
      </c>
      <c r="E229" s="44"/>
      <c r="F229" s="222" t="s">
        <v>3102</v>
      </c>
      <c r="G229" s="44"/>
      <c r="H229" s="44"/>
      <c r="I229" s="223"/>
      <c r="J229" s="44"/>
      <c r="K229" s="44"/>
      <c r="L229" s="48"/>
      <c r="M229" s="224"/>
      <c r="N229" s="225"/>
      <c r="O229" s="88"/>
      <c r="P229" s="88"/>
      <c r="Q229" s="88"/>
      <c r="R229" s="88"/>
      <c r="S229" s="88"/>
      <c r="T229" s="89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T229" s="21" t="s">
        <v>162</v>
      </c>
      <c r="AU229" s="21" t="s">
        <v>80</v>
      </c>
    </row>
    <row r="230" spans="1:65" s="2" customFormat="1" ht="21.75" customHeight="1">
      <c r="A230" s="42"/>
      <c r="B230" s="43"/>
      <c r="C230" s="208" t="s">
        <v>654</v>
      </c>
      <c r="D230" s="208" t="s">
        <v>156</v>
      </c>
      <c r="E230" s="209" t="s">
        <v>3103</v>
      </c>
      <c r="F230" s="210" t="s">
        <v>3104</v>
      </c>
      <c r="G230" s="211" t="s">
        <v>346</v>
      </c>
      <c r="H230" s="212">
        <v>800</v>
      </c>
      <c r="I230" s="213"/>
      <c r="J230" s="214">
        <f>ROUND(I230*H230,2)</f>
        <v>0</v>
      </c>
      <c r="K230" s="210" t="s">
        <v>19</v>
      </c>
      <c r="L230" s="48"/>
      <c r="M230" s="215" t="s">
        <v>19</v>
      </c>
      <c r="N230" s="216" t="s">
        <v>43</v>
      </c>
      <c r="O230" s="88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R230" s="219" t="s">
        <v>161</v>
      </c>
      <c r="AT230" s="219" t="s">
        <v>156</v>
      </c>
      <c r="AU230" s="219" t="s">
        <v>80</v>
      </c>
      <c r="AY230" s="21" t="s">
        <v>153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21" t="s">
        <v>80</v>
      </c>
      <c r="BK230" s="220">
        <f>ROUND(I230*H230,2)</f>
        <v>0</v>
      </c>
      <c r="BL230" s="21" t="s">
        <v>161</v>
      </c>
      <c r="BM230" s="219" t="s">
        <v>650</v>
      </c>
    </row>
    <row r="231" spans="1:47" s="2" customFormat="1" ht="12">
      <c r="A231" s="42"/>
      <c r="B231" s="43"/>
      <c r="C231" s="44"/>
      <c r="D231" s="221" t="s">
        <v>162</v>
      </c>
      <c r="E231" s="44"/>
      <c r="F231" s="222" t="s">
        <v>3104</v>
      </c>
      <c r="G231" s="44"/>
      <c r="H231" s="44"/>
      <c r="I231" s="223"/>
      <c r="J231" s="44"/>
      <c r="K231" s="44"/>
      <c r="L231" s="48"/>
      <c r="M231" s="224"/>
      <c r="N231" s="225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1" t="s">
        <v>162</v>
      </c>
      <c r="AU231" s="21" t="s">
        <v>80</v>
      </c>
    </row>
    <row r="232" spans="1:65" s="2" customFormat="1" ht="16.5" customHeight="1">
      <c r="A232" s="42"/>
      <c r="B232" s="43"/>
      <c r="C232" s="208" t="s">
        <v>400</v>
      </c>
      <c r="D232" s="208" t="s">
        <v>156</v>
      </c>
      <c r="E232" s="209" t="s">
        <v>3105</v>
      </c>
      <c r="F232" s="210" t="s">
        <v>3106</v>
      </c>
      <c r="G232" s="211" t="s">
        <v>346</v>
      </c>
      <c r="H232" s="212">
        <v>700</v>
      </c>
      <c r="I232" s="213"/>
      <c r="J232" s="214">
        <f>ROUND(I232*H232,2)</f>
        <v>0</v>
      </c>
      <c r="K232" s="210" t="s">
        <v>19</v>
      </c>
      <c r="L232" s="48"/>
      <c r="M232" s="215" t="s">
        <v>19</v>
      </c>
      <c r="N232" s="216" t="s">
        <v>43</v>
      </c>
      <c r="O232" s="88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R232" s="219" t="s">
        <v>161</v>
      </c>
      <c r="AT232" s="219" t="s">
        <v>156</v>
      </c>
      <c r="AU232" s="219" t="s">
        <v>80</v>
      </c>
      <c r="AY232" s="21" t="s">
        <v>153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21" t="s">
        <v>80</v>
      </c>
      <c r="BK232" s="220">
        <f>ROUND(I232*H232,2)</f>
        <v>0</v>
      </c>
      <c r="BL232" s="21" t="s">
        <v>161</v>
      </c>
      <c r="BM232" s="219" t="s">
        <v>657</v>
      </c>
    </row>
    <row r="233" spans="1:47" s="2" customFormat="1" ht="12">
      <c r="A233" s="42"/>
      <c r="B233" s="43"/>
      <c r="C233" s="44"/>
      <c r="D233" s="221" t="s">
        <v>162</v>
      </c>
      <c r="E233" s="44"/>
      <c r="F233" s="222" t="s">
        <v>3106</v>
      </c>
      <c r="G233" s="44"/>
      <c r="H233" s="44"/>
      <c r="I233" s="223"/>
      <c r="J233" s="44"/>
      <c r="K233" s="44"/>
      <c r="L233" s="48"/>
      <c r="M233" s="224"/>
      <c r="N233" s="225"/>
      <c r="O233" s="88"/>
      <c r="P233" s="88"/>
      <c r="Q233" s="88"/>
      <c r="R233" s="88"/>
      <c r="S233" s="88"/>
      <c r="T233" s="89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T233" s="21" t="s">
        <v>162</v>
      </c>
      <c r="AU233" s="21" t="s">
        <v>80</v>
      </c>
    </row>
    <row r="234" spans="1:65" s="2" customFormat="1" ht="16.5" customHeight="1">
      <c r="A234" s="42"/>
      <c r="B234" s="43"/>
      <c r="C234" s="208" t="s">
        <v>669</v>
      </c>
      <c r="D234" s="208" t="s">
        <v>156</v>
      </c>
      <c r="E234" s="209" t="s">
        <v>3107</v>
      </c>
      <c r="F234" s="210" t="s">
        <v>3108</v>
      </c>
      <c r="G234" s="211" t="s">
        <v>346</v>
      </c>
      <c r="H234" s="212">
        <v>150</v>
      </c>
      <c r="I234" s="213"/>
      <c r="J234" s="214">
        <f>ROUND(I234*H234,2)</f>
        <v>0</v>
      </c>
      <c r="K234" s="210" t="s">
        <v>19</v>
      </c>
      <c r="L234" s="48"/>
      <c r="M234" s="215" t="s">
        <v>19</v>
      </c>
      <c r="N234" s="216" t="s">
        <v>43</v>
      </c>
      <c r="O234" s="88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R234" s="219" t="s">
        <v>161</v>
      </c>
      <c r="AT234" s="219" t="s">
        <v>156</v>
      </c>
      <c r="AU234" s="219" t="s">
        <v>80</v>
      </c>
      <c r="AY234" s="21" t="s">
        <v>153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21" t="s">
        <v>80</v>
      </c>
      <c r="BK234" s="220">
        <f>ROUND(I234*H234,2)</f>
        <v>0</v>
      </c>
      <c r="BL234" s="21" t="s">
        <v>161</v>
      </c>
      <c r="BM234" s="219" t="s">
        <v>663</v>
      </c>
    </row>
    <row r="235" spans="1:47" s="2" customFormat="1" ht="12">
      <c r="A235" s="42"/>
      <c r="B235" s="43"/>
      <c r="C235" s="44"/>
      <c r="D235" s="221" t="s">
        <v>162</v>
      </c>
      <c r="E235" s="44"/>
      <c r="F235" s="222" t="s">
        <v>3108</v>
      </c>
      <c r="G235" s="44"/>
      <c r="H235" s="44"/>
      <c r="I235" s="223"/>
      <c r="J235" s="44"/>
      <c r="K235" s="44"/>
      <c r="L235" s="48"/>
      <c r="M235" s="224"/>
      <c r="N235" s="225"/>
      <c r="O235" s="88"/>
      <c r="P235" s="88"/>
      <c r="Q235" s="88"/>
      <c r="R235" s="88"/>
      <c r="S235" s="88"/>
      <c r="T235" s="89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T235" s="21" t="s">
        <v>162</v>
      </c>
      <c r="AU235" s="21" t="s">
        <v>80</v>
      </c>
    </row>
    <row r="236" spans="1:65" s="2" customFormat="1" ht="16.5" customHeight="1">
      <c r="A236" s="42"/>
      <c r="B236" s="43"/>
      <c r="C236" s="208" t="s">
        <v>407</v>
      </c>
      <c r="D236" s="208" t="s">
        <v>156</v>
      </c>
      <c r="E236" s="209" t="s">
        <v>3109</v>
      </c>
      <c r="F236" s="210" t="s">
        <v>3110</v>
      </c>
      <c r="G236" s="211" t="s">
        <v>346</v>
      </c>
      <c r="H236" s="212">
        <v>150</v>
      </c>
      <c r="I236" s="213"/>
      <c r="J236" s="214">
        <f>ROUND(I236*H236,2)</f>
        <v>0</v>
      </c>
      <c r="K236" s="210" t="s">
        <v>19</v>
      </c>
      <c r="L236" s="48"/>
      <c r="M236" s="215" t="s">
        <v>19</v>
      </c>
      <c r="N236" s="216" t="s">
        <v>43</v>
      </c>
      <c r="O236" s="88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R236" s="219" t="s">
        <v>161</v>
      </c>
      <c r="AT236" s="219" t="s">
        <v>156</v>
      </c>
      <c r="AU236" s="219" t="s">
        <v>80</v>
      </c>
      <c r="AY236" s="21" t="s">
        <v>153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21" t="s">
        <v>80</v>
      </c>
      <c r="BK236" s="220">
        <f>ROUND(I236*H236,2)</f>
        <v>0</v>
      </c>
      <c r="BL236" s="21" t="s">
        <v>161</v>
      </c>
      <c r="BM236" s="219" t="s">
        <v>672</v>
      </c>
    </row>
    <row r="237" spans="1:47" s="2" customFormat="1" ht="12">
      <c r="A237" s="42"/>
      <c r="B237" s="43"/>
      <c r="C237" s="44"/>
      <c r="D237" s="221" t="s">
        <v>162</v>
      </c>
      <c r="E237" s="44"/>
      <c r="F237" s="222" t="s">
        <v>3110</v>
      </c>
      <c r="G237" s="44"/>
      <c r="H237" s="44"/>
      <c r="I237" s="223"/>
      <c r="J237" s="44"/>
      <c r="K237" s="44"/>
      <c r="L237" s="48"/>
      <c r="M237" s="224"/>
      <c r="N237" s="225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1" t="s">
        <v>162</v>
      </c>
      <c r="AU237" s="21" t="s">
        <v>80</v>
      </c>
    </row>
    <row r="238" spans="1:65" s="2" customFormat="1" ht="16.5" customHeight="1">
      <c r="A238" s="42"/>
      <c r="B238" s="43"/>
      <c r="C238" s="208" t="s">
        <v>684</v>
      </c>
      <c r="D238" s="208" t="s">
        <v>156</v>
      </c>
      <c r="E238" s="209" t="s">
        <v>3111</v>
      </c>
      <c r="F238" s="210" t="s">
        <v>3112</v>
      </c>
      <c r="G238" s="211" t="s">
        <v>346</v>
      </c>
      <c r="H238" s="212">
        <v>1700</v>
      </c>
      <c r="I238" s="213"/>
      <c r="J238" s="214">
        <f>ROUND(I238*H238,2)</f>
        <v>0</v>
      </c>
      <c r="K238" s="210" t="s">
        <v>19</v>
      </c>
      <c r="L238" s="48"/>
      <c r="M238" s="215" t="s">
        <v>19</v>
      </c>
      <c r="N238" s="216" t="s">
        <v>43</v>
      </c>
      <c r="O238" s="88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R238" s="219" t="s">
        <v>161</v>
      </c>
      <c r="AT238" s="219" t="s">
        <v>156</v>
      </c>
      <c r="AU238" s="219" t="s">
        <v>80</v>
      </c>
      <c r="AY238" s="21" t="s">
        <v>153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21" t="s">
        <v>80</v>
      </c>
      <c r="BK238" s="220">
        <f>ROUND(I238*H238,2)</f>
        <v>0</v>
      </c>
      <c r="BL238" s="21" t="s">
        <v>161</v>
      </c>
      <c r="BM238" s="219" t="s">
        <v>681</v>
      </c>
    </row>
    <row r="239" spans="1:47" s="2" customFormat="1" ht="12">
      <c r="A239" s="42"/>
      <c r="B239" s="43"/>
      <c r="C239" s="44"/>
      <c r="D239" s="221" t="s">
        <v>162</v>
      </c>
      <c r="E239" s="44"/>
      <c r="F239" s="222" t="s">
        <v>3112</v>
      </c>
      <c r="G239" s="44"/>
      <c r="H239" s="44"/>
      <c r="I239" s="223"/>
      <c r="J239" s="44"/>
      <c r="K239" s="44"/>
      <c r="L239" s="48"/>
      <c r="M239" s="224"/>
      <c r="N239" s="225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1" t="s">
        <v>162</v>
      </c>
      <c r="AU239" s="21" t="s">
        <v>80</v>
      </c>
    </row>
    <row r="240" spans="1:65" s="2" customFormat="1" ht="16.5" customHeight="1">
      <c r="A240" s="42"/>
      <c r="B240" s="43"/>
      <c r="C240" s="208" t="s">
        <v>412</v>
      </c>
      <c r="D240" s="208" t="s">
        <v>156</v>
      </c>
      <c r="E240" s="209" t="s">
        <v>3113</v>
      </c>
      <c r="F240" s="210" t="s">
        <v>3114</v>
      </c>
      <c r="G240" s="211" t="s">
        <v>3115</v>
      </c>
      <c r="H240" s="212">
        <v>16</v>
      </c>
      <c r="I240" s="213"/>
      <c r="J240" s="214">
        <f>ROUND(I240*H240,2)</f>
        <v>0</v>
      </c>
      <c r="K240" s="210" t="s">
        <v>19</v>
      </c>
      <c r="L240" s="48"/>
      <c r="M240" s="215" t="s">
        <v>19</v>
      </c>
      <c r="N240" s="216" t="s">
        <v>43</v>
      </c>
      <c r="O240" s="88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R240" s="219" t="s">
        <v>161</v>
      </c>
      <c r="AT240" s="219" t="s">
        <v>156</v>
      </c>
      <c r="AU240" s="219" t="s">
        <v>80</v>
      </c>
      <c r="AY240" s="21" t="s">
        <v>153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21" t="s">
        <v>80</v>
      </c>
      <c r="BK240" s="220">
        <f>ROUND(I240*H240,2)</f>
        <v>0</v>
      </c>
      <c r="BL240" s="21" t="s">
        <v>161</v>
      </c>
      <c r="BM240" s="219" t="s">
        <v>687</v>
      </c>
    </row>
    <row r="241" spans="1:47" s="2" customFormat="1" ht="12">
      <c r="A241" s="42"/>
      <c r="B241" s="43"/>
      <c r="C241" s="44"/>
      <c r="D241" s="221" t="s">
        <v>162</v>
      </c>
      <c r="E241" s="44"/>
      <c r="F241" s="222" t="s">
        <v>3114</v>
      </c>
      <c r="G241" s="44"/>
      <c r="H241" s="44"/>
      <c r="I241" s="223"/>
      <c r="J241" s="44"/>
      <c r="K241" s="44"/>
      <c r="L241" s="48"/>
      <c r="M241" s="224"/>
      <c r="N241" s="225"/>
      <c r="O241" s="88"/>
      <c r="P241" s="88"/>
      <c r="Q241" s="88"/>
      <c r="R241" s="88"/>
      <c r="S241" s="88"/>
      <c r="T241" s="89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T241" s="21" t="s">
        <v>162</v>
      </c>
      <c r="AU241" s="21" t="s">
        <v>80</v>
      </c>
    </row>
    <row r="242" spans="1:65" s="2" customFormat="1" ht="16.5" customHeight="1">
      <c r="A242" s="42"/>
      <c r="B242" s="43"/>
      <c r="C242" s="208" t="s">
        <v>698</v>
      </c>
      <c r="D242" s="208" t="s">
        <v>156</v>
      </c>
      <c r="E242" s="209" t="s">
        <v>3116</v>
      </c>
      <c r="F242" s="210" t="s">
        <v>3117</v>
      </c>
      <c r="G242" s="211" t="s">
        <v>3115</v>
      </c>
      <c r="H242" s="212">
        <v>4</v>
      </c>
      <c r="I242" s="213"/>
      <c r="J242" s="214">
        <f>ROUND(I242*H242,2)</f>
        <v>0</v>
      </c>
      <c r="K242" s="210" t="s">
        <v>19</v>
      </c>
      <c r="L242" s="48"/>
      <c r="M242" s="215" t="s">
        <v>19</v>
      </c>
      <c r="N242" s="216" t="s">
        <v>43</v>
      </c>
      <c r="O242" s="88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R242" s="219" t="s">
        <v>161</v>
      </c>
      <c r="AT242" s="219" t="s">
        <v>156</v>
      </c>
      <c r="AU242" s="219" t="s">
        <v>80</v>
      </c>
      <c r="AY242" s="21" t="s">
        <v>153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21" t="s">
        <v>80</v>
      </c>
      <c r="BK242" s="220">
        <f>ROUND(I242*H242,2)</f>
        <v>0</v>
      </c>
      <c r="BL242" s="21" t="s">
        <v>161</v>
      </c>
      <c r="BM242" s="219" t="s">
        <v>693</v>
      </c>
    </row>
    <row r="243" spans="1:47" s="2" customFormat="1" ht="12">
      <c r="A243" s="42"/>
      <c r="B243" s="43"/>
      <c r="C243" s="44"/>
      <c r="D243" s="221" t="s">
        <v>162</v>
      </c>
      <c r="E243" s="44"/>
      <c r="F243" s="222" t="s">
        <v>3117</v>
      </c>
      <c r="G243" s="44"/>
      <c r="H243" s="44"/>
      <c r="I243" s="223"/>
      <c r="J243" s="44"/>
      <c r="K243" s="44"/>
      <c r="L243" s="48"/>
      <c r="M243" s="224"/>
      <c r="N243" s="225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1" t="s">
        <v>162</v>
      </c>
      <c r="AU243" s="21" t="s">
        <v>80</v>
      </c>
    </row>
    <row r="244" spans="1:63" s="12" customFormat="1" ht="25.9" customHeight="1">
      <c r="A244" s="12"/>
      <c r="B244" s="192"/>
      <c r="C244" s="193"/>
      <c r="D244" s="194" t="s">
        <v>71</v>
      </c>
      <c r="E244" s="195" t="s">
        <v>3118</v>
      </c>
      <c r="F244" s="195" t="s">
        <v>3119</v>
      </c>
      <c r="G244" s="193"/>
      <c r="H244" s="193"/>
      <c r="I244" s="196"/>
      <c r="J244" s="197">
        <f>BK244</f>
        <v>0</v>
      </c>
      <c r="K244" s="193"/>
      <c r="L244" s="198"/>
      <c r="M244" s="199"/>
      <c r="N244" s="200"/>
      <c r="O244" s="200"/>
      <c r="P244" s="201">
        <f>SUM(P245:P256)</f>
        <v>0</v>
      </c>
      <c r="Q244" s="200"/>
      <c r="R244" s="201">
        <f>SUM(R245:R256)</f>
        <v>0</v>
      </c>
      <c r="S244" s="200"/>
      <c r="T244" s="202">
        <f>SUM(T245:T256)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3" t="s">
        <v>80</v>
      </c>
      <c r="AT244" s="204" t="s">
        <v>71</v>
      </c>
      <c r="AU244" s="204" t="s">
        <v>72</v>
      </c>
      <c r="AY244" s="203" t="s">
        <v>153</v>
      </c>
      <c r="BK244" s="205">
        <f>SUM(BK245:BK256)</f>
        <v>0</v>
      </c>
    </row>
    <row r="245" spans="1:65" s="2" customFormat="1" ht="21.75" customHeight="1">
      <c r="A245" s="42"/>
      <c r="B245" s="43"/>
      <c r="C245" s="208" t="s">
        <v>419</v>
      </c>
      <c r="D245" s="208" t="s">
        <v>156</v>
      </c>
      <c r="E245" s="209" t="s">
        <v>3120</v>
      </c>
      <c r="F245" s="210" t="s">
        <v>3121</v>
      </c>
      <c r="G245" s="211" t="s">
        <v>366</v>
      </c>
      <c r="H245" s="212">
        <v>2</v>
      </c>
      <c r="I245" s="213"/>
      <c r="J245" s="214">
        <f>ROUND(I245*H245,2)</f>
        <v>0</v>
      </c>
      <c r="K245" s="210" t="s">
        <v>19</v>
      </c>
      <c r="L245" s="48"/>
      <c r="M245" s="215" t="s">
        <v>19</v>
      </c>
      <c r="N245" s="216" t="s">
        <v>43</v>
      </c>
      <c r="O245" s="88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19" t="s">
        <v>161</v>
      </c>
      <c r="AT245" s="219" t="s">
        <v>156</v>
      </c>
      <c r="AU245" s="219" t="s">
        <v>80</v>
      </c>
      <c r="AY245" s="21" t="s">
        <v>153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21" t="s">
        <v>80</v>
      </c>
      <c r="BK245" s="220">
        <f>ROUND(I245*H245,2)</f>
        <v>0</v>
      </c>
      <c r="BL245" s="21" t="s">
        <v>161</v>
      </c>
      <c r="BM245" s="219" t="s">
        <v>701</v>
      </c>
    </row>
    <row r="246" spans="1:47" s="2" customFormat="1" ht="12">
      <c r="A246" s="42"/>
      <c r="B246" s="43"/>
      <c r="C246" s="44"/>
      <c r="D246" s="221" t="s">
        <v>162</v>
      </c>
      <c r="E246" s="44"/>
      <c r="F246" s="222" t="s">
        <v>3121</v>
      </c>
      <c r="G246" s="44"/>
      <c r="H246" s="44"/>
      <c r="I246" s="223"/>
      <c r="J246" s="44"/>
      <c r="K246" s="44"/>
      <c r="L246" s="48"/>
      <c r="M246" s="224"/>
      <c r="N246" s="225"/>
      <c r="O246" s="88"/>
      <c r="P246" s="88"/>
      <c r="Q246" s="88"/>
      <c r="R246" s="88"/>
      <c r="S246" s="88"/>
      <c r="T246" s="89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T246" s="21" t="s">
        <v>162</v>
      </c>
      <c r="AU246" s="21" t="s">
        <v>80</v>
      </c>
    </row>
    <row r="247" spans="1:65" s="2" customFormat="1" ht="16.5" customHeight="1">
      <c r="A247" s="42"/>
      <c r="B247" s="43"/>
      <c r="C247" s="208" t="s">
        <v>707</v>
      </c>
      <c r="D247" s="208" t="s">
        <v>156</v>
      </c>
      <c r="E247" s="209" t="s">
        <v>3122</v>
      </c>
      <c r="F247" s="210" t="s">
        <v>3123</v>
      </c>
      <c r="G247" s="211" t="s">
        <v>366</v>
      </c>
      <c r="H247" s="212">
        <v>2</v>
      </c>
      <c r="I247" s="213"/>
      <c r="J247" s="214">
        <f>ROUND(I247*H247,2)</f>
        <v>0</v>
      </c>
      <c r="K247" s="210" t="s">
        <v>19</v>
      </c>
      <c r="L247" s="48"/>
      <c r="M247" s="215" t="s">
        <v>19</v>
      </c>
      <c r="N247" s="216" t="s">
        <v>43</v>
      </c>
      <c r="O247" s="88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R247" s="219" t="s">
        <v>161</v>
      </c>
      <c r="AT247" s="219" t="s">
        <v>156</v>
      </c>
      <c r="AU247" s="219" t="s">
        <v>80</v>
      </c>
      <c r="AY247" s="21" t="s">
        <v>153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21" t="s">
        <v>80</v>
      </c>
      <c r="BK247" s="220">
        <f>ROUND(I247*H247,2)</f>
        <v>0</v>
      </c>
      <c r="BL247" s="21" t="s">
        <v>161</v>
      </c>
      <c r="BM247" s="219" t="s">
        <v>705</v>
      </c>
    </row>
    <row r="248" spans="1:47" s="2" customFormat="1" ht="12">
      <c r="A248" s="42"/>
      <c r="B248" s="43"/>
      <c r="C248" s="44"/>
      <c r="D248" s="221" t="s">
        <v>162</v>
      </c>
      <c r="E248" s="44"/>
      <c r="F248" s="222" t="s">
        <v>3123</v>
      </c>
      <c r="G248" s="44"/>
      <c r="H248" s="44"/>
      <c r="I248" s="223"/>
      <c r="J248" s="44"/>
      <c r="K248" s="44"/>
      <c r="L248" s="48"/>
      <c r="M248" s="224"/>
      <c r="N248" s="225"/>
      <c r="O248" s="88"/>
      <c r="P248" s="88"/>
      <c r="Q248" s="88"/>
      <c r="R248" s="88"/>
      <c r="S248" s="88"/>
      <c r="T248" s="89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T248" s="21" t="s">
        <v>162</v>
      </c>
      <c r="AU248" s="21" t="s">
        <v>80</v>
      </c>
    </row>
    <row r="249" spans="1:65" s="2" customFormat="1" ht="16.5" customHeight="1">
      <c r="A249" s="42"/>
      <c r="B249" s="43"/>
      <c r="C249" s="208" t="s">
        <v>426</v>
      </c>
      <c r="D249" s="208" t="s">
        <v>156</v>
      </c>
      <c r="E249" s="209" t="s">
        <v>3124</v>
      </c>
      <c r="F249" s="210" t="s">
        <v>3125</v>
      </c>
      <c r="G249" s="211" t="s">
        <v>346</v>
      </c>
      <c r="H249" s="212">
        <v>250</v>
      </c>
      <c r="I249" s="213"/>
      <c r="J249" s="214">
        <f>ROUND(I249*H249,2)</f>
        <v>0</v>
      </c>
      <c r="K249" s="210" t="s">
        <v>19</v>
      </c>
      <c r="L249" s="48"/>
      <c r="M249" s="215" t="s">
        <v>19</v>
      </c>
      <c r="N249" s="216" t="s">
        <v>43</v>
      </c>
      <c r="O249" s="88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R249" s="219" t="s">
        <v>161</v>
      </c>
      <c r="AT249" s="219" t="s">
        <v>156</v>
      </c>
      <c r="AU249" s="219" t="s">
        <v>80</v>
      </c>
      <c r="AY249" s="21" t="s">
        <v>153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21" t="s">
        <v>80</v>
      </c>
      <c r="BK249" s="220">
        <f>ROUND(I249*H249,2)</f>
        <v>0</v>
      </c>
      <c r="BL249" s="21" t="s">
        <v>161</v>
      </c>
      <c r="BM249" s="219" t="s">
        <v>710</v>
      </c>
    </row>
    <row r="250" spans="1:47" s="2" customFormat="1" ht="12">
      <c r="A250" s="42"/>
      <c r="B250" s="43"/>
      <c r="C250" s="44"/>
      <c r="D250" s="221" t="s">
        <v>162</v>
      </c>
      <c r="E250" s="44"/>
      <c r="F250" s="222" t="s">
        <v>3125</v>
      </c>
      <c r="G250" s="44"/>
      <c r="H250" s="44"/>
      <c r="I250" s="223"/>
      <c r="J250" s="44"/>
      <c r="K250" s="44"/>
      <c r="L250" s="48"/>
      <c r="M250" s="224"/>
      <c r="N250" s="225"/>
      <c r="O250" s="88"/>
      <c r="P250" s="88"/>
      <c r="Q250" s="88"/>
      <c r="R250" s="88"/>
      <c r="S250" s="88"/>
      <c r="T250" s="89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T250" s="21" t="s">
        <v>162</v>
      </c>
      <c r="AU250" s="21" t="s">
        <v>80</v>
      </c>
    </row>
    <row r="251" spans="1:65" s="2" customFormat="1" ht="16.5" customHeight="1">
      <c r="A251" s="42"/>
      <c r="B251" s="43"/>
      <c r="C251" s="208" t="s">
        <v>720</v>
      </c>
      <c r="D251" s="208" t="s">
        <v>156</v>
      </c>
      <c r="E251" s="209" t="s">
        <v>3111</v>
      </c>
      <c r="F251" s="210" t="s">
        <v>3112</v>
      </c>
      <c r="G251" s="211" t="s">
        <v>346</v>
      </c>
      <c r="H251" s="212">
        <v>250</v>
      </c>
      <c r="I251" s="213"/>
      <c r="J251" s="214">
        <f>ROUND(I251*H251,2)</f>
        <v>0</v>
      </c>
      <c r="K251" s="210" t="s">
        <v>19</v>
      </c>
      <c r="L251" s="48"/>
      <c r="M251" s="215" t="s">
        <v>19</v>
      </c>
      <c r="N251" s="216" t="s">
        <v>43</v>
      </c>
      <c r="O251" s="88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19" t="s">
        <v>161</v>
      </c>
      <c r="AT251" s="219" t="s">
        <v>156</v>
      </c>
      <c r="AU251" s="219" t="s">
        <v>80</v>
      </c>
      <c r="AY251" s="21" t="s">
        <v>153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21" t="s">
        <v>80</v>
      </c>
      <c r="BK251" s="220">
        <f>ROUND(I251*H251,2)</f>
        <v>0</v>
      </c>
      <c r="BL251" s="21" t="s">
        <v>161</v>
      </c>
      <c r="BM251" s="219" t="s">
        <v>717</v>
      </c>
    </row>
    <row r="252" spans="1:47" s="2" customFormat="1" ht="12">
      <c r="A252" s="42"/>
      <c r="B252" s="43"/>
      <c r="C252" s="44"/>
      <c r="D252" s="221" t="s">
        <v>162</v>
      </c>
      <c r="E252" s="44"/>
      <c r="F252" s="222" t="s">
        <v>3112</v>
      </c>
      <c r="G252" s="44"/>
      <c r="H252" s="44"/>
      <c r="I252" s="223"/>
      <c r="J252" s="44"/>
      <c r="K252" s="44"/>
      <c r="L252" s="48"/>
      <c r="M252" s="224"/>
      <c r="N252" s="225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1" t="s">
        <v>162</v>
      </c>
      <c r="AU252" s="21" t="s">
        <v>80</v>
      </c>
    </row>
    <row r="253" spans="1:65" s="2" customFormat="1" ht="16.5" customHeight="1">
      <c r="A253" s="42"/>
      <c r="B253" s="43"/>
      <c r="C253" s="208" t="s">
        <v>433</v>
      </c>
      <c r="D253" s="208" t="s">
        <v>156</v>
      </c>
      <c r="E253" s="209" t="s">
        <v>3126</v>
      </c>
      <c r="F253" s="210" t="s">
        <v>3127</v>
      </c>
      <c r="G253" s="211" t="s">
        <v>366</v>
      </c>
      <c r="H253" s="212">
        <v>2</v>
      </c>
      <c r="I253" s="213"/>
      <c r="J253" s="214">
        <f>ROUND(I253*H253,2)</f>
        <v>0</v>
      </c>
      <c r="K253" s="210" t="s">
        <v>19</v>
      </c>
      <c r="L253" s="48"/>
      <c r="M253" s="215" t="s">
        <v>19</v>
      </c>
      <c r="N253" s="216" t="s">
        <v>43</v>
      </c>
      <c r="O253" s="88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R253" s="219" t="s">
        <v>161</v>
      </c>
      <c r="AT253" s="219" t="s">
        <v>156</v>
      </c>
      <c r="AU253" s="219" t="s">
        <v>80</v>
      </c>
      <c r="AY253" s="21" t="s">
        <v>153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21" t="s">
        <v>80</v>
      </c>
      <c r="BK253" s="220">
        <f>ROUND(I253*H253,2)</f>
        <v>0</v>
      </c>
      <c r="BL253" s="21" t="s">
        <v>161</v>
      </c>
      <c r="BM253" s="219" t="s">
        <v>723</v>
      </c>
    </row>
    <row r="254" spans="1:47" s="2" customFormat="1" ht="12">
      <c r="A254" s="42"/>
      <c r="B254" s="43"/>
      <c r="C254" s="44"/>
      <c r="D254" s="221" t="s">
        <v>162</v>
      </c>
      <c r="E254" s="44"/>
      <c r="F254" s="222" t="s">
        <v>3127</v>
      </c>
      <c r="G254" s="44"/>
      <c r="H254" s="44"/>
      <c r="I254" s="223"/>
      <c r="J254" s="44"/>
      <c r="K254" s="44"/>
      <c r="L254" s="48"/>
      <c r="M254" s="224"/>
      <c r="N254" s="225"/>
      <c r="O254" s="88"/>
      <c r="P254" s="88"/>
      <c r="Q254" s="88"/>
      <c r="R254" s="88"/>
      <c r="S254" s="88"/>
      <c r="T254" s="89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T254" s="21" t="s">
        <v>162</v>
      </c>
      <c r="AU254" s="21" t="s">
        <v>80</v>
      </c>
    </row>
    <row r="255" spans="1:65" s="2" customFormat="1" ht="16.5" customHeight="1">
      <c r="A255" s="42"/>
      <c r="B255" s="43"/>
      <c r="C255" s="208" t="s">
        <v>735</v>
      </c>
      <c r="D255" s="208" t="s">
        <v>156</v>
      </c>
      <c r="E255" s="209" t="s">
        <v>3128</v>
      </c>
      <c r="F255" s="210" t="s">
        <v>3129</v>
      </c>
      <c r="G255" s="211" t="s">
        <v>366</v>
      </c>
      <c r="H255" s="212">
        <v>4</v>
      </c>
      <c r="I255" s="213"/>
      <c r="J255" s="214">
        <f>ROUND(I255*H255,2)</f>
        <v>0</v>
      </c>
      <c r="K255" s="210" t="s">
        <v>19</v>
      </c>
      <c r="L255" s="48"/>
      <c r="M255" s="215" t="s">
        <v>19</v>
      </c>
      <c r="N255" s="216" t="s">
        <v>43</v>
      </c>
      <c r="O255" s="88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R255" s="219" t="s">
        <v>161</v>
      </c>
      <c r="AT255" s="219" t="s">
        <v>156</v>
      </c>
      <c r="AU255" s="219" t="s">
        <v>80</v>
      </c>
      <c r="AY255" s="21" t="s">
        <v>153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21" t="s">
        <v>80</v>
      </c>
      <c r="BK255" s="220">
        <f>ROUND(I255*H255,2)</f>
        <v>0</v>
      </c>
      <c r="BL255" s="21" t="s">
        <v>161</v>
      </c>
      <c r="BM255" s="219" t="s">
        <v>730</v>
      </c>
    </row>
    <row r="256" spans="1:47" s="2" customFormat="1" ht="12">
      <c r="A256" s="42"/>
      <c r="B256" s="43"/>
      <c r="C256" s="44"/>
      <c r="D256" s="221" t="s">
        <v>162</v>
      </c>
      <c r="E256" s="44"/>
      <c r="F256" s="222" t="s">
        <v>3129</v>
      </c>
      <c r="G256" s="44"/>
      <c r="H256" s="44"/>
      <c r="I256" s="223"/>
      <c r="J256" s="44"/>
      <c r="K256" s="44"/>
      <c r="L256" s="48"/>
      <c r="M256" s="224"/>
      <c r="N256" s="225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1" t="s">
        <v>162</v>
      </c>
      <c r="AU256" s="21" t="s">
        <v>80</v>
      </c>
    </row>
    <row r="257" spans="1:63" s="12" customFormat="1" ht="25.9" customHeight="1">
      <c r="A257" s="12"/>
      <c r="B257" s="192"/>
      <c r="C257" s="193"/>
      <c r="D257" s="194" t="s">
        <v>71</v>
      </c>
      <c r="E257" s="195" t="s">
        <v>3130</v>
      </c>
      <c r="F257" s="195" t="s">
        <v>3131</v>
      </c>
      <c r="G257" s="193"/>
      <c r="H257" s="193"/>
      <c r="I257" s="196"/>
      <c r="J257" s="197">
        <f>BK257</f>
        <v>0</v>
      </c>
      <c r="K257" s="193"/>
      <c r="L257" s="198"/>
      <c r="M257" s="199"/>
      <c r="N257" s="200"/>
      <c r="O257" s="200"/>
      <c r="P257" s="201">
        <f>SUM(P258:P305)</f>
        <v>0</v>
      </c>
      <c r="Q257" s="200"/>
      <c r="R257" s="201">
        <f>SUM(R258:R305)</f>
        <v>0</v>
      </c>
      <c r="S257" s="200"/>
      <c r="T257" s="202">
        <f>SUM(T258:T305)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3" t="s">
        <v>80</v>
      </c>
      <c r="AT257" s="204" t="s">
        <v>71</v>
      </c>
      <c r="AU257" s="204" t="s">
        <v>72</v>
      </c>
      <c r="AY257" s="203" t="s">
        <v>153</v>
      </c>
      <c r="BK257" s="205">
        <f>SUM(BK258:BK305)</f>
        <v>0</v>
      </c>
    </row>
    <row r="258" spans="1:65" s="2" customFormat="1" ht="16.5" customHeight="1">
      <c r="A258" s="42"/>
      <c r="B258" s="43"/>
      <c r="C258" s="208" t="s">
        <v>441</v>
      </c>
      <c r="D258" s="208" t="s">
        <v>156</v>
      </c>
      <c r="E258" s="209" t="s">
        <v>3132</v>
      </c>
      <c r="F258" s="210" t="s">
        <v>3133</v>
      </c>
      <c r="G258" s="211" t="s">
        <v>366</v>
      </c>
      <c r="H258" s="212">
        <v>1</v>
      </c>
      <c r="I258" s="213"/>
      <c r="J258" s="214">
        <f>ROUND(I258*H258,2)</f>
        <v>0</v>
      </c>
      <c r="K258" s="210" t="s">
        <v>19</v>
      </c>
      <c r="L258" s="48"/>
      <c r="M258" s="215" t="s">
        <v>19</v>
      </c>
      <c r="N258" s="216" t="s">
        <v>43</v>
      </c>
      <c r="O258" s="88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19" t="s">
        <v>161</v>
      </c>
      <c r="AT258" s="219" t="s">
        <v>156</v>
      </c>
      <c r="AU258" s="219" t="s">
        <v>80</v>
      </c>
      <c r="AY258" s="21" t="s">
        <v>153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21" t="s">
        <v>80</v>
      </c>
      <c r="BK258" s="220">
        <f>ROUND(I258*H258,2)</f>
        <v>0</v>
      </c>
      <c r="BL258" s="21" t="s">
        <v>161</v>
      </c>
      <c r="BM258" s="219" t="s">
        <v>738</v>
      </c>
    </row>
    <row r="259" spans="1:47" s="2" customFormat="1" ht="12">
      <c r="A259" s="42"/>
      <c r="B259" s="43"/>
      <c r="C259" s="44"/>
      <c r="D259" s="221" t="s">
        <v>162</v>
      </c>
      <c r="E259" s="44"/>
      <c r="F259" s="222" t="s">
        <v>3133</v>
      </c>
      <c r="G259" s="44"/>
      <c r="H259" s="44"/>
      <c r="I259" s="223"/>
      <c r="J259" s="44"/>
      <c r="K259" s="44"/>
      <c r="L259" s="48"/>
      <c r="M259" s="224"/>
      <c r="N259" s="225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1" t="s">
        <v>162</v>
      </c>
      <c r="AU259" s="21" t="s">
        <v>80</v>
      </c>
    </row>
    <row r="260" spans="1:65" s="2" customFormat="1" ht="16.5" customHeight="1">
      <c r="A260" s="42"/>
      <c r="B260" s="43"/>
      <c r="C260" s="208" t="s">
        <v>750</v>
      </c>
      <c r="D260" s="208" t="s">
        <v>156</v>
      </c>
      <c r="E260" s="209" t="s">
        <v>3134</v>
      </c>
      <c r="F260" s="210" t="s">
        <v>3135</v>
      </c>
      <c r="G260" s="211" t="s">
        <v>366</v>
      </c>
      <c r="H260" s="212">
        <v>1</v>
      </c>
      <c r="I260" s="213"/>
      <c r="J260" s="214">
        <f>ROUND(I260*H260,2)</f>
        <v>0</v>
      </c>
      <c r="K260" s="210" t="s">
        <v>19</v>
      </c>
      <c r="L260" s="48"/>
      <c r="M260" s="215" t="s">
        <v>19</v>
      </c>
      <c r="N260" s="216" t="s">
        <v>43</v>
      </c>
      <c r="O260" s="88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R260" s="219" t="s">
        <v>161</v>
      </c>
      <c r="AT260" s="219" t="s">
        <v>156</v>
      </c>
      <c r="AU260" s="219" t="s">
        <v>80</v>
      </c>
      <c r="AY260" s="21" t="s">
        <v>153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21" t="s">
        <v>80</v>
      </c>
      <c r="BK260" s="220">
        <f>ROUND(I260*H260,2)</f>
        <v>0</v>
      </c>
      <c r="BL260" s="21" t="s">
        <v>161</v>
      </c>
      <c r="BM260" s="219" t="s">
        <v>745</v>
      </c>
    </row>
    <row r="261" spans="1:47" s="2" customFormat="1" ht="12">
      <c r="A261" s="42"/>
      <c r="B261" s="43"/>
      <c r="C261" s="44"/>
      <c r="D261" s="221" t="s">
        <v>162</v>
      </c>
      <c r="E261" s="44"/>
      <c r="F261" s="222" t="s">
        <v>3135</v>
      </c>
      <c r="G261" s="44"/>
      <c r="H261" s="44"/>
      <c r="I261" s="223"/>
      <c r="J261" s="44"/>
      <c r="K261" s="44"/>
      <c r="L261" s="48"/>
      <c r="M261" s="224"/>
      <c r="N261" s="225"/>
      <c r="O261" s="88"/>
      <c r="P261" s="88"/>
      <c r="Q261" s="88"/>
      <c r="R261" s="88"/>
      <c r="S261" s="88"/>
      <c r="T261" s="89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T261" s="21" t="s">
        <v>162</v>
      </c>
      <c r="AU261" s="21" t="s">
        <v>80</v>
      </c>
    </row>
    <row r="262" spans="1:65" s="2" customFormat="1" ht="16.5" customHeight="1">
      <c r="A262" s="42"/>
      <c r="B262" s="43"/>
      <c r="C262" s="208" t="s">
        <v>448</v>
      </c>
      <c r="D262" s="208" t="s">
        <v>156</v>
      </c>
      <c r="E262" s="209" t="s">
        <v>3136</v>
      </c>
      <c r="F262" s="210" t="s">
        <v>3137</v>
      </c>
      <c r="G262" s="211" t="s">
        <v>366</v>
      </c>
      <c r="H262" s="212">
        <v>1</v>
      </c>
      <c r="I262" s="213"/>
      <c r="J262" s="214">
        <f>ROUND(I262*H262,2)</f>
        <v>0</v>
      </c>
      <c r="K262" s="210" t="s">
        <v>19</v>
      </c>
      <c r="L262" s="48"/>
      <c r="M262" s="215" t="s">
        <v>19</v>
      </c>
      <c r="N262" s="216" t="s">
        <v>43</v>
      </c>
      <c r="O262" s="88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19" t="s">
        <v>161</v>
      </c>
      <c r="AT262" s="219" t="s">
        <v>156</v>
      </c>
      <c r="AU262" s="219" t="s">
        <v>80</v>
      </c>
      <c r="AY262" s="21" t="s">
        <v>153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21" t="s">
        <v>80</v>
      </c>
      <c r="BK262" s="220">
        <f>ROUND(I262*H262,2)</f>
        <v>0</v>
      </c>
      <c r="BL262" s="21" t="s">
        <v>161</v>
      </c>
      <c r="BM262" s="219" t="s">
        <v>753</v>
      </c>
    </row>
    <row r="263" spans="1:47" s="2" customFormat="1" ht="12">
      <c r="A263" s="42"/>
      <c r="B263" s="43"/>
      <c r="C263" s="44"/>
      <c r="D263" s="221" t="s">
        <v>162</v>
      </c>
      <c r="E263" s="44"/>
      <c r="F263" s="222" t="s">
        <v>3137</v>
      </c>
      <c r="G263" s="44"/>
      <c r="H263" s="44"/>
      <c r="I263" s="223"/>
      <c r="J263" s="44"/>
      <c r="K263" s="44"/>
      <c r="L263" s="48"/>
      <c r="M263" s="224"/>
      <c r="N263" s="225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1" t="s">
        <v>162</v>
      </c>
      <c r="AU263" s="21" t="s">
        <v>80</v>
      </c>
    </row>
    <row r="264" spans="1:65" s="2" customFormat="1" ht="16.5" customHeight="1">
      <c r="A264" s="42"/>
      <c r="B264" s="43"/>
      <c r="C264" s="208" t="s">
        <v>764</v>
      </c>
      <c r="D264" s="208" t="s">
        <v>156</v>
      </c>
      <c r="E264" s="209" t="s">
        <v>3138</v>
      </c>
      <c r="F264" s="210" t="s">
        <v>3031</v>
      </c>
      <c r="G264" s="211" t="s">
        <v>366</v>
      </c>
      <c r="H264" s="212">
        <v>1</v>
      </c>
      <c r="I264" s="213"/>
      <c r="J264" s="214">
        <f>ROUND(I264*H264,2)</f>
        <v>0</v>
      </c>
      <c r="K264" s="210" t="s">
        <v>19</v>
      </c>
      <c r="L264" s="48"/>
      <c r="M264" s="215" t="s">
        <v>19</v>
      </c>
      <c r="N264" s="216" t="s">
        <v>43</v>
      </c>
      <c r="O264" s="88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R264" s="219" t="s">
        <v>161</v>
      </c>
      <c r="AT264" s="219" t="s">
        <v>156</v>
      </c>
      <c r="AU264" s="219" t="s">
        <v>80</v>
      </c>
      <c r="AY264" s="21" t="s">
        <v>153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21" t="s">
        <v>80</v>
      </c>
      <c r="BK264" s="220">
        <f>ROUND(I264*H264,2)</f>
        <v>0</v>
      </c>
      <c r="BL264" s="21" t="s">
        <v>161</v>
      </c>
      <c r="BM264" s="219" t="s">
        <v>759</v>
      </c>
    </row>
    <row r="265" spans="1:47" s="2" customFormat="1" ht="12">
      <c r="A265" s="42"/>
      <c r="B265" s="43"/>
      <c r="C265" s="44"/>
      <c r="D265" s="221" t="s">
        <v>162</v>
      </c>
      <c r="E265" s="44"/>
      <c r="F265" s="222" t="s">
        <v>3031</v>
      </c>
      <c r="G265" s="44"/>
      <c r="H265" s="44"/>
      <c r="I265" s="223"/>
      <c r="J265" s="44"/>
      <c r="K265" s="44"/>
      <c r="L265" s="48"/>
      <c r="M265" s="224"/>
      <c r="N265" s="225"/>
      <c r="O265" s="88"/>
      <c r="P265" s="88"/>
      <c r="Q265" s="88"/>
      <c r="R265" s="88"/>
      <c r="S265" s="88"/>
      <c r="T265" s="89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T265" s="21" t="s">
        <v>162</v>
      </c>
      <c r="AU265" s="21" t="s">
        <v>80</v>
      </c>
    </row>
    <row r="266" spans="1:65" s="2" customFormat="1" ht="16.5" customHeight="1">
      <c r="A266" s="42"/>
      <c r="B266" s="43"/>
      <c r="C266" s="208" t="s">
        <v>454</v>
      </c>
      <c r="D266" s="208" t="s">
        <v>156</v>
      </c>
      <c r="E266" s="209" t="s">
        <v>3139</v>
      </c>
      <c r="F266" s="210" t="s">
        <v>3140</v>
      </c>
      <c r="G266" s="211" t="s">
        <v>366</v>
      </c>
      <c r="H266" s="212">
        <v>3</v>
      </c>
      <c r="I266" s="213"/>
      <c r="J266" s="214">
        <f>ROUND(I266*H266,2)</f>
        <v>0</v>
      </c>
      <c r="K266" s="210" t="s">
        <v>19</v>
      </c>
      <c r="L266" s="48"/>
      <c r="M266" s="215" t="s">
        <v>19</v>
      </c>
      <c r="N266" s="216" t="s">
        <v>43</v>
      </c>
      <c r="O266" s="88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19" t="s">
        <v>161</v>
      </c>
      <c r="AT266" s="219" t="s">
        <v>156</v>
      </c>
      <c r="AU266" s="219" t="s">
        <v>80</v>
      </c>
      <c r="AY266" s="21" t="s">
        <v>153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21" t="s">
        <v>80</v>
      </c>
      <c r="BK266" s="220">
        <f>ROUND(I266*H266,2)</f>
        <v>0</v>
      </c>
      <c r="BL266" s="21" t="s">
        <v>161</v>
      </c>
      <c r="BM266" s="219" t="s">
        <v>767</v>
      </c>
    </row>
    <row r="267" spans="1:47" s="2" customFormat="1" ht="12">
      <c r="A267" s="42"/>
      <c r="B267" s="43"/>
      <c r="C267" s="44"/>
      <c r="D267" s="221" t="s">
        <v>162</v>
      </c>
      <c r="E267" s="44"/>
      <c r="F267" s="222" t="s">
        <v>3140</v>
      </c>
      <c r="G267" s="44"/>
      <c r="H267" s="44"/>
      <c r="I267" s="223"/>
      <c r="J267" s="44"/>
      <c r="K267" s="44"/>
      <c r="L267" s="48"/>
      <c r="M267" s="224"/>
      <c r="N267" s="225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1" t="s">
        <v>162</v>
      </c>
      <c r="AU267" s="21" t="s">
        <v>80</v>
      </c>
    </row>
    <row r="268" spans="1:65" s="2" customFormat="1" ht="16.5" customHeight="1">
      <c r="A268" s="42"/>
      <c r="B268" s="43"/>
      <c r="C268" s="208" t="s">
        <v>779</v>
      </c>
      <c r="D268" s="208" t="s">
        <v>156</v>
      </c>
      <c r="E268" s="209" t="s">
        <v>3141</v>
      </c>
      <c r="F268" s="210" t="s">
        <v>3142</v>
      </c>
      <c r="G268" s="211" t="s">
        <v>366</v>
      </c>
      <c r="H268" s="212">
        <v>2</v>
      </c>
      <c r="I268" s="213"/>
      <c r="J268" s="214">
        <f>ROUND(I268*H268,2)</f>
        <v>0</v>
      </c>
      <c r="K268" s="210" t="s">
        <v>19</v>
      </c>
      <c r="L268" s="48"/>
      <c r="M268" s="215" t="s">
        <v>19</v>
      </c>
      <c r="N268" s="216" t="s">
        <v>43</v>
      </c>
      <c r="O268" s="88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R268" s="219" t="s">
        <v>161</v>
      </c>
      <c r="AT268" s="219" t="s">
        <v>156</v>
      </c>
      <c r="AU268" s="219" t="s">
        <v>80</v>
      </c>
      <c r="AY268" s="21" t="s">
        <v>153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21" t="s">
        <v>80</v>
      </c>
      <c r="BK268" s="220">
        <f>ROUND(I268*H268,2)</f>
        <v>0</v>
      </c>
      <c r="BL268" s="21" t="s">
        <v>161</v>
      </c>
      <c r="BM268" s="219" t="s">
        <v>774</v>
      </c>
    </row>
    <row r="269" spans="1:47" s="2" customFormat="1" ht="12">
      <c r="A269" s="42"/>
      <c r="B269" s="43"/>
      <c r="C269" s="44"/>
      <c r="D269" s="221" t="s">
        <v>162</v>
      </c>
      <c r="E269" s="44"/>
      <c r="F269" s="222" t="s">
        <v>3142</v>
      </c>
      <c r="G269" s="44"/>
      <c r="H269" s="44"/>
      <c r="I269" s="223"/>
      <c r="J269" s="44"/>
      <c r="K269" s="44"/>
      <c r="L269" s="48"/>
      <c r="M269" s="224"/>
      <c r="N269" s="225"/>
      <c r="O269" s="88"/>
      <c r="P269" s="88"/>
      <c r="Q269" s="88"/>
      <c r="R269" s="88"/>
      <c r="S269" s="88"/>
      <c r="T269" s="89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T269" s="21" t="s">
        <v>162</v>
      </c>
      <c r="AU269" s="21" t="s">
        <v>80</v>
      </c>
    </row>
    <row r="270" spans="1:65" s="2" customFormat="1" ht="16.5" customHeight="1">
      <c r="A270" s="42"/>
      <c r="B270" s="43"/>
      <c r="C270" s="208" t="s">
        <v>460</v>
      </c>
      <c r="D270" s="208" t="s">
        <v>156</v>
      </c>
      <c r="E270" s="209" t="s">
        <v>3143</v>
      </c>
      <c r="F270" s="210" t="s">
        <v>3144</v>
      </c>
      <c r="G270" s="211" t="s">
        <v>366</v>
      </c>
      <c r="H270" s="212">
        <v>8</v>
      </c>
      <c r="I270" s="213"/>
      <c r="J270" s="214">
        <f>ROUND(I270*H270,2)</f>
        <v>0</v>
      </c>
      <c r="K270" s="210" t="s">
        <v>19</v>
      </c>
      <c r="L270" s="48"/>
      <c r="M270" s="215" t="s">
        <v>19</v>
      </c>
      <c r="N270" s="216" t="s">
        <v>43</v>
      </c>
      <c r="O270" s="88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19" t="s">
        <v>161</v>
      </c>
      <c r="AT270" s="219" t="s">
        <v>156</v>
      </c>
      <c r="AU270" s="219" t="s">
        <v>80</v>
      </c>
      <c r="AY270" s="21" t="s">
        <v>153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21" t="s">
        <v>80</v>
      </c>
      <c r="BK270" s="220">
        <f>ROUND(I270*H270,2)</f>
        <v>0</v>
      </c>
      <c r="BL270" s="21" t="s">
        <v>161</v>
      </c>
      <c r="BM270" s="219" t="s">
        <v>782</v>
      </c>
    </row>
    <row r="271" spans="1:47" s="2" customFormat="1" ht="12">
      <c r="A271" s="42"/>
      <c r="B271" s="43"/>
      <c r="C271" s="44"/>
      <c r="D271" s="221" t="s">
        <v>162</v>
      </c>
      <c r="E271" s="44"/>
      <c r="F271" s="222" t="s">
        <v>3144</v>
      </c>
      <c r="G271" s="44"/>
      <c r="H271" s="44"/>
      <c r="I271" s="223"/>
      <c r="J271" s="44"/>
      <c r="K271" s="44"/>
      <c r="L271" s="48"/>
      <c r="M271" s="224"/>
      <c r="N271" s="225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1" t="s">
        <v>162</v>
      </c>
      <c r="AU271" s="21" t="s">
        <v>80</v>
      </c>
    </row>
    <row r="272" spans="1:65" s="2" customFormat="1" ht="16.5" customHeight="1">
      <c r="A272" s="42"/>
      <c r="B272" s="43"/>
      <c r="C272" s="208" t="s">
        <v>802</v>
      </c>
      <c r="D272" s="208" t="s">
        <v>156</v>
      </c>
      <c r="E272" s="209" t="s">
        <v>3122</v>
      </c>
      <c r="F272" s="210" t="s">
        <v>3123</v>
      </c>
      <c r="G272" s="211" t="s">
        <v>366</v>
      </c>
      <c r="H272" s="212">
        <v>5</v>
      </c>
      <c r="I272" s="213"/>
      <c r="J272" s="214">
        <f>ROUND(I272*H272,2)</f>
        <v>0</v>
      </c>
      <c r="K272" s="210" t="s">
        <v>19</v>
      </c>
      <c r="L272" s="48"/>
      <c r="M272" s="215" t="s">
        <v>19</v>
      </c>
      <c r="N272" s="216" t="s">
        <v>43</v>
      </c>
      <c r="O272" s="88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R272" s="219" t="s">
        <v>161</v>
      </c>
      <c r="AT272" s="219" t="s">
        <v>156</v>
      </c>
      <c r="AU272" s="219" t="s">
        <v>80</v>
      </c>
      <c r="AY272" s="21" t="s">
        <v>153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21" t="s">
        <v>80</v>
      </c>
      <c r="BK272" s="220">
        <f>ROUND(I272*H272,2)</f>
        <v>0</v>
      </c>
      <c r="BL272" s="21" t="s">
        <v>161</v>
      </c>
      <c r="BM272" s="219" t="s">
        <v>790</v>
      </c>
    </row>
    <row r="273" spans="1:47" s="2" customFormat="1" ht="12">
      <c r="A273" s="42"/>
      <c r="B273" s="43"/>
      <c r="C273" s="44"/>
      <c r="D273" s="221" t="s">
        <v>162</v>
      </c>
      <c r="E273" s="44"/>
      <c r="F273" s="222" t="s">
        <v>3123</v>
      </c>
      <c r="G273" s="44"/>
      <c r="H273" s="44"/>
      <c r="I273" s="223"/>
      <c r="J273" s="44"/>
      <c r="K273" s="44"/>
      <c r="L273" s="48"/>
      <c r="M273" s="224"/>
      <c r="N273" s="225"/>
      <c r="O273" s="88"/>
      <c r="P273" s="88"/>
      <c r="Q273" s="88"/>
      <c r="R273" s="88"/>
      <c r="S273" s="88"/>
      <c r="T273" s="89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T273" s="21" t="s">
        <v>162</v>
      </c>
      <c r="AU273" s="21" t="s">
        <v>80</v>
      </c>
    </row>
    <row r="274" spans="1:65" s="2" customFormat="1" ht="16.5" customHeight="1">
      <c r="A274" s="42"/>
      <c r="B274" s="43"/>
      <c r="C274" s="208" t="s">
        <v>475</v>
      </c>
      <c r="D274" s="208" t="s">
        <v>156</v>
      </c>
      <c r="E274" s="209" t="s">
        <v>3145</v>
      </c>
      <c r="F274" s="210" t="s">
        <v>3146</v>
      </c>
      <c r="G274" s="211" t="s">
        <v>366</v>
      </c>
      <c r="H274" s="212">
        <v>2</v>
      </c>
      <c r="I274" s="213"/>
      <c r="J274" s="214">
        <f>ROUND(I274*H274,2)</f>
        <v>0</v>
      </c>
      <c r="K274" s="210" t="s">
        <v>19</v>
      </c>
      <c r="L274" s="48"/>
      <c r="M274" s="215" t="s">
        <v>19</v>
      </c>
      <c r="N274" s="216" t="s">
        <v>43</v>
      </c>
      <c r="O274" s="88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R274" s="219" t="s">
        <v>161</v>
      </c>
      <c r="AT274" s="219" t="s">
        <v>156</v>
      </c>
      <c r="AU274" s="219" t="s">
        <v>80</v>
      </c>
      <c r="AY274" s="21" t="s">
        <v>153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21" t="s">
        <v>80</v>
      </c>
      <c r="BK274" s="220">
        <f>ROUND(I274*H274,2)</f>
        <v>0</v>
      </c>
      <c r="BL274" s="21" t="s">
        <v>161</v>
      </c>
      <c r="BM274" s="219" t="s">
        <v>805</v>
      </c>
    </row>
    <row r="275" spans="1:47" s="2" customFormat="1" ht="12">
      <c r="A275" s="42"/>
      <c r="B275" s="43"/>
      <c r="C275" s="44"/>
      <c r="D275" s="221" t="s">
        <v>162</v>
      </c>
      <c r="E275" s="44"/>
      <c r="F275" s="222" t="s">
        <v>3146</v>
      </c>
      <c r="G275" s="44"/>
      <c r="H275" s="44"/>
      <c r="I275" s="223"/>
      <c r="J275" s="44"/>
      <c r="K275" s="44"/>
      <c r="L275" s="48"/>
      <c r="M275" s="224"/>
      <c r="N275" s="225"/>
      <c r="O275" s="88"/>
      <c r="P275" s="88"/>
      <c r="Q275" s="88"/>
      <c r="R275" s="88"/>
      <c r="S275" s="88"/>
      <c r="T275" s="89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T275" s="21" t="s">
        <v>162</v>
      </c>
      <c r="AU275" s="21" t="s">
        <v>80</v>
      </c>
    </row>
    <row r="276" spans="1:65" s="2" customFormat="1" ht="16.5" customHeight="1">
      <c r="A276" s="42"/>
      <c r="B276" s="43"/>
      <c r="C276" s="208" t="s">
        <v>828</v>
      </c>
      <c r="D276" s="208" t="s">
        <v>156</v>
      </c>
      <c r="E276" s="209" t="s">
        <v>3147</v>
      </c>
      <c r="F276" s="210" t="s">
        <v>3148</v>
      </c>
      <c r="G276" s="211" t="s">
        <v>366</v>
      </c>
      <c r="H276" s="212">
        <v>2</v>
      </c>
      <c r="I276" s="213"/>
      <c r="J276" s="214">
        <f>ROUND(I276*H276,2)</f>
        <v>0</v>
      </c>
      <c r="K276" s="210" t="s">
        <v>19</v>
      </c>
      <c r="L276" s="48"/>
      <c r="M276" s="215" t="s">
        <v>19</v>
      </c>
      <c r="N276" s="216" t="s">
        <v>43</v>
      </c>
      <c r="O276" s="88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R276" s="219" t="s">
        <v>161</v>
      </c>
      <c r="AT276" s="219" t="s">
        <v>156</v>
      </c>
      <c r="AU276" s="219" t="s">
        <v>80</v>
      </c>
      <c r="AY276" s="21" t="s">
        <v>153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21" t="s">
        <v>80</v>
      </c>
      <c r="BK276" s="220">
        <f>ROUND(I276*H276,2)</f>
        <v>0</v>
      </c>
      <c r="BL276" s="21" t="s">
        <v>161</v>
      </c>
      <c r="BM276" s="219" t="s">
        <v>825</v>
      </c>
    </row>
    <row r="277" spans="1:47" s="2" customFormat="1" ht="12">
      <c r="A277" s="42"/>
      <c r="B277" s="43"/>
      <c r="C277" s="44"/>
      <c r="D277" s="221" t="s">
        <v>162</v>
      </c>
      <c r="E277" s="44"/>
      <c r="F277" s="222" t="s">
        <v>3148</v>
      </c>
      <c r="G277" s="44"/>
      <c r="H277" s="44"/>
      <c r="I277" s="223"/>
      <c r="J277" s="44"/>
      <c r="K277" s="44"/>
      <c r="L277" s="48"/>
      <c r="M277" s="224"/>
      <c r="N277" s="225"/>
      <c r="O277" s="88"/>
      <c r="P277" s="88"/>
      <c r="Q277" s="88"/>
      <c r="R277" s="88"/>
      <c r="S277" s="88"/>
      <c r="T277" s="89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T277" s="21" t="s">
        <v>162</v>
      </c>
      <c r="AU277" s="21" t="s">
        <v>80</v>
      </c>
    </row>
    <row r="278" spans="1:65" s="2" customFormat="1" ht="16.5" customHeight="1">
      <c r="A278" s="42"/>
      <c r="B278" s="43"/>
      <c r="C278" s="208" t="s">
        <v>484</v>
      </c>
      <c r="D278" s="208" t="s">
        <v>156</v>
      </c>
      <c r="E278" s="209" t="s">
        <v>3149</v>
      </c>
      <c r="F278" s="210" t="s">
        <v>3150</v>
      </c>
      <c r="G278" s="211" t="s">
        <v>366</v>
      </c>
      <c r="H278" s="212">
        <v>1</v>
      </c>
      <c r="I278" s="213"/>
      <c r="J278" s="214">
        <f>ROUND(I278*H278,2)</f>
        <v>0</v>
      </c>
      <c r="K278" s="210" t="s">
        <v>19</v>
      </c>
      <c r="L278" s="48"/>
      <c r="M278" s="215" t="s">
        <v>19</v>
      </c>
      <c r="N278" s="216" t="s">
        <v>43</v>
      </c>
      <c r="O278" s="88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R278" s="219" t="s">
        <v>161</v>
      </c>
      <c r="AT278" s="219" t="s">
        <v>156</v>
      </c>
      <c r="AU278" s="219" t="s">
        <v>80</v>
      </c>
      <c r="AY278" s="21" t="s">
        <v>153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21" t="s">
        <v>80</v>
      </c>
      <c r="BK278" s="220">
        <f>ROUND(I278*H278,2)</f>
        <v>0</v>
      </c>
      <c r="BL278" s="21" t="s">
        <v>161</v>
      </c>
      <c r="BM278" s="219" t="s">
        <v>831</v>
      </c>
    </row>
    <row r="279" spans="1:47" s="2" customFormat="1" ht="12">
      <c r="A279" s="42"/>
      <c r="B279" s="43"/>
      <c r="C279" s="44"/>
      <c r="D279" s="221" t="s">
        <v>162</v>
      </c>
      <c r="E279" s="44"/>
      <c r="F279" s="222" t="s">
        <v>3150</v>
      </c>
      <c r="G279" s="44"/>
      <c r="H279" s="44"/>
      <c r="I279" s="223"/>
      <c r="J279" s="44"/>
      <c r="K279" s="44"/>
      <c r="L279" s="48"/>
      <c r="M279" s="224"/>
      <c r="N279" s="225"/>
      <c r="O279" s="88"/>
      <c r="P279" s="88"/>
      <c r="Q279" s="88"/>
      <c r="R279" s="88"/>
      <c r="S279" s="88"/>
      <c r="T279" s="89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T279" s="21" t="s">
        <v>162</v>
      </c>
      <c r="AU279" s="21" t="s">
        <v>80</v>
      </c>
    </row>
    <row r="280" spans="1:65" s="2" customFormat="1" ht="16.5" customHeight="1">
      <c r="A280" s="42"/>
      <c r="B280" s="43"/>
      <c r="C280" s="208" t="s">
        <v>860</v>
      </c>
      <c r="D280" s="208" t="s">
        <v>156</v>
      </c>
      <c r="E280" s="209" t="s">
        <v>3151</v>
      </c>
      <c r="F280" s="210" t="s">
        <v>3152</v>
      </c>
      <c r="G280" s="211" t="s">
        <v>366</v>
      </c>
      <c r="H280" s="212">
        <v>16</v>
      </c>
      <c r="I280" s="213"/>
      <c r="J280" s="214">
        <f>ROUND(I280*H280,2)</f>
        <v>0</v>
      </c>
      <c r="K280" s="210" t="s">
        <v>19</v>
      </c>
      <c r="L280" s="48"/>
      <c r="M280" s="215" t="s">
        <v>19</v>
      </c>
      <c r="N280" s="216" t="s">
        <v>43</v>
      </c>
      <c r="O280" s="88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R280" s="219" t="s">
        <v>161</v>
      </c>
      <c r="AT280" s="219" t="s">
        <v>156</v>
      </c>
      <c r="AU280" s="219" t="s">
        <v>80</v>
      </c>
      <c r="AY280" s="21" t="s">
        <v>153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21" t="s">
        <v>80</v>
      </c>
      <c r="BK280" s="220">
        <f>ROUND(I280*H280,2)</f>
        <v>0</v>
      </c>
      <c r="BL280" s="21" t="s">
        <v>161</v>
      </c>
      <c r="BM280" s="219" t="s">
        <v>836</v>
      </c>
    </row>
    <row r="281" spans="1:47" s="2" customFormat="1" ht="12">
      <c r="A281" s="42"/>
      <c r="B281" s="43"/>
      <c r="C281" s="44"/>
      <c r="D281" s="221" t="s">
        <v>162</v>
      </c>
      <c r="E281" s="44"/>
      <c r="F281" s="222" t="s">
        <v>3152</v>
      </c>
      <c r="G281" s="44"/>
      <c r="H281" s="44"/>
      <c r="I281" s="223"/>
      <c r="J281" s="44"/>
      <c r="K281" s="44"/>
      <c r="L281" s="48"/>
      <c r="M281" s="224"/>
      <c r="N281" s="225"/>
      <c r="O281" s="88"/>
      <c r="P281" s="88"/>
      <c r="Q281" s="88"/>
      <c r="R281" s="88"/>
      <c r="S281" s="88"/>
      <c r="T281" s="89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T281" s="21" t="s">
        <v>162</v>
      </c>
      <c r="AU281" s="21" t="s">
        <v>80</v>
      </c>
    </row>
    <row r="282" spans="1:65" s="2" customFormat="1" ht="16.5" customHeight="1">
      <c r="A282" s="42"/>
      <c r="B282" s="43"/>
      <c r="C282" s="208" t="s">
        <v>490</v>
      </c>
      <c r="D282" s="208" t="s">
        <v>156</v>
      </c>
      <c r="E282" s="209" t="s">
        <v>3153</v>
      </c>
      <c r="F282" s="210" t="s">
        <v>3154</v>
      </c>
      <c r="G282" s="211" t="s">
        <v>366</v>
      </c>
      <c r="H282" s="212">
        <v>16</v>
      </c>
      <c r="I282" s="213"/>
      <c r="J282" s="214">
        <f>ROUND(I282*H282,2)</f>
        <v>0</v>
      </c>
      <c r="K282" s="210" t="s">
        <v>19</v>
      </c>
      <c r="L282" s="48"/>
      <c r="M282" s="215" t="s">
        <v>19</v>
      </c>
      <c r="N282" s="216" t="s">
        <v>43</v>
      </c>
      <c r="O282" s="88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19" t="s">
        <v>161</v>
      </c>
      <c r="AT282" s="219" t="s">
        <v>156</v>
      </c>
      <c r="AU282" s="219" t="s">
        <v>80</v>
      </c>
      <c r="AY282" s="21" t="s">
        <v>153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21" t="s">
        <v>80</v>
      </c>
      <c r="BK282" s="220">
        <f>ROUND(I282*H282,2)</f>
        <v>0</v>
      </c>
      <c r="BL282" s="21" t="s">
        <v>161</v>
      </c>
      <c r="BM282" s="219" t="s">
        <v>863</v>
      </c>
    </row>
    <row r="283" spans="1:47" s="2" customFormat="1" ht="12">
      <c r="A283" s="42"/>
      <c r="B283" s="43"/>
      <c r="C283" s="44"/>
      <c r="D283" s="221" t="s">
        <v>162</v>
      </c>
      <c r="E283" s="44"/>
      <c r="F283" s="222" t="s">
        <v>3154</v>
      </c>
      <c r="G283" s="44"/>
      <c r="H283" s="44"/>
      <c r="I283" s="223"/>
      <c r="J283" s="44"/>
      <c r="K283" s="44"/>
      <c r="L283" s="48"/>
      <c r="M283" s="224"/>
      <c r="N283" s="225"/>
      <c r="O283" s="88"/>
      <c r="P283" s="88"/>
      <c r="Q283" s="88"/>
      <c r="R283" s="88"/>
      <c r="S283" s="88"/>
      <c r="T283" s="89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T283" s="21" t="s">
        <v>162</v>
      </c>
      <c r="AU283" s="21" t="s">
        <v>80</v>
      </c>
    </row>
    <row r="284" spans="1:65" s="2" customFormat="1" ht="16.5" customHeight="1">
      <c r="A284" s="42"/>
      <c r="B284" s="43"/>
      <c r="C284" s="208" t="s">
        <v>873</v>
      </c>
      <c r="D284" s="208" t="s">
        <v>156</v>
      </c>
      <c r="E284" s="209" t="s">
        <v>3155</v>
      </c>
      <c r="F284" s="210" t="s">
        <v>3156</v>
      </c>
      <c r="G284" s="211" t="s">
        <v>366</v>
      </c>
      <c r="H284" s="212">
        <v>16</v>
      </c>
      <c r="I284" s="213"/>
      <c r="J284" s="214">
        <f>ROUND(I284*H284,2)</f>
        <v>0</v>
      </c>
      <c r="K284" s="210" t="s">
        <v>19</v>
      </c>
      <c r="L284" s="48"/>
      <c r="M284" s="215" t="s">
        <v>19</v>
      </c>
      <c r="N284" s="216" t="s">
        <v>43</v>
      </c>
      <c r="O284" s="88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R284" s="219" t="s">
        <v>161</v>
      </c>
      <c r="AT284" s="219" t="s">
        <v>156</v>
      </c>
      <c r="AU284" s="219" t="s">
        <v>80</v>
      </c>
      <c r="AY284" s="21" t="s">
        <v>153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21" t="s">
        <v>80</v>
      </c>
      <c r="BK284" s="220">
        <f>ROUND(I284*H284,2)</f>
        <v>0</v>
      </c>
      <c r="BL284" s="21" t="s">
        <v>161</v>
      </c>
      <c r="BM284" s="219" t="s">
        <v>869</v>
      </c>
    </row>
    <row r="285" spans="1:47" s="2" customFormat="1" ht="12">
      <c r="A285" s="42"/>
      <c r="B285" s="43"/>
      <c r="C285" s="44"/>
      <c r="D285" s="221" t="s">
        <v>162</v>
      </c>
      <c r="E285" s="44"/>
      <c r="F285" s="222" t="s">
        <v>3156</v>
      </c>
      <c r="G285" s="44"/>
      <c r="H285" s="44"/>
      <c r="I285" s="223"/>
      <c r="J285" s="44"/>
      <c r="K285" s="44"/>
      <c r="L285" s="48"/>
      <c r="M285" s="224"/>
      <c r="N285" s="225"/>
      <c r="O285" s="88"/>
      <c r="P285" s="88"/>
      <c r="Q285" s="88"/>
      <c r="R285" s="88"/>
      <c r="S285" s="88"/>
      <c r="T285" s="89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T285" s="21" t="s">
        <v>162</v>
      </c>
      <c r="AU285" s="21" t="s">
        <v>80</v>
      </c>
    </row>
    <row r="286" spans="1:65" s="2" customFormat="1" ht="16.5" customHeight="1">
      <c r="A286" s="42"/>
      <c r="B286" s="43"/>
      <c r="C286" s="208" t="s">
        <v>501</v>
      </c>
      <c r="D286" s="208" t="s">
        <v>156</v>
      </c>
      <c r="E286" s="209" t="s">
        <v>3157</v>
      </c>
      <c r="F286" s="210" t="s">
        <v>3158</v>
      </c>
      <c r="G286" s="211" t="s">
        <v>366</v>
      </c>
      <c r="H286" s="212">
        <v>16</v>
      </c>
      <c r="I286" s="213"/>
      <c r="J286" s="214">
        <f>ROUND(I286*H286,2)</f>
        <v>0</v>
      </c>
      <c r="K286" s="210" t="s">
        <v>19</v>
      </c>
      <c r="L286" s="48"/>
      <c r="M286" s="215" t="s">
        <v>19</v>
      </c>
      <c r="N286" s="216" t="s">
        <v>43</v>
      </c>
      <c r="O286" s="88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R286" s="219" t="s">
        <v>161</v>
      </c>
      <c r="AT286" s="219" t="s">
        <v>156</v>
      </c>
      <c r="AU286" s="219" t="s">
        <v>80</v>
      </c>
      <c r="AY286" s="21" t="s">
        <v>153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21" t="s">
        <v>80</v>
      </c>
      <c r="BK286" s="220">
        <f>ROUND(I286*H286,2)</f>
        <v>0</v>
      </c>
      <c r="BL286" s="21" t="s">
        <v>161</v>
      </c>
      <c r="BM286" s="219" t="s">
        <v>876</v>
      </c>
    </row>
    <row r="287" spans="1:47" s="2" customFormat="1" ht="12">
      <c r="A287" s="42"/>
      <c r="B287" s="43"/>
      <c r="C287" s="44"/>
      <c r="D287" s="221" t="s">
        <v>162</v>
      </c>
      <c r="E287" s="44"/>
      <c r="F287" s="222" t="s">
        <v>3158</v>
      </c>
      <c r="G287" s="44"/>
      <c r="H287" s="44"/>
      <c r="I287" s="223"/>
      <c r="J287" s="44"/>
      <c r="K287" s="44"/>
      <c r="L287" s="48"/>
      <c r="M287" s="224"/>
      <c r="N287" s="225"/>
      <c r="O287" s="88"/>
      <c r="P287" s="88"/>
      <c r="Q287" s="88"/>
      <c r="R287" s="88"/>
      <c r="S287" s="88"/>
      <c r="T287" s="89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T287" s="21" t="s">
        <v>162</v>
      </c>
      <c r="AU287" s="21" t="s">
        <v>80</v>
      </c>
    </row>
    <row r="288" spans="1:65" s="2" customFormat="1" ht="16.5" customHeight="1">
      <c r="A288" s="42"/>
      <c r="B288" s="43"/>
      <c r="C288" s="208" t="s">
        <v>677</v>
      </c>
      <c r="D288" s="208" t="s">
        <v>156</v>
      </c>
      <c r="E288" s="209" t="s">
        <v>3159</v>
      </c>
      <c r="F288" s="210" t="s">
        <v>3160</v>
      </c>
      <c r="G288" s="211" t="s">
        <v>2719</v>
      </c>
      <c r="H288" s="212">
        <v>3</v>
      </c>
      <c r="I288" s="213"/>
      <c r="J288" s="214">
        <f>ROUND(I288*H288,2)</f>
        <v>0</v>
      </c>
      <c r="K288" s="210" t="s">
        <v>19</v>
      </c>
      <c r="L288" s="48"/>
      <c r="M288" s="215" t="s">
        <v>19</v>
      </c>
      <c r="N288" s="216" t="s">
        <v>43</v>
      </c>
      <c r="O288" s="88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R288" s="219" t="s">
        <v>161</v>
      </c>
      <c r="AT288" s="219" t="s">
        <v>156</v>
      </c>
      <c r="AU288" s="219" t="s">
        <v>80</v>
      </c>
      <c r="AY288" s="21" t="s">
        <v>153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21" t="s">
        <v>80</v>
      </c>
      <c r="BK288" s="220">
        <f>ROUND(I288*H288,2)</f>
        <v>0</v>
      </c>
      <c r="BL288" s="21" t="s">
        <v>161</v>
      </c>
      <c r="BM288" s="219" t="s">
        <v>882</v>
      </c>
    </row>
    <row r="289" spans="1:47" s="2" customFormat="1" ht="12">
      <c r="A289" s="42"/>
      <c r="B289" s="43"/>
      <c r="C289" s="44"/>
      <c r="D289" s="221" t="s">
        <v>162</v>
      </c>
      <c r="E289" s="44"/>
      <c r="F289" s="222" t="s">
        <v>3160</v>
      </c>
      <c r="G289" s="44"/>
      <c r="H289" s="44"/>
      <c r="I289" s="223"/>
      <c r="J289" s="44"/>
      <c r="K289" s="44"/>
      <c r="L289" s="48"/>
      <c r="M289" s="224"/>
      <c r="N289" s="225"/>
      <c r="O289" s="88"/>
      <c r="P289" s="88"/>
      <c r="Q289" s="88"/>
      <c r="R289" s="88"/>
      <c r="S289" s="88"/>
      <c r="T289" s="89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T289" s="21" t="s">
        <v>162</v>
      </c>
      <c r="AU289" s="21" t="s">
        <v>80</v>
      </c>
    </row>
    <row r="290" spans="1:65" s="2" customFormat="1" ht="16.5" customHeight="1">
      <c r="A290" s="42"/>
      <c r="B290" s="43"/>
      <c r="C290" s="208" t="s">
        <v>528</v>
      </c>
      <c r="D290" s="208" t="s">
        <v>156</v>
      </c>
      <c r="E290" s="209" t="s">
        <v>3161</v>
      </c>
      <c r="F290" s="210" t="s">
        <v>3162</v>
      </c>
      <c r="G290" s="211" t="s">
        <v>346</v>
      </c>
      <c r="H290" s="212">
        <v>600</v>
      </c>
      <c r="I290" s="213"/>
      <c r="J290" s="214">
        <f>ROUND(I290*H290,2)</f>
        <v>0</v>
      </c>
      <c r="K290" s="210" t="s">
        <v>19</v>
      </c>
      <c r="L290" s="48"/>
      <c r="M290" s="215" t="s">
        <v>19</v>
      </c>
      <c r="N290" s="216" t="s">
        <v>43</v>
      </c>
      <c r="O290" s="88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R290" s="219" t="s">
        <v>161</v>
      </c>
      <c r="AT290" s="219" t="s">
        <v>156</v>
      </c>
      <c r="AU290" s="219" t="s">
        <v>80</v>
      </c>
      <c r="AY290" s="21" t="s">
        <v>153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21" t="s">
        <v>80</v>
      </c>
      <c r="BK290" s="220">
        <f>ROUND(I290*H290,2)</f>
        <v>0</v>
      </c>
      <c r="BL290" s="21" t="s">
        <v>161</v>
      </c>
      <c r="BM290" s="219" t="s">
        <v>888</v>
      </c>
    </row>
    <row r="291" spans="1:47" s="2" customFormat="1" ht="12">
      <c r="A291" s="42"/>
      <c r="B291" s="43"/>
      <c r="C291" s="44"/>
      <c r="D291" s="221" t="s">
        <v>162</v>
      </c>
      <c r="E291" s="44"/>
      <c r="F291" s="222" t="s">
        <v>3162</v>
      </c>
      <c r="G291" s="44"/>
      <c r="H291" s="44"/>
      <c r="I291" s="223"/>
      <c r="J291" s="44"/>
      <c r="K291" s="44"/>
      <c r="L291" s="48"/>
      <c r="M291" s="224"/>
      <c r="N291" s="225"/>
      <c r="O291" s="88"/>
      <c r="P291" s="88"/>
      <c r="Q291" s="88"/>
      <c r="R291" s="88"/>
      <c r="S291" s="88"/>
      <c r="T291" s="89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T291" s="21" t="s">
        <v>162</v>
      </c>
      <c r="AU291" s="21" t="s">
        <v>80</v>
      </c>
    </row>
    <row r="292" spans="1:65" s="2" customFormat="1" ht="16.5" customHeight="1">
      <c r="A292" s="42"/>
      <c r="B292" s="43"/>
      <c r="C292" s="208" t="s">
        <v>897</v>
      </c>
      <c r="D292" s="208" t="s">
        <v>156</v>
      </c>
      <c r="E292" s="209" t="s">
        <v>3111</v>
      </c>
      <c r="F292" s="210" t="s">
        <v>3112</v>
      </c>
      <c r="G292" s="211" t="s">
        <v>346</v>
      </c>
      <c r="H292" s="212">
        <v>400</v>
      </c>
      <c r="I292" s="213"/>
      <c r="J292" s="214">
        <f>ROUND(I292*H292,2)</f>
        <v>0</v>
      </c>
      <c r="K292" s="210" t="s">
        <v>19</v>
      </c>
      <c r="L292" s="48"/>
      <c r="M292" s="215" t="s">
        <v>19</v>
      </c>
      <c r="N292" s="216" t="s">
        <v>43</v>
      </c>
      <c r="O292" s="88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19" t="s">
        <v>161</v>
      </c>
      <c r="AT292" s="219" t="s">
        <v>156</v>
      </c>
      <c r="AU292" s="219" t="s">
        <v>80</v>
      </c>
      <c r="AY292" s="21" t="s">
        <v>153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21" t="s">
        <v>80</v>
      </c>
      <c r="BK292" s="220">
        <f>ROUND(I292*H292,2)</f>
        <v>0</v>
      </c>
      <c r="BL292" s="21" t="s">
        <v>161</v>
      </c>
      <c r="BM292" s="219" t="s">
        <v>893</v>
      </c>
    </row>
    <row r="293" spans="1:47" s="2" customFormat="1" ht="12">
      <c r="A293" s="42"/>
      <c r="B293" s="43"/>
      <c r="C293" s="44"/>
      <c r="D293" s="221" t="s">
        <v>162</v>
      </c>
      <c r="E293" s="44"/>
      <c r="F293" s="222" t="s">
        <v>3112</v>
      </c>
      <c r="G293" s="44"/>
      <c r="H293" s="44"/>
      <c r="I293" s="223"/>
      <c r="J293" s="44"/>
      <c r="K293" s="44"/>
      <c r="L293" s="48"/>
      <c r="M293" s="224"/>
      <c r="N293" s="225"/>
      <c r="O293" s="88"/>
      <c r="P293" s="88"/>
      <c r="Q293" s="88"/>
      <c r="R293" s="88"/>
      <c r="S293" s="88"/>
      <c r="T293" s="89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T293" s="21" t="s">
        <v>162</v>
      </c>
      <c r="AU293" s="21" t="s">
        <v>80</v>
      </c>
    </row>
    <row r="294" spans="1:65" s="2" customFormat="1" ht="16.5" customHeight="1">
      <c r="A294" s="42"/>
      <c r="B294" s="43"/>
      <c r="C294" s="208" t="s">
        <v>537</v>
      </c>
      <c r="D294" s="208" t="s">
        <v>156</v>
      </c>
      <c r="E294" s="209" t="s">
        <v>3163</v>
      </c>
      <c r="F294" s="210" t="s">
        <v>3164</v>
      </c>
      <c r="G294" s="211" t="s">
        <v>366</v>
      </c>
      <c r="H294" s="212">
        <v>1</v>
      </c>
      <c r="I294" s="213"/>
      <c r="J294" s="214">
        <f>ROUND(I294*H294,2)</f>
        <v>0</v>
      </c>
      <c r="K294" s="210" t="s">
        <v>19</v>
      </c>
      <c r="L294" s="48"/>
      <c r="M294" s="215" t="s">
        <v>19</v>
      </c>
      <c r="N294" s="216" t="s">
        <v>43</v>
      </c>
      <c r="O294" s="88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R294" s="219" t="s">
        <v>161</v>
      </c>
      <c r="AT294" s="219" t="s">
        <v>156</v>
      </c>
      <c r="AU294" s="219" t="s">
        <v>80</v>
      </c>
      <c r="AY294" s="21" t="s">
        <v>153</v>
      </c>
      <c r="BE294" s="220">
        <f>IF(N294="základní",J294,0)</f>
        <v>0</v>
      </c>
      <c r="BF294" s="220">
        <f>IF(N294="snížená",J294,0)</f>
        <v>0</v>
      </c>
      <c r="BG294" s="220">
        <f>IF(N294="zákl. přenesená",J294,0)</f>
        <v>0</v>
      </c>
      <c r="BH294" s="220">
        <f>IF(N294="sníž. přenesená",J294,0)</f>
        <v>0</v>
      </c>
      <c r="BI294" s="220">
        <f>IF(N294="nulová",J294,0)</f>
        <v>0</v>
      </c>
      <c r="BJ294" s="21" t="s">
        <v>80</v>
      </c>
      <c r="BK294" s="220">
        <f>ROUND(I294*H294,2)</f>
        <v>0</v>
      </c>
      <c r="BL294" s="21" t="s">
        <v>161</v>
      </c>
      <c r="BM294" s="219" t="s">
        <v>900</v>
      </c>
    </row>
    <row r="295" spans="1:47" s="2" customFormat="1" ht="12">
      <c r="A295" s="42"/>
      <c r="B295" s="43"/>
      <c r="C295" s="44"/>
      <c r="D295" s="221" t="s">
        <v>162</v>
      </c>
      <c r="E295" s="44"/>
      <c r="F295" s="222" t="s">
        <v>3164</v>
      </c>
      <c r="G295" s="44"/>
      <c r="H295" s="44"/>
      <c r="I295" s="223"/>
      <c r="J295" s="44"/>
      <c r="K295" s="44"/>
      <c r="L295" s="48"/>
      <c r="M295" s="224"/>
      <c r="N295" s="225"/>
      <c r="O295" s="88"/>
      <c r="P295" s="88"/>
      <c r="Q295" s="88"/>
      <c r="R295" s="88"/>
      <c r="S295" s="88"/>
      <c r="T295" s="89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T295" s="21" t="s">
        <v>162</v>
      </c>
      <c r="AU295" s="21" t="s">
        <v>80</v>
      </c>
    </row>
    <row r="296" spans="1:65" s="2" customFormat="1" ht="16.5" customHeight="1">
      <c r="A296" s="42"/>
      <c r="B296" s="43"/>
      <c r="C296" s="208" t="s">
        <v>916</v>
      </c>
      <c r="D296" s="208" t="s">
        <v>156</v>
      </c>
      <c r="E296" s="209" t="s">
        <v>3165</v>
      </c>
      <c r="F296" s="210" t="s">
        <v>3166</v>
      </c>
      <c r="G296" s="211" t="s">
        <v>366</v>
      </c>
      <c r="H296" s="212">
        <v>10</v>
      </c>
      <c r="I296" s="213"/>
      <c r="J296" s="214">
        <f>ROUND(I296*H296,2)</f>
        <v>0</v>
      </c>
      <c r="K296" s="210" t="s">
        <v>19</v>
      </c>
      <c r="L296" s="48"/>
      <c r="M296" s="215" t="s">
        <v>19</v>
      </c>
      <c r="N296" s="216" t="s">
        <v>43</v>
      </c>
      <c r="O296" s="88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R296" s="219" t="s">
        <v>161</v>
      </c>
      <c r="AT296" s="219" t="s">
        <v>156</v>
      </c>
      <c r="AU296" s="219" t="s">
        <v>80</v>
      </c>
      <c r="AY296" s="21" t="s">
        <v>153</v>
      </c>
      <c r="BE296" s="220">
        <f>IF(N296="základní",J296,0)</f>
        <v>0</v>
      </c>
      <c r="BF296" s="220">
        <f>IF(N296="snížená",J296,0)</f>
        <v>0</v>
      </c>
      <c r="BG296" s="220">
        <f>IF(N296="zákl. přenesená",J296,0)</f>
        <v>0</v>
      </c>
      <c r="BH296" s="220">
        <f>IF(N296="sníž. přenesená",J296,0)</f>
        <v>0</v>
      </c>
      <c r="BI296" s="220">
        <f>IF(N296="nulová",J296,0)</f>
        <v>0</v>
      </c>
      <c r="BJ296" s="21" t="s">
        <v>80</v>
      </c>
      <c r="BK296" s="220">
        <f>ROUND(I296*H296,2)</f>
        <v>0</v>
      </c>
      <c r="BL296" s="21" t="s">
        <v>161</v>
      </c>
      <c r="BM296" s="219" t="s">
        <v>907</v>
      </c>
    </row>
    <row r="297" spans="1:47" s="2" customFormat="1" ht="12">
      <c r="A297" s="42"/>
      <c r="B297" s="43"/>
      <c r="C297" s="44"/>
      <c r="D297" s="221" t="s">
        <v>162</v>
      </c>
      <c r="E297" s="44"/>
      <c r="F297" s="222" t="s">
        <v>3166</v>
      </c>
      <c r="G297" s="44"/>
      <c r="H297" s="44"/>
      <c r="I297" s="223"/>
      <c r="J297" s="44"/>
      <c r="K297" s="44"/>
      <c r="L297" s="48"/>
      <c r="M297" s="224"/>
      <c r="N297" s="225"/>
      <c r="O297" s="88"/>
      <c r="P297" s="88"/>
      <c r="Q297" s="88"/>
      <c r="R297" s="88"/>
      <c r="S297" s="88"/>
      <c r="T297" s="89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T297" s="21" t="s">
        <v>162</v>
      </c>
      <c r="AU297" s="21" t="s">
        <v>80</v>
      </c>
    </row>
    <row r="298" spans="1:65" s="2" customFormat="1" ht="16.5" customHeight="1">
      <c r="A298" s="42"/>
      <c r="B298" s="43"/>
      <c r="C298" s="208" t="s">
        <v>542</v>
      </c>
      <c r="D298" s="208" t="s">
        <v>156</v>
      </c>
      <c r="E298" s="209" t="s">
        <v>3167</v>
      </c>
      <c r="F298" s="210" t="s">
        <v>3168</v>
      </c>
      <c r="G298" s="211" t="s">
        <v>366</v>
      </c>
      <c r="H298" s="212">
        <v>10</v>
      </c>
      <c r="I298" s="213"/>
      <c r="J298" s="214">
        <f>ROUND(I298*H298,2)</f>
        <v>0</v>
      </c>
      <c r="K298" s="210" t="s">
        <v>19</v>
      </c>
      <c r="L298" s="48"/>
      <c r="M298" s="215" t="s">
        <v>19</v>
      </c>
      <c r="N298" s="216" t="s">
        <v>43</v>
      </c>
      <c r="O298" s="88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R298" s="219" t="s">
        <v>161</v>
      </c>
      <c r="AT298" s="219" t="s">
        <v>156</v>
      </c>
      <c r="AU298" s="219" t="s">
        <v>80</v>
      </c>
      <c r="AY298" s="21" t="s">
        <v>153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21" t="s">
        <v>80</v>
      </c>
      <c r="BK298" s="220">
        <f>ROUND(I298*H298,2)</f>
        <v>0</v>
      </c>
      <c r="BL298" s="21" t="s">
        <v>161</v>
      </c>
      <c r="BM298" s="219" t="s">
        <v>919</v>
      </c>
    </row>
    <row r="299" spans="1:47" s="2" customFormat="1" ht="12">
      <c r="A299" s="42"/>
      <c r="B299" s="43"/>
      <c r="C299" s="44"/>
      <c r="D299" s="221" t="s">
        <v>162</v>
      </c>
      <c r="E299" s="44"/>
      <c r="F299" s="222" t="s">
        <v>3168</v>
      </c>
      <c r="G299" s="44"/>
      <c r="H299" s="44"/>
      <c r="I299" s="223"/>
      <c r="J299" s="44"/>
      <c r="K299" s="44"/>
      <c r="L299" s="48"/>
      <c r="M299" s="224"/>
      <c r="N299" s="225"/>
      <c r="O299" s="88"/>
      <c r="P299" s="88"/>
      <c r="Q299" s="88"/>
      <c r="R299" s="88"/>
      <c r="S299" s="88"/>
      <c r="T299" s="89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T299" s="21" t="s">
        <v>162</v>
      </c>
      <c r="AU299" s="21" t="s">
        <v>80</v>
      </c>
    </row>
    <row r="300" spans="1:65" s="2" customFormat="1" ht="16.5" customHeight="1">
      <c r="A300" s="42"/>
      <c r="B300" s="43"/>
      <c r="C300" s="208" t="s">
        <v>930</v>
      </c>
      <c r="D300" s="208" t="s">
        <v>156</v>
      </c>
      <c r="E300" s="209" t="s">
        <v>3169</v>
      </c>
      <c r="F300" s="210" t="s">
        <v>3170</v>
      </c>
      <c r="G300" s="211" t="s">
        <v>366</v>
      </c>
      <c r="H300" s="212">
        <v>10</v>
      </c>
      <c r="I300" s="213"/>
      <c r="J300" s="214">
        <f>ROUND(I300*H300,2)</f>
        <v>0</v>
      </c>
      <c r="K300" s="210" t="s">
        <v>19</v>
      </c>
      <c r="L300" s="48"/>
      <c r="M300" s="215" t="s">
        <v>19</v>
      </c>
      <c r="N300" s="216" t="s">
        <v>43</v>
      </c>
      <c r="O300" s="88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R300" s="219" t="s">
        <v>161</v>
      </c>
      <c r="AT300" s="219" t="s">
        <v>156</v>
      </c>
      <c r="AU300" s="219" t="s">
        <v>80</v>
      </c>
      <c r="AY300" s="21" t="s">
        <v>153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21" t="s">
        <v>80</v>
      </c>
      <c r="BK300" s="220">
        <f>ROUND(I300*H300,2)</f>
        <v>0</v>
      </c>
      <c r="BL300" s="21" t="s">
        <v>161</v>
      </c>
      <c r="BM300" s="219" t="s">
        <v>925</v>
      </c>
    </row>
    <row r="301" spans="1:47" s="2" customFormat="1" ht="12">
      <c r="A301" s="42"/>
      <c r="B301" s="43"/>
      <c r="C301" s="44"/>
      <c r="D301" s="221" t="s">
        <v>162</v>
      </c>
      <c r="E301" s="44"/>
      <c r="F301" s="222" t="s">
        <v>3170</v>
      </c>
      <c r="G301" s="44"/>
      <c r="H301" s="44"/>
      <c r="I301" s="223"/>
      <c r="J301" s="44"/>
      <c r="K301" s="44"/>
      <c r="L301" s="48"/>
      <c r="M301" s="224"/>
      <c r="N301" s="225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1" t="s">
        <v>162</v>
      </c>
      <c r="AU301" s="21" t="s">
        <v>80</v>
      </c>
    </row>
    <row r="302" spans="1:65" s="2" customFormat="1" ht="21.75" customHeight="1">
      <c r="A302" s="42"/>
      <c r="B302" s="43"/>
      <c r="C302" s="208" t="s">
        <v>549</v>
      </c>
      <c r="D302" s="208" t="s">
        <v>156</v>
      </c>
      <c r="E302" s="209" t="s">
        <v>3171</v>
      </c>
      <c r="F302" s="210" t="s">
        <v>3172</v>
      </c>
      <c r="G302" s="211" t="s">
        <v>2719</v>
      </c>
      <c r="H302" s="212">
        <v>4</v>
      </c>
      <c r="I302" s="213"/>
      <c r="J302" s="214">
        <f>ROUND(I302*H302,2)</f>
        <v>0</v>
      </c>
      <c r="K302" s="210" t="s">
        <v>19</v>
      </c>
      <c r="L302" s="48"/>
      <c r="M302" s="215" t="s">
        <v>19</v>
      </c>
      <c r="N302" s="216" t="s">
        <v>43</v>
      </c>
      <c r="O302" s="88"/>
      <c r="P302" s="217">
        <f>O302*H302</f>
        <v>0</v>
      </c>
      <c r="Q302" s="217">
        <v>0</v>
      </c>
      <c r="R302" s="217">
        <f>Q302*H302</f>
        <v>0</v>
      </c>
      <c r="S302" s="217">
        <v>0</v>
      </c>
      <c r="T302" s="218">
        <f>S302*H302</f>
        <v>0</v>
      </c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R302" s="219" t="s">
        <v>161</v>
      </c>
      <c r="AT302" s="219" t="s">
        <v>156</v>
      </c>
      <c r="AU302" s="219" t="s">
        <v>80</v>
      </c>
      <c r="AY302" s="21" t="s">
        <v>153</v>
      </c>
      <c r="BE302" s="220">
        <f>IF(N302="základní",J302,0)</f>
        <v>0</v>
      </c>
      <c r="BF302" s="220">
        <f>IF(N302="snížená",J302,0)</f>
        <v>0</v>
      </c>
      <c r="BG302" s="220">
        <f>IF(N302="zákl. přenesená",J302,0)</f>
        <v>0</v>
      </c>
      <c r="BH302" s="220">
        <f>IF(N302="sníž. přenesená",J302,0)</f>
        <v>0</v>
      </c>
      <c r="BI302" s="220">
        <f>IF(N302="nulová",J302,0)</f>
        <v>0</v>
      </c>
      <c r="BJ302" s="21" t="s">
        <v>80</v>
      </c>
      <c r="BK302" s="220">
        <f>ROUND(I302*H302,2)</f>
        <v>0</v>
      </c>
      <c r="BL302" s="21" t="s">
        <v>161</v>
      </c>
      <c r="BM302" s="219" t="s">
        <v>933</v>
      </c>
    </row>
    <row r="303" spans="1:47" s="2" customFormat="1" ht="12">
      <c r="A303" s="42"/>
      <c r="B303" s="43"/>
      <c r="C303" s="44"/>
      <c r="D303" s="221" t="s">
        <v>162</v>
      </c>
      <c r="E303" s="44"/>
      <c r="F303" s="222" t="s">
        <v>3172</v>
      </c>
      <c r="G303" s="44"/>
      <c r="H303" s="44"/>
      <c r="I303" s="223"/>
      <c r="J303" s="44"/>
      <c r="K303" s="44"/>
      <c r="L303" s="48"/>
      <c r="M303" s="224"/>
      <c r="N303" s="225"/>
      <c r="O303" s="88"/>
      <c r="P303" s="88"/>
      <c r="Q303" s="88"/>
      <c r="R303" s="88"/>
      <c r="S303" s="88"/>
      <c r="T303" s="89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T303" s="21" t="s">
        <v>162</v>
      </c>
      <c r="AU303" s="21" t="s">
        <v>80</v>
      </c>
    </row>
    <row r="304" spans="1:65" s="2" customFormat="1" ht="16.5" customHeight="1">
      <c r="A304" s="42"/>
      <c r="B304" s="43"/>
      <c r="C304" s="208" t="s">
        <v>946</v>
      </c>
      <c r="D304" s="208" t="s">
        <v>156</v>
      </c>
      <c r="E304" s="209" t="s">
        <v>3163</v>
      </c>
      <c r="F304" s="210" t="s">
        <v>3164</v>
      </c>
      <c r="G304" s="211" t="s">
        <v>366</v>
      </c>
      <c r="H304" s="212">
        <v>2</v>
      </c>
      <c r="I304" s="213"/>
      <c r="J304" s="214">
        <f>ROUND(I304*H304,2)</f>
        <v>0</v>
      </c>
      <c r="K304" s="210" t="s">
        <v>19</v>
      </c>
      <c r="L304" s="48"/>
      <c r="M304" s="215" t="s">
        <v>19</v>
      </c>
      <c r="N304" s="216" t="s">
        <v>43</v>
      </c>
      <c r="O304" s="88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R304" s="219" t="s">
        <v>161</v>
      </c>
      <c r="AT304" s="219" t="s">
        <v>156</v>
      </c>
      <c r="AU304" s="219" t="s">
        <v>80</v>
      </c>
      <c r="AY304" s="21" t="s">
        <v>153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21" t="s">
        <v>80</v>
      </c>
      <c r="BK304" s="220">
        <f>ROUND(I304*H304,2)</f>
        <v>0</v>
      </c>
      <c r="BL304" s="21" t="s">
        <v>161</v>
      </c>
      <c r="BM304" s="219" t="s">
        <v>941</v>
      </c>
    </row>
    <row r="305" spans="1:47" s="2" customFormat="1" ht="12">
      <c r="A305" s="42"/>
      <c r="B305" s="43"/>
      <c r="C305" s="44"/>
      <c r="D305" s="221" t="s">
        <v>162</v>
      </c>
      <c r="E305" s="44"/>
      <c r="F305" s="222" t="s">
        <v>3164</v>
      </c>
      <c r="G305" s="44"/>
      <c r="H305" s="44"/>
      <c r="I305" s="223"/>
      <c r="J305" s="44"/>
      <c r="K305" s="44"/>
      <c r="L305" s="48"/>
      <c r="M305" s="224"/>
      <c r="N305" s="225"/>
      <c r="O305" s="88"/>
      <c r="P305" s="88"/>
      <c r="Q305" s="88"/>
      <c r="R305" s="88"/>
      <c r="S305" s="88"/>
      <c r="T305" s="89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T305" s="21" t="s">
        <v>162</v>
      </c>
      <c r="AU305" s="21" t="s">
        <v>80</v>
      </c>
    </row>
    <row r="306" spans="1:63" s="12" customFormat="1" ht="25.9" customHeight="1">
      <c r="A306" s="12"/>
      <c r="B306" s="192"/>
      <c r="C306" s="193"/>
      <c r="D306" s="194" t="s">
        <v>71</v>
      </c>
      <c r="E306" s="195" t="s">
        <v>3173</v>
      </c>
      <c r="F306" s="195" t="s">
        <v>3174</v>
      </c>
      <c r="G306" s="193"/>
      <c r="H306" s="193"/>
      <c r="I306" s="196"/>
      <c r="J306" s="197">
        <f>BK306</f>
        <v>0</v>
      </c>
      <c r="K306" s="193"/>
      <c r="L306" s="198"/>
      <c r="M306" s="199"/>
      <c r="N306" s="200"/>
      <c r="O306" s="200"/>
      <c r="P306" s="201">
        <f>SUM(P307:P312)</f>
        <v>0</v>
      </c>
      <c r="Q306" s="200"/>
      <c r="R306" s="201">
        <f>SUM(R307:R312)</f>
        <v>0</v>
      </c>
      <c r="S306" s="200"/>
      <c r="T306" s="202">
        <f>SUM(T307:T312)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3" t="s">
        <v>80</v>
      </c>
      <c r="AT306" s="204" t="s">
        <v>71</v>
      </c>
      <c r="AU306" s="204" t="s">
        <v>72</v>
      </c>
      <c r="AY306" s="203" t="s">
        <v>153</v>
      </c>
      <c r="BK306" s="205">
        <f>SUM(BK307:BK312)</f>
        <v>0</v>
      </c>
    </row>
    <row r="307" spans="1:65" s="2" customFormat="1" ht="16.5" customHeight="1">
      <c r="A307" s="42"/>
      <c r="B307" s="43"/>
      <c r="C307" s="208" t="s">
        <v>555</v>
      </c>
      <c r="D307" s="208" t="s">
        <v>156</v>
      </c>
      <c r="E307" s="209" t="s">
        <v>3175</v>
      </c>
      <c r="F307" s="210" t="s">
        <v>3176</v>
      </c>
      <c r="G307" s="211" t="s">
        <v>366</v>
      </c>
      <c r="H307" s="212">
        <v>2</v>
      </c>
      <c r="I307" s="213"/>
      <c r="J307" s="214">
        <f>ROUND(I307*H307,2)</f>
        <v>0</v>
      </c>
      <c r="K307" s="210" t="s">
        <v>19</v>
      </c>
      <c r="L307" s="48"/>
      <c r="M307" s="215" t="s">
        <v>19</v>
      </c>
      <c r="N307" s="216" t="s">
        <v>43</v>
      </c>
      <c r="O307" s="88"/>
      <c r="P307" s="217">
        <f>O307*H307</f>
        <v>0</v>
      </c>
      <c r="Q307" s="217">
        <v>0</v>
      </c>
      <c r="R307" s="217">
        <f>Q307*H307</f>
        <v>0</v>
      </c>
      <c r="S307" s="217">
        <v>0</v>
      </c>
      <c r="T307" s="218">
        <f>S307*H307</f>
        <v>0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19" t="s">
        <v>161</v>
      </c>
      <c r="AT307" s="219" t="s">
        <v>156</v>
      </c>
      <c r="AU307" s="219" t="s">
        <v>80</v>
      </c>
      <c r="AY307" s="21" t="s">
        <v>153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21" t="s">
        <v>80</v>
      </c>
      <c r="BK307" s="220">
        <f>ROUND(I307*H307,2)</f>
        <v>0</v>
      </c>
      <c r="BL307" s="21" t="s">
        <v>161</v>
      </c>
      <c r="BM307" s="219" t="s">
        <v>949</v>
      </c>
    </row>
    <row r="308" spans="1:47" s="2" customFormat="1" ht="12">
      <c r="A308" s="42"/>
      <c r="B308" s="43"/>
      <c r="C308" s="44"/>
      <c r="D308" s="221" t="s">
        <v>162</v>
      </c>
      <c r="E308" s="44"/>
      <c r="F308" s="222" t="s">
        <v>3176</v>
      </c>
      <c r="G308" s="44"/>
      <c r="H308" s="44"/>
      <c r="I308" s="223"/>
      <c r="J308" s="44"/>
      <c r="K308" s="44"/>
      <c r="L308" s="48"/>
      <c r="M308" s="224"/>
      <c r="N308" s="225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1" t="s">
        <v>162</v>
      </c>
      <c r="AU308" s="21" t="s">
        <v>80</v>
      </c>
    </row>
    <row r="309" spans="1:65" s="2" customFormat="1" ht="16.5" customHeight="1">
      <c r="A309" s="42"/>
      <c r="B309" s="43"/>
      <c r="C309" s="208" t="s">
        <v>961</v>
      </c>
      <c r="D309" s="208" t="s">
        <v>156</v>
      </c>
      <c r="E309" s="209" t="s">
        <v>3177</v>
      </c>
      <c r="F309" s="210" t="s">
        <v>3178</v>
      </c>
      <c r="G309" s="211" t="s">
        <v>366</v>
      </c>
      <c r="H309" s="212">
        <v>2</v>
      </c>
      <c r="I309" s="213"/>
      <c r="J309" s="214">
        <f>ROUND(I309*H309,2)</f>
        <v>0</v>
      </c>
      <c r="K309" s="210" t="s">
        <v>19</v>
      </c>
      <c r="L309" s="48"/>
      <c r="M309" s="215" t="s">
        <v>19</v>
      </c>
      <c r="N309" s="216" t="s">
        <v>43</v>
      </c>
      <c r="O309" s="88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19" t="s">
        <v>161</v>
      </c>
      <c r="AT309" s="219" t="s">
        <v>156</v>
      </c>
      <c r="AU309" s="219" t="s">
        <v>80</v>
      </c>
      <c r="AY309" s="21" t="s">
        <v>153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21" t="s">
        <v>80</v>
      </c>
      <c r="BK309" s="220">
        <f>ROUND(I309*H309,2)</f>
        <v>0</v>
      </c>
      <c r="BL309" s="21" t="s">
        <v>161</v>
      </c>
      <c r="BM309" s="219" t="s">
        <v>955</v>
      </c>
    </row>
    <row r="310" spans="1:47" s="2" customFormat="1" ht="12">
      <c r="A310" s="42"/>
      <c r="B310" s="43"/>
      <c r="C310" s="44"/>
      <c r="D310" s="221" t="s">
        <v>162</v>
      </c>
      <c r="E310" s="44"/>
      <c r="F310" s="222" t="s">
        <v>3178</v>
      </c>
      <c r="G310" s="44"/>
      <c r="H310" s="44"/>
      <c r="I310" s="223"/>
      <c r="J310" s="44"/>
      <c r="K310" s="44"/>
      <c r="L310" s="48"/>
      <c r="M310" s="224"/>
      <c r="N310" s="225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1" t="s">
        <v>162</v>
      </c>
      <c r="AU310" s="21" t="s">
        <v>80</v>
      </c>
    </row>
    <row r="311" spans="1:65" s="2" customFormat="1" ht="16.5" customHeight="1">
      <c r="A311" s="42"/>
      <c r="B311" s="43"/>
      <c r="C311" s="208" t="s">
        <v>562</v>
      </c>
      <c r="D311" s="208" t="s">
        <v>156</v>
      </c>
      <c r="E311" s="209" t="s">
        <v>3179</v>
      </c>
      <c r="F311" s="210" t="s">
        <v>3180</v>
      </c>
      <c r="G311" s="211" t="s">
        <v>2719</v>
      </c>
      <c r="H311" s="212">
        <v>4</v>
      </c>
      <c r="I311" s="213"/>
      <c r="J311" s="214">
        <f>ROUND(I311*H311,2)</f>
        <v>0</v>
      </c>
      <c r="K311" s="210" t="s">
        <v>19</v>
      </c>
      <c r="L311" s="48"/>
      <c r="M311" s="215" t="s">
        <v>19</v>
      </c>
      <c r="N311" s="216" t="s">
        <v>43</v>
      </c>
      <c r="O311" s="88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R311" s="219" t="s">
        <v>161</v>
      </c>
      <c r="AT311" s="219" t="s">
        <v>156</v>
      </c>
      <c r="AU311" s="219" t="s">
        <v>80</v>
      </c>
      <c r="AY311" s="21" t="s">
        <v>153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21" t="s">
        <v>80</v>
      </c>
      <c r="BK311" s="220">
        <f>ROUND(I311*H311,2)</f>
        <v>0</v>
      </c>
      <c r="BL311" s="21" t="s">
        <v>161</v>
      </c>
      <c r="BM311" s="219" t="s">
        <v>964</v>
      </c>
    </row>
    <row r="312" spans="1:47" s="2" customFormat="1" ht="12">
      <c r="A312" s="42"/>
      <c r="B312" s="43"/>
      <c r="C312" s="44"/>
      <c r="D312" s="221" t="s">
        <v>162</v>
      </c>
      <c r="E312" s="44"/>
      <c r="F312" s="222" t="s">
        <v>3180</v>
      </c>
      <c r="G312" s="44"/>
      <c r="H312" s="44"/>
      <c r="I312" s="223"/>
      <c r="J312" s="44"/>
      <c r="K312" s="44"/>
      <c r="L312" s="48"/>
      <c r="M312" s="224"/>
      <c r="N312" s="225"/>
      <c r="O312" s="88"/>
      <c r="P312" s="88"/>
      <c r="Q312" s="88"/>
      <c r="R312" s="88"/>
      <c r="S312" s="88"/>
      <c r="T312" s="89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T312" s="21" t="s">
        <v>162</v>
      </c>
      <c r="AU312" s="21" t="s">
        <v>80</v>
      </c>
    </row>
    <row r="313" spans="1:63" s="12" customFormat="1" ht="25.9" customHeight="1">
      <c r="A313" s="12"/>
      <c r="B313" s="192"/>
      <c r="C313" s="193"/>
      <c r="D313" s="194" t="s">
        <v>71</v>
      </c>
      <c r="E313" s="195" t="s">
        <v>2307</v>
      </c>
      <c r="F313" s="195" t="s">
        <v>2327</v>
      </c>
      <c r="G313" s="193"/>
      <c r="H313" s="193"/>
      <c r="I313" s="196"/>
      <c r="J313" s="197">
        <f>BK313</f>
        <v>0</v>
      </c>
      <c r="K313" s="193"/>
      <c r="L313" s="198"/>
      <c r="M313" s="199"/>
      <c r="N313" s="200"/>
      <c r="O313" s="200"/>
      <c r="P313" s="201">
        <f>SUM(P314:P327)</f>
        <v>0</v>
      </c>
      <c r="Q313" s="200"/>
      <c r="R313" s="201">
        <f>SUM(R314:R327)</f>
        <v>0</v>
      </c>
      <c r="S313" s="200"/>
      <c r="T313" s="202">
        <f>SUM(T314:T327)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3" t="s">
        <v>188</v>
      </c>
      <c r="AT313" s="204" t="s">
        <v>71</v>
      </c>
      <c r="AU313" s="204" t="s">
        <v>72</v>
      </c>
      <c r="AY313" s="203" t="s">
        <v>153</v>
      </c>
      <c r="BK313" s="205">
        <f>SUM(BK314:BK327)</f>
        <v>0</v>
      </c>
    </row>
    <row r="314" spans="1:65" s="2" customFormat="1" ht="16.5" customHeight="1">
      <c r="A314" s="42"/>
      <c r="B314" s="43"/>
      <c r="C314" s="208" t="s">
        <v>972</v>
      </c>
      <c r="D314" s="208" t="s">
        <v>156</v>
      </c>
      <c r="E314" s="209" t="s">
        <v>3071</v>
      </c>
      <c r="F314" s="210" t="s">
        <v>3181</v>
      </c>
      <c r="G314" s="211" t="s">
        <v>366</v>
      </c>
      <c r="H314" s="212">
        <v>1</v>
      </c>
      <c r="I314" s="213"/>
      <c r="J314" s="214">
        <f>ROUND(I314*H314,2)</f>
        <v>0</v>
      </c>
      <c r="K314" s="210" t="s">
        <v>19</v>
      </c>
      <c r="L314" s="48"/>
      <c r="M314" s="215" t="s">
        <v>19</v>
      </c>
      <c r="N314" s="216" t="s">
        <v>43</v>
      </c>
      <c r="O314" s="88"/>
      <c r="P314" s="217">
        <f>O314*H314</f>
        <v>0</v>
      </c>
      <c r="Q314" s="217">
        <v>0</v>
      </c>
      <c r="R314" s="217">
        <f>Q314*H314</f>
        <v>0</v>
      </c>
      <c r="S314" s="217">
        <v>0</v>
      </c>
      <c r="T314" s="218">
        <f>S314*H314</f>
        <v>0</v>
      </c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R314" s="219" t="s">
        <v>161</v>
      </c>
      <c r="AT314" s="219" t="s">
        <v>156</v>
      </c>
      <c r="AU314" s="219" t="s">
        <v>80</v>
      </c>
      <c r="AY314" s="21" t="s">
        <v>153</v>
      </c>
      <c r="BE314" s="220">
        <f>IF(N314="základní",J314,0)</f>
        <v>0</v>
      </c>
      <c r="BF314" s="220">
        <f>IF(N314="snížená",J314,0)</f>
        <v>0</v>
      </c>
      <c r="BG314" s="220">
        <f>IF(N314="zákl. přenesená",J314,0)</f>
        <v>0</v>
      </c>
      <c r="BH314" s="220">
        <f>IF(N314="sníž. přenesená",J314,0)</f>
        <v>0</v>
      </c>
      <c r="BI314" s="220">
        <f>IF(N314="nulová",J314,0)</f>
        <v>0</v>
      </c>
      <c r="BJ314" s="21" t="s">
        <v>80</v>
      </c>
      <c r="BK314" s="220">
        <f>ROUND(I314*H314,2)</f>
        <v>0</v>
      </c>
      <c r="BL314" s="21" t="s">
        <v>161</v>
      </c>
      <c r="BM314" s="219" t="s">
        <v>969</v>
      </c>
    </row>
    <row r="315" spans="1:47" s="2" customFormat="1" ht="12">
      <c r="A315" s="42"/>
      <c r="B315" s="43"/>
      <c r="C315" s="44"/>
      <c r="D315" s="221" t="s">
        <v>162</v>
      </c>
      <c r="E315" s="44"/>
      <c r="F315" s="222" t="s">
        <v>3181</v>
      </c>
      <c r="G315" s="44"/>
      <c r="H315" s="44"/>
      <c r="I315" s="223"/>
      <c r="J315" s="44"/>
      <c r="K315" s="44"/>
      <c r="L315" s="48"/>
      <c r="M315" s="224"/>
      <c r="N315" s="225"/>
      <c r="O315" s="88"/>
      <c r="P315" s="88"/>
      <c r="Q315" s="88"/>
      <c r="R315" s="88"/>
      <c r="S315" s="88"/>
      <c r="T315" s="89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T315" s="21" t="s">
        <v>162</v>
      </c>
      <c r="AU315" s="21" t="s">
        <v>80</v>
      </c>
    </row>
    <row r="316" spans="1:65" s="2" customFormat="1" ht="16.5" customHeight="1">
      <c r="A316" s="42"/>
      <c r="B316" s="43"/>
      <c r="C316" s="208" t="s">
        <v>567</v>
      </c>
      <c r="D316" s="208" t="s">
        <v>156</v>
      </c>
      <c r="E316" s="209" t="s">
        <v>3069</v>
      </c>
      <c r="F316" s="210" t="s">
        <v>3182</v>
      </c>
      <c r="G316" s="211" t="s">
        <v>2598</v>
      </c>
      <c r="H316" s="212">
        <v>1</v>
      </c>
      <c r="I316" s="213"/>
      <c r="J316" s="214">
        <f>ROUND(I316*H316,2)</f>
        <v>0</v>
      </c>
      <c r="K316" s="210" t="s">
        <v>19</v>
      </c>
      <c r="L316" s="48"/>
      <c r="M316" s="215" t="s">
        <v>19</v>
      </c>
      <c r="N316" s="216" t="s">
        <v>43</v>
      </c>
      <c r="O316" s="88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R316" s="219" t="s">
        <v>161</v>
      </c>
      <c r="AT316" s="219" t="s">
        <v>156</v>
      </c>
      <c r="AU316" s="219" t="s">
        <v>80</v>
      </c>
      <c r="AY316" s="21" t="s">
        <v>153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21" t="s">
        <v>80</v>
      </c>
      <c r="BK316" s="220">
        <f>ROUND(I316*H316,2)</f>
        <v>0</v>
      </c>
      <c r="BL316" s="21" t="s">
        <v>161</v>
      </c>
      <c r="BM316" s="219" t="s">
        <v>155</v>
      </c>
    </row>
    <row r="317" spans="1:47" s="2" customFormat="1" ht="12">
      <c r="A317" s="42"/>
      <c r="B317" s="43"/>
      <c r="C317" s="44"/>
      <c r="D317" s="221" t="s">
        <v>162</v>
      </c>
      <c r="E317" s="44"/>
      <c r="F317" s="222" t="s">
        <v>3182</v>
      </c>
      <c r="G317" s="44"/>
      <c r="H317" s="44"/>
      <c r="I317" s="223"/>
      <c r="J317" s="44"/>
      <c r="K317" s="44"/>
      <c r="L317" s="48"/>
      <c r="M317" s="224"/>
      <c r="N317" s="225"/>
      <c r="O317" s="88"/>
      <c r="P317" s="88"/>
      <c r="Q317" s="88"/>
      <c r="R317" s="88"/>
      <c r="S317" s="88"/>
      <c r="T317" s="89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T317" s="21" t="s">
        <v>162</v>
      </c>
      <c r="AU317" s="21" t="s">
        <v>80</v>
      </c>
    </row>
    <row r="318" spans="1:65" s="2" customFormat="1" ht="16.5" customHeight="1">
      <c r="A318" s="42"/>
      <c r="B318" s="43"/>
      <c r="C318" s="208" t="s">
        <v>983</v>
      </c>
      <c r="D318" s="208" t="s">
        <v>156</v>
      </c>
      <c r="E318" s="209" t="s">
        <v>3183</v>
      </c>
      <c r="F318" s="210" t="s">
        <v>3184</v>
      </c>
      <c r="G318" s="211" t="s">
        <v>2598</v>
      </c>
      <c r="H318" s="212">
        <v>1</v>
      </c>
      <c r="I318" s="213"/>
      <c r="J318" s="214">
        <f>ROUND(I318*H318,2)</f>
        <v>0</v>
      </c>
      <c r="K318" s="210" t="s">
        <v>19</v>
      </c>
      <c r="L318" s="48"/>
      <c r="M318" s="215" t="s">
        <v>19</v>
      </c>
      <c r="N318" s="216" t="s">
        <v>43</v>
      </c>
      <c r="O318" s="88"/>
      <c r="P318" s="217">
        <f>O318*H318</f>
        <v>0</v>
      </c>
      <c r="Q318" s="217">
        <v>0</v>
      </c>
      <c r="R318" s="217">
        <f>Q318*H318</f>
        <v>0</v>
      </c>
      <c r="S318" s="217">
        <v>0</v>
      </c>
      <c r="T318" s="218">
        <f>S318*H318</f>
        <v>0</v>
      </c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R318" s="219" t="s">
        <v>161</v>
      </c>
      <c r="AT318" s="219" t="s">
        <v>156</v>
      </c>
      <c r="AU318" s="219" t="s">
        <v>80</v>
      </c>
      <c r="AY318" s="21" t="s">
        <v>153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21" t="s">
        <v>80</v>
      </c>
      <c r="BK318" s="220">
        <f>ROUND(I318*H318,2)</f>
        <v>0</v>
      </c>
      <c r="BL318" s="21" t="s">
        <v>161</v>
      </c>
      <c r="BM318" s="219" t="s">
        <v>570</v>
      </c>
    </row>
    <row r="319" spans="1:47" s="2" customFormat="1" ht="12">
      <c r="A319" s="42"/>
      <c r="B319" s="43"/>
      <c r="C319" s="44"/>
      <c r="D319" s="221" t="s">
        <v>162</v>
      </c>
      <c r="E319" s="44"/>
      <c r="F319" s="222" t="s">
        <v>3184</v>
      </c>
      <c r="G319" s="44"/>
      <c r="H319" s="44"/>
      <c r="I319" s="223"/>
      <c r="J319" s="44"/>
      <c r="K319" s="44"/>
      <c r="L319" s="48"/>
      <c r="M319" s="224"/>
      <c r="N319" s="225"/>
      <c r="O319" s="88"/>
      <c r="P319" s="88"/>
      <c r="Q319" s="88"/>
      <c r="R319" s="88"/>
      <c r="S319" s="88"/>
      <c r="T319" s="89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T319" s="21" t="s">
        <v>162</v>
      </c>
      <c r="AU319" s="21" t="s">
        <v>80</v>
      </c>
    </row>
    <row r="320" spans="1:65" s="2" customFormat="1" ht="16.5" customHeight="1">
      <c r="A320" s="42"/>
      <c r="B320" s="43"/>
      <c r="C320" s="208" t="s">
        <v>573</v>
      </c>
      <c r="D320" s="208" t="s">
        <v>156</v>
      </c>
      <c r="E320" s="209" t="s">
        <v>3185</v>
      </c>
      <c r="F320" s="210" t="s">
        <v>3186</v>
      </c>
      <c r="G320" s="211" t="s">
        <v>2598</v>
      </c>
      <c r="H320" s="212">
        <v>1</v>
      </c>
      <c r="I320" s="213"/>
      <c r="J320" s="214">
        <f>ROUND(I320*H320,2)</f>
        <v>0</v>
      </c>
      <c r="K320" s="210" t="s">
        <v>19</v>
      </c>
      <c r="L320" s="48"/>
      <c r="M320" s="215" t="s">
        <v>19</v>
      </c>
      <c r="N320" s="216" t="s">
        <v>43</v>
      </c>
      <c r="O320" s="88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R320" s="219" t="s">
        <v>161</v>
      </c>
      <c r="AT320" s="219" t="s">
        <v>156</v>
      </c>
      <c r="AU320" s="219" t="s">
        <v>80</v>
      </c>
      <c r="AY320" s="21" t="s">
        <v>153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21" t="s">
        <v>80</v>
      </c>
      <c r="BK320" s="220">
        <f>ROUND(I320*H320,2)</f>
        <v>0</v>
      </c>
      <c r="BL320" s="21" t="s">
        <v>161</v>
      </c>
      <c r="BM320" s="219" t="s">
        <v>986</v>
      </c>
    </row>
    <row r="321" spans="1:47" s="2" customFormat="1" ht="12">
      <c r="A321" s="42"/>
      <c r="B321" s="43"/>
      <c r="C321" s="44"/>
      <c r="D321" s="221" t="s">
        <v>162</v>
      </c>
      <c r="E321" s="44"/>
      <c r="F321" s="222" t="s">
        <v>3186</v>
      </c>
      <c r="G321" s="44"/>
      <c r="H321" s="44"/>
      <c r="I321" s="223"/>
      <c r="J321" s="44"/>
      <c r="K321" s="44"/>
      <c r="L321" s="48"/>
      <c r="M321" s="224"/>
      <c r="N321" s="225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1" t="s">
        <v>162</v>
      </c>
      <c r="AU321" s="21" t="s">
        <v>80</v>
      </c>
    </row>
    <row r="322" spans="1:65" s="2" customFormat="1" ht="16.5" customHeight="1">
      <c r="A322" s="42"/>
      <c r="B322" s="43"/>
      <c r="C322" s="208" t="s">
        <v>1000</v>
      </c>
      <c r="D322" s="208" t="s">
        <v>156</v>
      </c>
      <c r="E322" s="209" t="s">
        <v>3187</v>
      </c>
      <c r="F322" s="210" t="s">
        <v>3188</v>
      </c>
      <c r="G322" s="211" t="s">
        <v>2598</v>
      </c>
      <c r="H322" s="212">
        <v>1</v>
      </c>
      <c r="I322" s="213"/>
      <c r="J322" s="214">
        <f>ROUND(I322*H322,2)</f>
        <v>0</v>
      </c>
      <c r="K322" s="210" t="s">
        <v>19</v>
      </c>
      <c r="L322" s="48"/>
      <c r="M322" s="215" t="s">
        <v>19</v>
      </c>
      <c r="N322" s="216" t="s">
        <v>43</v>
      </c>
      <c r="O322" s="88"/>
      <c r="P322" s="217">
        <f>O322*H322</f>
        <v>0</v>
      </c>
      <c r="Q322" s="217">
        <v>0</v>
      </c>
      <c r="R322" s="217">
        <f>Q322*H322</f>
        <v>0</v>
      </c>
      <c r="S322" s="217">
        <v>0</v>
      </c>
      <c r="T322" s="218">
        <f>S322*H322</f>
        <v>0</v>
      </c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R322" s="219" t="s">
        <v>161</v>
      </c>
      <c r="AT322" s="219" t="s">
        <v>156</v>
      </c>
      <c r="AU322" s="219" t="s">
        <v>80</v>
      </c>
      <c r="AY322" s="21" t="s">
        <v>153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21" t="s">
        <v>80</v>
      </c>
      <c r="BK322" s="220">
        <f>ROUND(I322*H322,2)</f>
        <v>0</v>
      </c>
      <c r="BL322" s="21" t="s">
        <v>161</v>
      </c>
      <c r="BM322" s="219" t="s">
        <v>993</v>
      </c>
    </row>
    <row r="323" spans="1:47" s="2" customFormat="1" ht="12">
      <c r="A323" s="42"/>
      <c r="B323" s="43"/>
      <c r="C323" s="44"/>
      <c r="D323" s="221" t="s">
        <v>162</v>
      </c>
      <c r="E323" s="44"/>
      <c r="F323" s="222" t="s">
        <v>3188</v>
      </c>
      <c r="G323" s="44"/>
      <c r="H323" s="44"/>
      <c r="I323" s="223"/>
      <c r="J323" s="44"/>
      <c r="K323" s="44"/>
      <c r="L323" s="48"/>
      <c r="M323" s="224"/>
      <c r="N323" s="225"/>
      <c r="O323" s="88"/>
      <c r="P323" s="88"/>
      <c r="Q323" s="88"/>
      <c r="R323" s="88"/>
      <c r="S323" s="88"/>
      <c r="T323" s="89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T323" s="21" t="s">
        <v>162</v>
      </c>
      <c r="AU323" s="21" t="s">
        <v>80</v>
      </c>
    </row>
    <row r="324" spans="1:65" s="2" customFormat="1" ht="16.5" customHeight="1">
      <c r="A324" s="42"/>
      <c r="B324" s="43"/>
      <c r="C324" s="208" t="s">
        <v>579</v>
      </c>
      <c r="D324" s="208" t="s">
        <v>156</v>
      </c>
      <c r="E324" s="209" t="s">
        <v>3189</v>
      </c>
      <c r="F324" s="210" t="s">
        <v>3190</v>
      </c>
      <c r="G324" s="211" t="s">
        <v>2598</v>
      </c>
      <c r="H324" s="212">
        <v>1</v>
      </c>
      <c r="I324" s="213"/>
      <c r="J324" s="214">
        <f>ROUND(I324*H324,2)</f>
        <v>0</v>
      </c>
      <c r="K324" s="210" t="s">
        <v>19</v>
      </c>
      <c r="L324" s="48"/>
      <c r="M324" s="215" t="s">
        <v>19</v>
      </c>
      <c r="N324" s="216" t="s">
        <v>43</v>
      </c>
      <c r="O324" s="88"/>
      <c r="P324" s="217">
        <f>O324*H324</f>
        <v>0</v>
      </c>
      <c r="Q324" s="217">
        <v>0</v>
      </c>
      <c r="R324" s="217">
        <f>Q324*H324</f>
        <v>0</v>
      </c>
      <c r="S324" s="217">
        <v>0</v>
      </c>
      <c r="T324" s="218">
        <f>S324*H324</f>
        <v>0</v>
      </c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R324" s="219" t="s">
        <v>161</v>
      </c>
      <c r="AT324" s="219" t="s">
        <v>156</v>
      </c>
      <c r="AU324" s="219" t="s">
        <v>80</v>
      </c>
      <c r="AY324" s="21" t="s">
        <v>153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21" t="s">
        <v>80</v>
      </c>
      <c r="BK324" s="220">
        <f>ROUND(I324*H324,2)</f>
        <v>0</v>
      </c>
      <c r="BL324" s="21" t="s">
        <v>161</v>
      </c>
      <c r="BM324" s="219" t="s">
        <v>1003</v>
      </c>
    </row>
    <row r="325" spans="1:47" s="2" customFormat="1" ht="12">
      <c r="A325" s="42"/>
      <c r="B325" s="43"/>
      <c r="C325" s="44"/>
      <c r="D325" s="221" t="s">
        <v>162</v>
      </c>
      <c r="E325" s="44"/>
      <c r="F325" s="222" t="s">
        <v>3190</v>
      </c>
      <c r="G325" s="44"/>
      <c r="H325" s="44"/>
      <c r="I325" s="223"/>
      <c r="J325" s="44"/>
      <c r="K325" s="44"/>
      <c r="L325" s="48"/>
      <c r="M325" s="224"/>
      <c r="N325" s="225"/>
      <c r="O325" s="88"/>
      <c r="P325" s="88"/>
      <c r="Q325" s="88"/>
      <c r="R325" s="88"/>
      <c r="S325" s="88"/>
      <c r="T325" s="89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T325" s="21" t="s">
        <v>162</v>
      </c>
      <c r="AU325" s="21" t="s">
        <v>80</v>
      </c>
    </row>
    <row r="326" spans="1:65" s="2" customFormat="1" ht="16.5" customHeight="1">
      <c r="A326" s="42"/>
      <c r="B326" s="43"/>
      <c r="C326" s="208" t="s">
        <v>1011</v>
      </c>
      <c r="D326" s="208" t="s">
        <v>156</v>
      </c>
      <c r="E326" s="209" t="s">
        <v>3191</v>
      </c>
      <c r="F326" s="210" t="s">
        <v>3192</v>
      </c>
      <c r="G326" s="211" t="s">
        <v>2598</v>
      </c>
      <c r="H326" s="212">
        <v>1</v>
      </c>
      <c r="I326" s="213"/>
      <c r="J326" s="214">
        <f>ROUND(I326*H326,2)</f>
        <v>0</v>
      </c>
      <c r="K326" s="210" t="s">
        <v>19</v>
      </c>
      <c r="L326" s="48"/>
      <c r="M326" s="215" t="s">
        <v>19</v>
      </c>
      <c r="N326" s="216" t="s">
        <v>43</v>
      </c>
      <c r="O326" s="88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R326" s="219" t="s">
        <v>161</v>
      </c>
      <c r="AT326" s="219" t="s">
        <v>156</v>
      </c>
      <c r="AU326" s="219" t="s">
        <v>80</v>
      </c>
      <c r="AY326" s="21" t="s">
        <v>153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21" t="s">
        <v>80</v>
      </c>
      <c r="BK326" s="220">
        <f>ROUND(I326*H326,2)</f>
        <v>0</v>
      </c>
      <c r="BL326" s="21" t="s">
        <v>161</v>
      </c>
      <c r="BM326" s="219" t="s">
        <v>1009</v>
      </c>
    </row>
    <row r="327" spans="1:47" s="2" customFormat="1" ht="12">
      <c r="A327" s="42"/>
      <c r="B327" s="43"/>
      <c r="C327" s="44"/>
      <c r="D327" s="221" t="s">
        <v>162</v>
      </c>
      <c r="E327" s="44"/>
      <c r="F327" s="222" t="s">
        <v>3192</v>
      </c>
      <c r="G327" s="44"/>
      <c r="H327" s="44"/>
      <c r="I327" s="223"/>
      <c r="J327" s="44"/>
      <c r="K327" s="44"/>
      <c r="L327" s="48"/>
      <c r="M327" s="282"/>
      <c r="N327" s="283"/>
      <c r="O327" s="284"/>
      <c r="P327" s="284"/>
      <c r="Q327" s="284"/>
      <c r="R327" s="284"/>
      <c r="S327" s="284"/>
      <c r="T327" s="285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T327" s="21" t="s">
        <v>162</v>
      </c>
      <c r="AU327" s="21" t="s">
        <v>80</v>
      </c>
    </row>
    <row r="328" spans="1:31" s="2" customFormat="1" ht="6.95" customHeight="1">
      <c r="A328" s="42"/>
      <c r="B328" s="63"/>
      <c r="C328" s="64"/>
      <c r="D328" s="64"/>
      <c r="E328" s="64"/>
      <c r="F328" s="64"/>
      <c r="G328" s="64"/>
      <c r="H328" s="64"/>
      <c r="I328" s="64"/>
      <c r="J328" s="64"/>
      <c r="K328" s="64"/>
      <c r="L328" s="48"/>
      <c r="M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</row>
  </sheetData>
  <sheetProtection password="ED5F" sheet="1" objects="1" scenarios="1" formatColumns="0" formatRows="0" autoFilter="0"/>
  <autoFilter ref="C89:K32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1" t="s">
        <v>101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4"/>
      <c r="AT3" s="21" t="s">
        <v>82</v>
      </c>
    </row>
    <row r="4" spans="2:46" s="1" customFormat="1" ht="24.95" customHeight="1">
      <c r="B4" s="24"/>
      <c r="D4" s="134" t="s">
        <v>102</v>
      </c>
      <c r="L4" s="24"/>
      <c r="M4" s="135" t="s">
        <v>10</v>
      </c>
      <c r="AT4" s="21" t="s">
        <v>4</v>
      </c>
    </row>
    <row r="5" spans="2:12" s="1" customFormat="1" ht="6.95" customHeight="1">
      <c r="B5" s="24"/>
      <c r="L5" s="24"/>
    </row>
    <row r="6" spans="2:12" s="1" customFormat="1" ht="12" customHeight="1">
      <c r="B6" s="24"/>
      <c r="D6" s="136" t="s">
        <v>16</v>
      </c>
      <c r="L6" s="24"/>
    </row>
    <row r="7" spans="2:12" s="1" customFormat="1" ht="16.5" customHeight="1">
      <c r="B7" s="24"/>
      <c r="E7" s="137" t="str">
        <f>'Rekapitulace stavby'!K6</f>
        <v>Nejdek, MŠ Lipová - Celková rekonstrukce - P1 - Vnitřní</v>
      </c>
      <c r="F7" s="136"/>
      <c r="G7" s="136"/>
      <c r="H7" s="136"/>
      <c r="L7" s="24"/>
    </row>
    <row r="8" spans="1:31" s="2" customFormat="1" ht="12" customHeight="1">
      <c r="A8" s="42"/>
      <c r="B8" s="48"/>
      <c r="C8" s="42"/>
      <c r="D8" s="136" t="s">
        <v>103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30" customHeight="1">
      <c r="A9" s="42"/>
      <c r="B9" s="48"/>
      <c r="C9" s="42"/>
      <c r="D9" s="42"/>
      <c r="E9" s="139" t="s">
        <v>3193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19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21</v>
      </c>
      <c r="E12" s="42"/>
      <c r="F12" s="140" t="s">
        <v>22</v>
      </c>
      <c r="G12" s="42"/>
      <c r="H12" s="42"/>
      <c r="I12" s="136" t="s">
        <v>23</v>
      </c>
      <c r="J12" s="141" t="str">
        <f>'Rekapitulace stavby'!AN8</f>
        <v>10. 8. 2022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25</v>
      </c>
      <c r="E14" s="42"/>
      <c r="F14" s="42"/>
      <c r="G14" s="42"/>
      <c r="H14" s="42"/>
      <c r="I14" s="136" t="s">
        <v>26</v>
      </c>
      <c r="J14" s="140" t="s">
        <v>19</v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">
        <v>27</v>
      </c>
      <c r="F15" s="42"/>
      <c r="G15" s="42"/>
      <c r="H15" s="42"/>
      <c r="I15" s="136" t="s">
        <v>28</v>
      </c>
      <c r="J15" s="140" t="s">
        <v>19</v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29</v>
      </c>
      <c r="E17" s="42"/>
      <c r="F17" s="42"/>
      <c r="G17" s="42"/>
      <c r="H17" s="42"/>
      <c r="I17" s="136" t="s">
        <v>26</v>
      </c>
      <c r="J17" s="37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7" t="str">
        <f>'Rekapitulace stavby'!E14</f>
        <v>Vyplň údaj</v>
      </c>
      <c r="F18" s="140"/>
      <c r="G18" s="140"/>
      <c r="H18" s="140"/>
      <c r="I18" s="136" t="s">
        <v>28</v>
      </c>
      <c r="J18" s="37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31</v>
      </c>
      <c r="E20" s="42"/>
      <c r="F20" s="42"/>
      <c r="G20" s="42"/>
      <c r="H20" s="42"/>
      <c r="I20" s="136" t="s">
        <v>26</v>
      </c>
      <c r="J20" s="140" t="s">
        <v>19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32</v>
      </c>
      <c r="F21" s="42"/>
      <c r="G21" s="42"/>
      <c r="H21" s="42"/>
      <c r="I21" s="136" t="s">
        <v>28</v>
      </c>
      <c r="J21" s="140" t="s">
        <v>19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34</v>
      </c>
      <c r="E23" s="42"/>
      <c r="F23" s="42"/>
      <c r="G23" s="42"/>
      <c r="H23" s="42"/>
      <c r="I23" s="136" t="s">
        <v>26</v>
      </c>
      <c r="J23" s="140" t="s">
        <v>19</v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">
        <v>35</v>
      </c>
      <c r="F24" s="42"/>
      <c r="G24" s="42"/>
      <c r="H24" s="42"/>
      <c r="I24" s="136" t="s">
        <v>28</v>
      </c>
      <c r="J24" s="140" t="s">
        <v>19</v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36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71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38</v>
      </c>
      <c r="E30" s="42"/>
      <c r="F30" s="42"/>
      <c r="G30" s="42"/>
      <c r="H30" s="42"/>
      <c r="I30" s="42"/>
      <c r="J30" s="148">
        <f>ROUND(J84,2)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40</v>
      </c>
      <c r="G32" s="42"/>
      <c r="H32" s="42"/>
      <c r="I32" s="149" t="s">
        <v>39</v>
      </c>
      <c r="J32" s="149" t="s">
        <v>41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42</v>
      </c>
      <c r="E33" s="136" t="s">
        <v>43</v>
      </c>
      <c r="F33" s="151">
        <f>ROUND((SUM(BE84:BE116)),2)</f>
        <v>0</v>
      </c>
      <c r="G33" s="42"/>
      <c r="H33" s="42"/>
      <c r="I33" s="152">
        <v>0.21</v>
      </c>
      <c r="J33" s="151">
        <f>ROUND(((SUM(BE84:BE116))*I33),2)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44</v>
      </c>
      <c r="F34" s="151">
        <f>ROUND((SUM(BF84:BF116)),2)</f>
        <v>0</v>
      </c>
      <c r="G34" s="42"/>
      <c r="H34" s="42"/>
      <c r="I34" s="152">
        <v>0.12</v>
      </c>
      <c r="J34" s="151">
        <f>ROUND(((SUM(BF84:BF116))*I34),2)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45</v>
      </c>
      <c r="F35" s="151">
        <f>ROUND((SUM(BG84:BG116)),2)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46</v>
      </c>
      <c r="F36" s="151">
        <f>ROUND((SUM(BH84:BH116)),2)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47</v>
      </c>
      <c r="F37" s="151">
        <f>ROUND((SUM(BI84:BI116)),2)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7" t="s">
        <v>105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6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Nejdek, MŠ Lipová - Celková rekonstrukce - P1 - Vnitřní</v>
      </c>
      <c r="F48" s="36"/>
      <c r="G48" s="36"/>
      <c r="H48" s="36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6" t="s">
        <v>103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30" customHeight="1">
      <c r="A50" s="42"/>
      <c r="B50" s="43"/>
      <c r="C50" s="44"/>
      <c r="D50" s="44"/>
      <c r="E50" s="73" t="str">
        <f>E9</f>
        <v>02.VONb - Vedlejší a ostatní náklady ( 02 pav.1 ) - vnitřní úpravy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6" t="s">
        <v>21</v>
      </c>
      <c r="D52" s="44"/>
      <c r="E52" s="44"/>
      <c r="F52" s="31" t="str">
        <f>F12</f>
        <v>Nejdek, ul. Lipová</v>
      </c>
      <c r="G52" s="44"/>
      <c r="H52" s="44"/>
      <c r="I52" s="36" t="s">
        <v>23</v>
      </c>
      <c r="J52" s="76" t="str">
        <f>IF(J12="","",J12)</f>
        <v>10. 8. 2022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40.05" customHeight="1">
      <c r="A54" s="42"/>
      <c r="B54" s="43"/>
      <c r="C54" s="36" t="s">
        <v>25</v>
      </c>
      <c r="D54" s="44"/>
      <c r="E54" s="44"/>
      <c r="F54" s="31" t="str">
        <f>E15</f>
        <v>Město Nejdek, nám.Karla IV. 239, 362 21 Nejdek</v>
      </c>
      <c r="G54" s="44"/>
      <c r="H54" s="44"/>
      <c r="I54" s="36" t="s">
        <v>31</v>
      </c>
      <c r="J54" s="40" t="str">
        <f>E21</f>
        <v>Projektová Kancelář PS, Ing. Irena Pichlová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6" t="s">
        <v>29</v>
      </c>
      <c r="D55" s="44"/>
      <c r="E55" s="44"/>
      <c r="F55" s="31" t="str">
        <f>IF(E18="","",E18)</f>
        <v>Vyplň údaj</v>
      </c>
      <c r="G55" s="44"/>
      <c r="H55" s="44"/>
      <c r="I55" s="36" t="s">
        <v>34</v>
      </c>
      <c r="J55" s="40" t="str">
        <f>E24</f>
        <v>Daniela Hahnová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106</v>
      </c>
      <c r="D57" s="166"/>
      <c r="E57" s="166"/>
      <c r="F57" s="166"/>
      <c r="G57" s="166"/>
      <c r="H57" s="166"/>
      <c r="I57" s="166"/>
      <c r="J57" s="167" t="s">
        <v>107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70</v>
      </c>
      <c r="D59" s="44"/>
      <c r="E59" s="44"/>
      <c r="F59" s="44"/>
      <c r="G59" s="44"/>
      <c r="H59" s="44"/>
      <c r="I59" s="44"/>
      <c r="J59" s="106">
        <f>J84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1" t="s">
        <v>108</v>
      </c>
    </row>
    <row r="60" spans="1:31" s="9" customFormat="1" ht="24.95" customHeight="1">
      <c r="A60" s="9"/>
      <c r="B60" s="169"/>
      <c r="C60" s="170"/>
      <c r="D60" s="171" t="s">
        <v>1712</v>
      </c>
      <c r="E60" s="172"/>
      <c r="F60" s="172"/>
      <c r="G60" s="172"/>
      <c r="H60" s="172"/>
      <c r="I60" s="172"/>
      <c r="J60" s="173">
        <f>J85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1713</v>
      </c>
      <c r="E61" s="178"/>
      <c r="F61" s="178"/>
      <c r="G61" s="178"/>
      <c r="H61" s="178"/>
      <c r="I61" s="178"/>
      <c r="J61" s="179">
        <f>J86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1714</v>
      </c>
      <c r="E62" s="178"/>
      <c r="F62" s="178"/>
      <c r="G62" s="178"/>
      <c r="H62" s="178"/>
      <c r="I62" s="178"/>
      <c r="J62" s="179">
        <f>J94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3194</v>
      </c>
      <c r="E63" s="178"/>
      <c r="F63" s="178"/>
      <c r="G63" s="178"/>
      <c r="H63" s="178"/>
      <c r="I63" s="178"/>
      <c r="J63" s="179">
        <f>J101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3195</v>
      </c>
      <c r="E64" s="178"/>
      <c r="F64" s="178"/>
      <c r="G64" s="178"/>
      <c r="H64" s="178"/>
      <c r="I64" s="178"/>
      <c r="J64" s="179">
        <f>J112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138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s="2" customFormat="1" ht="6.95" customHeight="1">
      <c r="A66" s="42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8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70" spans="1:31" s="2" customFormat="1" ht="6.95" customHeight="1">
      <c r="A70" s="42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138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2" customFormat="1" ht="24.95" customHeight="1">
      <c r="A71" s="42"/>
      <c r="B71" s="43"/>
      <c r="C71" s="27" t="s">
        <v>138</v>
      </c>
      <c r="D71" s="44"/>
      <c r="E71" s="44"/>
      <c r="F71" s="44"/>
      <c r="G71" s="44"/>
      <c r="H71" s="44"/>
      <c r="I71" s="44"/>
      <c r="J71" s="44"/>
      <c r="K71" s="44"/>
      <c r="L71" s="138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2" customFormat="1" ht="6.95" customHeight="1">
      <c r="A72" s="4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138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2" customFormat="1" ht="12" customHeight="1">
      <c r="A73" s="42"/>
      <c r="B73" s="43"/>
      <c r="C73" s="36" t="s">
        <v>16</v>
      </c>
      <c r="D73" s="44"/>
      <c r="E73" s="44"/>
      <c r="F73" s="44"/>
      <c r="G73" s="44"/>
      <c r="H73" s="44"/>
      <c r="I73" s="44"/>
      <c r="J73" s="44"/>
      <c r="K73" s="44"/>
      <c r="L73" s="138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2" customFormat="1" ht="16.5" customHeight="1">
      <c r="A74" s="42"/>
      <c r="B74" s="43"/>
      <c r="C74" s="44"/>
      <c r="D74" s="44"/>
      <c r="E74" s="164" t="str">
        <f>E7</f>
        <v>Nejdek, MŠ Lipová - Celková rekonstrukce - P1 - Vnitřní</v>
      </c>
      <c r="F74" s="36"/>
      <c r="G74" s="36"/>
      <c r="H74" s="36"/>
      <c r="I74" s="44"/>
      <c r="J74" s="44"/>
      <c r="K74" s="44"/>
      <c r="L74" s="138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2" customFormat="1" ht="12" customHeight="1">
      <c r="A75" s="42"/>
      <c r="B75" s="43"/>
      <c r="C75" s="36" t="s">
        <v>103</v>
      </c>
      <c r="D75" s="44"/>
      <c r="E75" s="44"/>
      <c r="F75" s="44"/>
      <c r="G75" s="44"/>
      <c r="H75" s="44"/>
      <c r="I75" s="44"/>
      <c r="J75" s="44"/>
      <c r="K75" s="44"/>
      <c r="L75" s="138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2" customFormat="1" ht="30" customHeight="1">
      <c r="A76" s="42"/>
      <c r="B76" s="43"/>
      <c r="C76" s="44"/>
      <c r="D76" s="44"/>
      <c r="E76" s="73" t="str">
        <f>E9</f>
        <v>02.VONb - Vedlejší a ostatní náklady ( 02 pav.1 ) - vnitřní úpravy</v>
      </c>
      <c r="F76" s="44"/>
      <c r="G76" s="44"/>
      <c r="H76" s="44"/>
      <c r="I76" s="44"/>
      <c r="J76" s="44"/>
      <c r="K76" s="44"/>
      <c r="L76" s="138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6.95" customHeight="1">
      <c r="A77" s="4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138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2" customFormat="1" ht="12" customHeight="1">
      <c r="A78" s="42"/>
      <c r="B78" s="43"/>
      <c r="C78" s="36" t="s">
        <v>21</v>
      </c>
      <c r="D78" s="44"/>
      <c r="E78" s="44"/>
      <c r="F78" s="31" t="str">
        <f>F12</f>
        <v>Nejdek, ul. Lipová</v>
      </c>
      <c r="G78" s="44"/>
      <c r="H78" s="44"/>
      <c r="I78" s="36" t="s">
        <v>23</v>
      </c>
      <c r="J78" s="76" t="str">
        <f>IF(J12="","",J12)</f>
        <v>10. 8. 2022</v>
      </c>
      <c r="K78" s="44"/>
      <c r="L78" s="138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38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2" customFormat="1" ht="40.05" customHeight="1">
      <c r="A80" s="42"/>
      <c r="B80" s="43"/>
      <c r="C80" s="36" t="s">
        <v>25</v>
      </c>
      <c r="D80" s="44"/>
      <c r="E80" s="44"/>
      <c r="F80" s="31" t="str">
        <f>E15</f>
        <v>Město Nejdek, nám.Karla IV. 239, 362 21 Nejdek</v>
      </c>
      <c r="G80" s="44"/>
      <c r="H80" s="44"/>
      <c r="I80" s="36" t="s">
        <v>31</v>
      </c>
      <c r="J80" s="40" t="str">
        <f>E21</f>
        <v>Projektová Kancelář PS, Ing. Irena Pichlová</v>
      </c>
      <c r="K80" s="44"/>
      <c r="L80" s="138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" customFormat="1" ht="15.15" customHeight="1">
      <c r="A81" s="42"/>
      <c r="B81" s="43"/>
      <c r="C81" s="36" t="s">
        <v>29</v>
      </c>
      <c r="D81" s="44"/>
      <c r="E81" s="44"/>
      <c r="F81" s="31" t="str">
        <f>IF(E18="","",E18)</f>
        <v>Vyplň údaj</v>
      </c>
      <c r="G81" s="44"/>
      <c r="H81" s="44"/>
      <c r="I81" s="36" t="s">
        <v>34</v>
      </c>
      <c r="J81" s="40" t="str">
        <f>E24</f>
        <v>Daniela Hahnová</v>
      </c>
      <c r="K81" s="44"/>
      <c r="L81" s="138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10.3" customHeight="1">
      <c r="A82" s="42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138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11" customFormat="1" ht="29.25" customHeight="1">
      <c r="A83" s="181"/>
      <c r="B83" s="182"/>
      <c r="C83" s="183" t="s">
        <v>139</v>
      </c>
      <c r="D83" s="184" t="s">
        <v>57</v>
      </c>
      <c r="E83" s="184" t="s">
        <v>53</v>
      </c>
      <c r="F83" s="184" t="s">
        <v>54</v>
      </c>
      <c r="G83" s="184" t="s">
        <v>140</v>
      </c>
      <c r="H83" s="184" t="s">
        <v>141</v>
      </c>
      <c r="I83" s="184" t="s">
        <v>142</v>
      </c>
      <c r="J83" s="184" t="s">
        <v>107</v>
      </c>
      <c r="K83" s="185" t="s">
        <v>143</v>
      </c>
      <c r="L83" s="186"/>
      <c r="M83" s="96" t="s">
        <v>19</v>
      </c>
      <c r="N83" s="97" t="s">
        <v>42</v>
      </c>
      <c r="O83" s="97" t="s">
        <v>144</v>
      </c>
      <c r="P83" s="97" t="s">
        <v>145</v>
      </c>
      <c r="Q83" s="97" t="s">
        <v>146</v>
      </c>
      <c r="R83" s="97" t="s">
        <v>147</v>
      </c>
      <c r="S83" s="97" t="s">
        <v>148</v>
      </c>
      <c r="T83" s="98" t="s">
        <v>149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</row>
    <row r="84" spans="1:63" s="2" customFormat="1" ht="22.8" customHeight="1">
      <c r="A84" s="42"/>
      <c r="B84" s="43"/>
      <c r="C84" s="103" t="s">
        <v>150</v>
      </c>
      <c r="D84" s="44"/>
      <c r="E84" s="44"/>
      <c r="F84" s="44"/>
      <c r="G84" s="44"/>
      <c r="H84" s="44"/>
      <c r="I84" s="44"/>
      <c r="J84" s="187">
        <f>BK84</f>
        <v>0</v>
      </c>
      <c r="K84" s="44"/>
      <c r="L84" s="48"/>
      <c r="M84" s="99"/>
      <c r="N84" s="188"/>
      <c r="O84" s="100"/>
      <c r="P84" s="189">
        <f>P85</f>
        <v>0</v>
      </c>
      <c r="Q84" s="100"/>
      <c r="R84" s="189">
        <f>R85</f>
        <v>0</v>
      </c>
      <c r="S84" s="100"/>
      <c r="T84" s="190">
        <f>T85</f>
        <v>0</v>
      </c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T84" s="21" t="s">
        <v>71</v>
      </c>
      <c r="AU84" s="21" t="s">
        <v>108</v>
      </c>
      <c r="BK84" s="191">
        <f>BK85</f>
        <v>0</v>
      </c>
    </row>
    <row r="85" spans="1:63" s="12" customFormat="1" ht="25.9" customHeight="1">
      <c r="A85" s="12"/>
      <c r="B85" s="192"/>
      <c r="C85" s="193"/>
      <c r="D85" s="194" t="s">
        <v>71</v>
      </c>
      <c r="E85" s="195" t="s">
        <v>2307</v>
      </c>
      <c r="F85" s="195" t="s">
        <v>2308</v>
      </c>
      <c r="G85" s="193"/>
      <c r="H85" s="193"/>
      <c r="I85" s="196"/>
      <c r="J85" s="197">
        <f>BK85</f>
        <v>0</v>
      </c>
      <c r="K85" s="193"/>
      <c r="L85" s="198"/>
      <c r="M85" s="199"/>
      <c r="N85" s="200"/>
      <c r="O85" s="200"/>
      <c r="P85" s="201">
        <f>P86+P94+P101+P112</f>
        <v>0</v>
      </c>
      <c r="Q85" s="200"/>
      <c r="R85" s="201">
        <f>R86+R94+R101+R112</f>
        <v>0</v>
      </c>
      <c r="S85" s="200"/>
      <c r="T85" s="202">
        <f>T86+T94+T101+T112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3" t="s">
        <v>188</v>
      </c>
      <c r="AT85" s="204" t="s">
        <v>71</v>
      </c>
      <c r="AU85" s="204" t="s">
        <v>72</v>
      </c>
      <c r="AY85" s="203" t="s">
        <v>153</v>
      </c>
      <c r="BK85" s="205">
        <f>BK86+BK94+BK101+BK112</f>
        <v>0</v>
      </c>
    </row>
    <row r="86" spans="1:63" s="12" customFormat="1" ht="22.8" customHeight="1">
      <c r="A86" s="12"/>
      <c r="B86" s="192"/>
      <c r="C86" s="193"/>
      <c r="D86" s="194" t="s">
        <v>71</v>
      </c>
      <c r="E86" s="206" t="s">
        <v>2309</v>
      </c>
      <c r="F86" s="206" t="s">
        <v>2310</v>
      </c>
      <c r="G86" s="193"/>
      <c r="H86" s="193"/>
      <c r="I86" s="196"/>
      <c r="J86" s="207">
        <f>BK86</f>
        <v>0</v>
      </c>
      <c r="K86" s="193"/>
      <c r="L86" s="198"/>
      <c r="M86" s="199"/>
      <c r="N86" s="200"/>
      <c r="O86" s="200"/>
      <c r="P86" s="201">
        <f>SUM(P87:P93)</f>
        <v>0</v>
      </c>
      <c r="Q86" s="200"/>
      <c r="R86" s="201">
        <f>SUM(R87:R93)</f>
        <v>0</v>
      </c>
      <c r="S86" s="200"/>
      <c r="T86" s="202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188</v>
      </c>
      <c r="AT86" s="204" t="s">
        <v>71</v>
      </c>
      <c r="AU86" s="204" t="s">
        <v>80</v>
      </c>
      <c r="AY86" s="203" t="s">
        <v>153</v>
      </c>
      <c r="BK86" s="205">
        <f>SUM(BK87:BK93)</f>
        <v>0</v>
      </c>
    </row>
    <row r="87" spans="1:65" s="2" customFormat="1" ht="16.5" customHeight="1">
      <c r="A87" s="42"/>
      <c r="B87" s="43"/>
      <c r="C87" s="208" t="s">
        <v>80</v>
      </c>
      <c r="D87" s="208" t="s">
        <v>156</v>
      </c>
      <c r="E87" s="209" t="s">
        <v>3196</v>
      </c>
      <c r="F87" s="210" t="s">
        <v>3197</v>
      </c>
      <c r="G87" s="211" t="s">
        <v>2598</v>
      </c>
      <c r="H87" s="212">
        <v>1</v>
      </c>
      <c r="I87" s="213"/>
      <c r="J87" s="214">
        <f>ROUND(I87*H87,2)</f>
        <v>0</v>
      </c>
      <c r="K87" s="210" t="s">
        <v>160</v>
      </c>
      <c r="L87" s="48"/>
      <c r="M87" s="215" t="s">
        <v>19</v>
      </c>
      <c r="N87" s="216" t="s">
        <v>43</v>
      </c>
      <c r="O87" s="88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R87" s="219" t="s">
        <v>161</v>
      </c>
      <c r="AT87" s="219" t="s">
        <v>156</v>
      </c>
      <c r="AU87" s="219" t="s">
        <v>82</v>
      </c>
      <c r="AY87" s="21" t="s">
        <v>153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21" t="s">
        <v>80</v>
      </c>
      <c r="BK87" s="220">
        <f>ROUND(I87*H87,2)</f>
        <v>0</v>
      </c>
      <c r="BL87" s="21" t="s">
        <v>161</v>
      </c>
      <c r="BM87" s="219" t="s">
        <v>82</v>
      </c>
    </row>
    <row r="88" spans="1:47" s="2" customFormat="1" ht="12">
      <c r="A88" s="42"/>
      <c r="B88" s="43"/>
      <c r="C88" s="44"/>
      <c r="D88" s="221" t="s">
        <v>162</v>
      </c>
      <c r="E88" s="44"/>
      <c r="F88" s="222" t="s">
        <v>3197</v>
      </c>
      <c r="G88" s="44"/>
      <c r="H88" s="44"/>
      <c r="I88" s="223"/>
      <c r="J88" s="44"/>
      <c r="K88" s="44"/>
      <c r="L88" s="48"/>
      <c r="M88" s="224"/>
      <c r="N88" s="225"/>
      <c r="O88" s="88"/>
      <c r="P88" s="88"/>
      <c r="Q88" s="88"/>
      <c r="R88" s="88"/>
      <c r="S88" s="88"/>
      <c r="T88" s="89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T88" s="21" t="s">
        <v>162</v>
      </c>
      <c r="AU88" s="21" t="s">
        <v>82</v>
      </c>
    </row>
    <row r="89" spans="1:47" s="2" customFormat="1" ht="12">
      <c r="A89" s="42"/>
      <c r="B89" s="43"/>
      <c r="C89" s="44"/>
      <c r="D89" s="226" t="s">
        <v>164</v>
      </c>
      <c r="E89" s="44"/>
      <c r="F89" s="227" t="s">
        <v>3198</v>
      </c>
      <c r="G89" s="44"/>
      <c r="H89" s="44"/>
      <c r="I89" s="223"/>
      <c r="J89" s="44"/>
      <c r="K89" s="44"/>
      <c r="L89" s="48"/>
      <c r="M89" s="224"/>
      <c r="N89" s="225"/>
      <c r="O89" s="88"/>
      <c r="P89" s="88"/>
      <c r="Q89" s="88"/>
      <c r="R89" s="88"/>
      <c r="S89" s="88"/>
      <c r="T89" s="89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T89" s="21" t="s">
        <v>164</v>
      </c>
      <c r="AU89" s="21" t="s">
        <v>82</v>
      </c>
    </row>
    <row r="90" spans="1:47" s="2" customFormat="1" ht="12">
      <c r="A90" s="42"/>
      <c r="B90" s="43"/>
      <c r="C90" s="44"/>
      <c r="D90" s="221" t="s">
        <v>225</v>
      </c>
      <c r="E90" s="44"/>
      <c r="F90" s="271" t="s">
        <v>3199</v>
      </c>
      <c r="G90" s="44"/>
      <c r="H90" s="44"/>
      <c r="I90" s="223"/>
      <c r="J90" s="44"/>
      <c r="K90" s="44"/>
      <c r="L90" s="48"/>
      <c r="M90" s="224"/>
      <c r="N90" s="225"/>
      <c r="O90" s="88"/>
      <c r="P90" s="88"/>
      <c r="Q90" s="88"/>
      <c r="R90" s="88"/>
      <c r="S90" s="88"/>
      <c r="T90" s="89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T90" s="21" t="s">
        <v>225</v>
      </c>
      <c r="AU90" s="21" t="s">
        <v>82</v>
      </c>
    </row>
    <row r="91" spans="1:65" s="2" customFormat="1" ht="16.5" customHeight="1">
      <c r="A91" s="42"/>
      <c r="B91" s="43"/>
      <c r="C91" s="208" t="s">
        <v>82</v>
      </c>
      <c r="D91" s="208" t="s">
        <v>156</v>
      </c>
      <c r="E91" s="209" t="s">
        <v>2314</v>
      </c>
      <c r="F91" s="210" t="s">
        <v>2315</v>
      </c>
      <c r="G91" s="211" t="s">
        <v>2598</v>
      </c>
      <c r="H91" s="212">
        <v>1</v>
      </c>
      <c r="I91" s="213"/>
      <c r="J91" s="214">
        <f>ROUND(I91*H91,2)</f>
        <v>0</v>
      </c>
      <c r="K91" s="210" t="s">
        <v>160</v>
      </c>
      <c r="L91" s="48"/>
      <c r="M91" s="215" t="s">
        <v>19</v>
      </c>
      <c r="N91" s="216" t="s">
        <v>43</v>
      </c>
      <c r="O91" s="88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R91" s="219" t="s">
        <v>161</v>
      </c>
      <c r="AT91" s="219" t="s">
        <v>156</v>
      </c>
      <c r="AU91" s="219" t="s">
        <v>82</v>
      </c>
      <c r="AY91" s="21" t="s">
        <v>153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21" t="s">
        <v>80</v>
      </c>
      <c r="BK91" s="220">
        <f>ROUND(I91*H91,2)</f>
        <v>0</v>
      </c>
      <c r="BL91" s="21" t="s">
        <v>161</v>
      </c>
      <c r="BM91" s="219" t="s">
        <v>161</v>
      </c>
    </row>
    <row r="92" spans="1:47" s="2" customFormat="1" ht="12">
      <c r="A92" s="42"/>
      <c r="B92" s="43"/>
      <c r="C92" s="44"/>
      <c r="D92" s="221" t="s">
        <v>162</v>
      </c>
      <c r="E92" s="44"/>
      <c r="F92" s="222" t="s">
        <v>2315</v>
      </c>
      <c r="G92" s="44"/>
      <c r="H92" s="44"/>
      <c r="I92" s="223"/>
      <c r="J92" s="44"/>
      <c r="K92" s="44"/>
      <c r="L92" s="48"/>
      <c r="M92" s="224"/>
      <c r="N92" s="225"/>
      <c r="O92" s="88"/>
      <c r="P92" s="88"/>
      <c r="Q92" s="88"/>
      <c r="R92" s="88"/>
      <c r="S92" s="88"/>
      <c r="T92" s="89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T92" s="21" t="s">
        <v>162</v>
      </c>
      <c r="AU92" s="21" t="s">
        <v>82</v>
      </c>
    </row>
    <row r="93" spans="1:47" s="2" customFormat="1" ht="12">
      <c r="A93" s="42"/>
      <c r="B93" s="43"/>
      <c r="C93" s="44"/>
      <c r="D93" s="226" t="s">
        <v>164</v>
      </c>
      <c r="E93" s="44"/>
      <c r="F93" s="227" t="s">
        <v>2316</v>
      </c>
      <c r="G93" s="44"/>
      <c r="H93" s="44"/>
      <c r="I93" s="223"/>
      <c r="J93" s="44"/>
      <c r="K93" s="44"/>
      <c r="L93" s="48"/>
      <c r="M93" s="224"/>
      <c r="N93" s="225"/>
      <c r="O93" s="88"/>
      <c r="P93" s="88"/>
      <c r="Q93" s="88"/>
      <c r="R93" s="88"/>
      <c r="S93" s="88"/>
      <c r="T93" s="89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T93" s="21" t="s">
        <v>164</v>
      </c>
      <c r="AU93" s="21" t="s">
        <v>82</v>
      </c>
    </row>
    <row r="94" spans="1:63" s="12" customFormat="1" ht="22.8" customHeight="1">
      <c r="A94" s="12"/>
      <c r="B94" s="192"/>
      <c r="C94" s="193"/>
      <c r="D94" s="194" t="s">
        <v>71</v>
      </c>
      <c r="E94" s="206" t="s">
        <v>2317</v>
      </c>
      <c r="F94" s="206" t="s">
        <v>2318</v>
      </c>
      <c r="G94" s="193"/>
      <c r="H94" s="193"/>
      <c r="I94" s="196"/>
      <c r="J94" s="207">
        <f>BK94</f>
        <v>0</v>
      </c>
      <c r="K94" s="193"/>
      <c r="L94" s="198"/>
      <c r="M94" s="199"/>
      <c r="N94" s="200"/>
      <c r="O94" s="200"/>
      <c r="P94" s="201">
        <f>SUM(P95:P100)</f>
        <v>0</v>
      </c>
      <c r="Q94" s="200"/>
      <c r="R94" s="201">
        <f>SUM(R95:R100)</f>
        <v>0</v>
      </c>
      <c r="S94" s="200"/>
      <c r="T94" s="202">
        <f>SUM(T95:T100)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3" t="s">
        <v>188</v>
      </c>
      <c r="AT94" s="204" t="s">
        <v>71</v>
      </c>
      <c r="AU94" s="204" t="s">
        <v>80</v>
      </c>
      <c r="AY94" s="203" t="s">
        <v>153</v>
      </c>
      <c r="BK94" s="205">
        <f>SUM(BK95:BK100)</f>
        <v>0</v>
      </c>
    </row>
    <row r="95" spans="1:65" s="2" customFormat="1" ht="16.5" customHeight="1">
      <c r="A95" s="42"/>
      <c r="B95" s="43"/>
      <c r="C95" s="208" t="s">
        <v>175</v>
      </c>
      <c r="D95" s="208" t="s">
        <v>156</v>
      </c>
      <c r="E95" s="209" t="s">
        <v>3200</v>
      </c>
      <c r="F95" s="210" t="s">
        <v>3201</v>
      </c>
      <c r="G95" s="211" t="s">
        <v>1699</v>
      </c>
      <c r="H95" s="212">
        <v>1</v>
      </c>
      <c r="I95" s="213"/>
      <c r="J95" s="214">
        <f>ROUND(I95*H95,2)</f>
        <v>0</v>
      </c>
      <c r="K95" s="210" t="s">
        <v>160</v>
      </c>
      <c r="L95" s="48"/>
      <c r="M95" s="215" t="s">
        <v>19</v>
      </c>
      <c r="N95" s="216" t="s">
        <v>43</v>
      </c>
      <c r="O95" s="88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R95" s="219" t="s">
        <v>161</v>
      </c>
      <c r="AT95" s="219" t="s">
        <v>156</v>
      </c>
      <c r="AU95" s="219" t="s">
        <v>82</v>
      </c>
      <c r="AY95" s="21" t="s">
        <v>153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21" t="s">
        <v>80</v>
      </c>
      <c r="BK95" s="220">
        <f>ROUND(I95*H95,2)</f>
        <v>0</v>
      </c>
      <c r="BL95" s="21" t="s">
        <v>161</v>
      </c>
      <c r="BM95" s="219" t="s">
        <v>178</v>
      </c>
    </row>
    <row r="96" spans="1:47" s="2" customFormat="1" ht="12">
      <c r="A96" s="42"/>
      <c r="B96" s="43"/>
      <c r="C96" s="44"/>
      <c r="D96" s="221" t="s">
        <v>162</v>
      </c>
      <c r="E96" s="44"/>
      <c r="F96" s="222" t="s">
        <v>3201</v>
      </c>
      <c r="G96" s="44"/>
      <c r="H96" s="44"/>
      <c r="I96" s="223"/>
      <c r="J96" s="44"/>
      <c r="K96" s="44"/>
      <c r="L96" s="48"/>
      <c r="M96" s="224"/>
      <c r="N96" s="225"/>
      <c r="O96" s="88"/>
      <c r="P96" s="88"/>
      <c r="Q96" s="88"/>
      <c r="R96" s="88"/>
      <c r="S96" s="88"/>
      <c r="T96" s="89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T96" s="21" t="s">
        <v>162</v>
      </c>
      <c r="AU96" s="21" t="s">
        <v>82</v>
      </c>
    </row>
    <row r="97" spans="1:47" s="2" customFormat="1" ht="12">
      <c r="A97" s="42"/>
      <c r="B97" s="43"/>
      <c r="C97" s="44"/>
      <c r="D97" s="226" t="s">
        <v>164</v>
      </c>
      <c r="E97" s="44"/>
      <c r="F97" s="227" t="s">
        <v>3202</v>
      </c>
      <c r="G97" s="44"/>
      <c r="H97" s="44"/>
      <c r="I97" s="223"/>
      <c r="J97" s="44"/>
      <c r="K97" s="44"/>
      <c r="L97" s="48"/>
      <c r="M97" s="224"/>
      <c r="N97" s="225"/>
      <c r="O97" s="88"/>
      <c r="P97" s="88"/>
      <c r="Q97" s="88"/>
      <c r="R97" s="88"/>
      <c r="S97" s="88"/>
      <c r="T97" s="89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T97" s="21" t="s">
        <v>164</v>
      </c>
      <c r="AU97" s="21" t="s">
        <v>82</v>
      </c>
    </row>
    <row r="98" spans="1:65" s="2" customFormat="1" ht="16.5" customHeight="1">
      <c r="A98" s="42"/>
      <c r="B98" s="43"/>
      <c r="C98" s="208" t="s">
        <v>161</v>
      </c>
      <c r="D98" s="208" t="s">
        <v>156</v>
      </c>
      <c r="E98" s="209" t="s">
        <v>3203</v>
      </c>
      <c r="F98" s="210" t="s">
        <v>3204</v>
      </c>
      <c r="G98" s="211" t="s">
        <v>1699</v>
      </c>
      <c r="H98" s="212">
        <v>1</v>
      </c>
      <c r="I98" s="213"/>
      <c r="J98" s="214">
        <f>ROUND(I98*H98,2)</f>
        <v>0</v>
      </c>
      <c r="K98" s="210" t="s">
        <v>160</v>
      </c>
      <c r="L98" s="48"/>
      <c r="M98" s="215" t="s">
        <v>19</v>
      </c>
      <c r="N98" s="216" t="s">
        <v>43</v>
      </c>
      <c r="O98" s="88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R98" s="219" t="s">
        <v>161</v>
      </c>
      <c r="AT98" s="219" t="s">
        <v>156</v>
      </c>
      <c r="AU98" s="219" t="s">
        <v>82</v>
      </c>
      <c r="AY98" s="21" t="s">
        <v>153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21" t="s">
        <v>80</v>
      </c>
      <c r="BK98" s="220">
        <f>ROUND(I98*H98,2)</f>
        <v>0</v>
      </c>
      <c r="BL98" s="21" t="s">
        <v>161</v>
      </c>
      <c r="BM98" s="219" t="s">
        <v>184</v>
      </c>
    </row>
    <row r="99" spans="1:47" s="2" customFormat="1" ht="12">
      <c r="A99" s="42"/>
      <c r="B99" s="43"/>
      <c r="C99" s="44"/>
      <c r="D99" s="221" t="s">
        <v>162</v>
      </c>
      <c r="E99" s="44"/>
      <c r="F99" s="222" t="s">
        <v>3204</v>
      </c>
      <c r="G99" s="44"/>
      <c r="H99" s="44"/>
      <c r="I99" s="223"/>
      <c r="J99" s="44"/>
      <c r="K99" s="44"/>
      <c r="L99" s="48"/>
      <c r="M99" s="224"/>
      <c r="N99" s="225"/>
      <c r="O99" s="88"/>
      <c r="P99" s="88"/>
      <c r="Q99" s="88"/>
      <c r="R99" s="88"/>
      <c r="S99" s="88"/>
      <c r="T99" s="89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T99" s="21" t="s">
        <v>162</v>
      </c>
      <c r="AU99" s="21" t="s">
        <v>82</v>
      </c>
    </row>
    <row r="100" spans="1:47" s="2" customFormat="1" ht="12">
      <c r="A100" s="42"/>
      <c r="B100" s="43"/>
      <c r="C100" s="44"/>
      <c r="D100" s="226" t="s">
        <v>164</v>
      </c>
      <c r="E100" s="44"/>
      <c r="F100" s="227" t="s">
        <v>3205</v>
      </c>
      <c r="G100" s="44"/>
      <c r="H100" s="44"/>
      <c r="I100" s="223"/>
      <c r="J100" s="44"/>
      <c r="K100" s="44"/>
      <c r="L100" s="48"/>
      <c r="M100" s="224"/>
      <c r="N100" s="225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1" t="s">
        <v>164</v>
      </c>
      <c r="AU100" s="21" t="s">
        <v>82</v>
      </c>
    </row>
    <row r="101" spans="1:63" s="12" customFormat="1" ht="22.8" customHeight="1">
      <c r="A101" s="12"/>
      <c r="B101" s="192"/>
      <c r="C101" s="193"/>
      <c r="D101" s="194" t="s">
        <v>71</v>
      </c>
      <c r="E101" s="206" t="s">
        <v>3206</v>
      </c>
      <c r="F101" s="206" t="s">
        <v>3207</v>
      </c>
      <c r="G101" s="193"/>
      <c r="H101" s="193"/>
      <c r="I101" s="196"/>
      <c r="J101" s="207">
        <f>BK101</f>
        <v>0</v>
      </c>
      <c r="K101" s="193"/>
      <c r="L101" s="198"/>
      <c r="M101" s="199"/>
      <c r="N101" s="200"/>
      <c r="O101" s="200"/>
      <c r="P101" s="201">
        <f>SUM(P102:P111)</f>
        <v>0</v>
      </c>
      <c r="Q101" s="200"/>
      <c r="R101" s="201">
        <f>SUM(R102:R111)</f>
        <v>0</v>
      </c>
      <c r="S101" s="200"/>
      <c r="T101" s="202">
        <f>SUM(T102:T111)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3" t="s">
        <v>188</v>
      </c>
      <c r="AT101" s="204" t="s">
        <v>71</v>
      </c>
      <c r="AU101" s="204" t="s">
        <v>80</v>
      </c>
      <c r="AY101" s="203" t="s">
        <v>153</v>
      </c>
      <c r="BK101" s="205">
        <f>SUM(BK102:BK111)</f>
        <v>0</v>
      </c>
    </row>
    <row r="102" spans="1:65" s="2" customFormat="1" ht="16.5" customHeight="1">
      <c r="A102" s="42"/>
      <c r="B102" s="43"/>
      <c r="C102" s="208" t="s">
        <v>178</v>
      </c>
      <c r="D102" s="208" t="s">
        <v>156</v>
      </c>
      <c r="E102" s="209" t="s">
        <v>3208</v>
      </c>
      <c r="F102" s="210" t="s">
        <v>3209</v>
      </c>
      <c r="G102" s="211" t="s">
        <v>1699</v>
      </c>
      <c r="H102" s="212">
        <v>1</v>
      </c>
      <c r="I102" s="213"/>
      <c r="J102" s="214">
        <f>ROUND(I102*H102,2)</f>
        <v>0</v>
      </c>
      <c r="K102" s="210" t="s">
        <v>160</v>
      </c>
      <c r="L102" s="48"/>
      <c r="M102" s="215" t="s">
        <v>19</v>
      </c>
      <c r="N102" s="216" t="s">
        <v>43</v>
      </c>
      <c r="O102" s="88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R102" s="219" t="s">
        <v>161</v>
      </c>
      <c r="AT102" s="219" t="s">
        <v>156</v>
      </c>
      <c r="AU102" s="219" t="s">
        <v>82</v>
      </c>
      <c r="AY102" s="21" t="s">
        <v>153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21" t="s">
        <v>80</v>
      </c>
      <c r="BK102" s="220">
        <f>ROUND(I102*H102,2)</f>
        <v>0</v>
      </c>
      <c r="BL102" s="21" t="s">
        <v>161</v>
      </c>
      <c r="BM102" s="219" t="s">
        <v>191</v>
      </c>
    </row>
    <row r="103" spans="1:47" s="2" customFormat="1" ht="12">
      <c r="A103" s="42"/>
      <c r="B103" s="43"/>
      <c r="C103" s="44"/>
      <c r="D103" s="221" t="s">
        <v>162</v>
      </c>
      <c r="E103" s="44"/>
      <c r="F103" s="222" t="s">
        <v>3209</v>
      </c>
      <c r="G103" s="44"/>
      <c r="H103" s="44"/>
      <c r="I103" s="223"/>
      <c r="J103" s="44"/>
      <c r="K103" s="44"/>
      <c r="L103" s="48"/>
      <c r="M103" s="224"/>
      <c r="N103" s="225"/>
      <c r="O103" s="88"/>
      <c r="P103" s="88"/>
      <c r="Q103" s="88"/>
      <c r="R103" s="88"/>
      <c r="S103" s="88"/>
      <c r="T103" s="89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T103" s="21" t="s">
        <v>162</v>
      </c>
      <c r="AU103" s="21" t="s">
        <v>82</v>
      </c>
    </row>
    <row r="104" spans="1:47" s="2" customFormat="1" ht="12">
      <c r="A104" s="42"/>
      <c r="B104" s="43"/>
      <c r="C104" s="44"/>
      <c r="D104" s="226" t="s">
        <v>164</v>
      </c>
      <c r="E104" s="44"/>
      <c r="F104" s="227" t="s">
        <v>3210</v>
      </c>
      <c r="G104" s="44"/>
      <c r="H104" s="44"/>
      <c r="I104" s="223"/>
      <c r="J104" s="44"/>
      <c r="K104" s="44"/>
      <c r="L104" s="48"/>
      <c r="M104" s="224"/>
      <c r="N104" s="225"/>
      <c r="O104" s="88"/>
      <c r="P104" s="88"/>
      <c r="Q104" s="88"/>
      <c r="R104" s="88"/>
      <c r="S104" s="88"/>
      <c r="T104" s="89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T104" s="21" t="s">
        <v>164</v>
      </c>
      <c r="AU104" s="21" t="s">
        <v>82</v>
      </c>
    </row>
    <row r="105" spans="1:65" s="2" customFormat="1" ht="16.5" customHeight="1">
      <c r="A105" s="42"/>
      <c r="B105" s="43"/>
      <c r="C105" s="208" t="s">
        <v>201</v>
      </c>
      <c r="D105" s="208" t="s">
        <v>156</v>
      </c>
      <c r="E105" s="209" t="s">
        <v>3211</v>
      </c>
      <c r="F105" s="210" t="s">
        <v>3212</v>
      </c>
      <c r="G105" s="211" t="s">
        <v>1699</v>
      </c>
      <c r="H105" s="212">
        <v>1</v>
      </c>
      <c r="I105" s="213"/>
      <c r="J105" s="214">
        <f>ROUND(I105*H105,2)</f>
        <v>0</v>
      </c>
      <c r="K105" s="210" t="s">
        <v>160</v>
      </c>
      <c r="L105" s="48"/>
      <c r="M105" s="215" t="s">
        <v>19</v>
      </c>
      <c r="N105" s="216" t="s">
        <v>43</v>
      </c>
      <c r="O105" s="88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19" t="s">
        <v>161</v>
      </c>
      <c r="AT105" s="219" t="s">
        <v>156</v>
      </c>
      <c r="AU105" s="219" t="s">
        <v>82</v>
      </c>
      <c r="AY105" s="21" t="s">
        <v>153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21" t="s">
        <v>80</v>
      </c>
      <c r="BK105" s="220">
        <f>ROUND(I105*H105,2)</f>
        <v>0</v>
      </c>
      <c r="BL105" s="21" t="s">
        <v>161</v>
      </c>
      <c r="BM105" s="219" t="s">
        <v>8</v>
      </c>
    </row>
    <row r="106" spans="1:47" s="2" customFormat="1" ht="12">
      <c r="A106" s="42"/>
      <c r="B106" s="43"/>
      <c r="C106" s="44"/>
      <c r="D106" s="221" t="s">
        <v>162</v>
      </c>
      <c r="E106" s="44"/>
      <c r="F106" s="222" t="s">
        <v>3212</v>
      </c>
      <c r="G106" s="44"/>
      <c r="H106" s="44"/>
      <c r="I106" s="223"/>
      <c r="J106" s="44"/>
      <c r="K106" s="44"/>
      <c r="L106" s="48"/>
      <c r="M106" s="224"/>
      <c r="N106" s="225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1" t="s">
        <v>162</v>
      </c>
      <c r="AU106" s="21" t="s">
        <v>82</v>
      </c>
    </row>
    <row r="107" spans="1:47" s="2" customFormat="1" ht="12">
      <c r="A107" s="42"/>
      <c r="B107" s="43"/>
      <c r="C107" s="44"/>
      <c r="D107" s="226" t="s">
        <v>164</v>
      </c>
      <c r="E107" s="44"/>
      <c r="F107" s="227" t="s">
        <v>3213</v>
      </c>
      <c r="G107" s="44"/>
      <c r="H107" s="44"/>
      <c r="I107" s="223"/>
      <c r="J107" s="44"/>
      <c r="K107" s="44"/>
      <c r="L107" s="48"/>
      <c r="M107" s="224"/>
      <c r="N107" s="225"/>
      <c r="O107" s="88"/>
      <c r="P107" s="88"/>
      <c r="Q107" s="88"/>
      <c r="R107" s="88"/>
      <c r="S107" s="88"/>
      <c r="T107" s="89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T107" s="21" t="s">
        <v>164</v>
      </c>
      <c r="AU107" s="21" t="s">
        <v>82</v>
      </c>
    </row>
    <row r="108" spans="1:47" s="2" customFormat="1" ht="12">
      <c r="A108" s="42"/>
      <c r="B108" s="43"/>
      <c r="C108" s="44"/>
      <c r="D108" s="221" t="s">
        <v>225</v>
      </c>
      <c r="E108" s="44"/>
      <c r="F108" s="271" t="s">
        <v>3214</v>
      </c>
      <c r="G108" s="44"/>
      <c r="H108" s="44"/>
      <c r="I108" s="223"/>
      <c r="J108" s="44"/>
      <c r="K108" s="44"/>
      <c r="L108" s="48"/>
      <c r="M108" s="224"/>
      <c r="N108" s="225"/>
      <c r="O108" s="88"/>
      <c r="P108" s="88"/>
      <c r="Q108" s="88"/>
      <c r="R108" s="88"/>
      <c r="S108" s="88"/>
      <c r="T108" s="89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T108" s="21" t="s">
        <v>225</v>
      </c>
      <c r="AU108" s="21" t="s">
        <v>82</v>
      </c>
    </row>
    <row r="109" spans="1:65" s="2" customFormat="1" ht="16.5" customHeight="1">
      <c r="A109" s="42"/>
      <c r="B109" s="43"/>
      <c r="C109" s="208" t="s">
        <v>184</v>
      </c>
      <c r="D109" s="208" t="s">
        <v>156</v>
      </c>
      <c r="E109" s="209" t="s">
        <v>3215</v>
      </c>
      <c r="F109" s="210" t="s">
        <v>3216</v>
      </c>
      <c r="G109" s="211" t="s">
        <v>1699</v>
      </c>
      <c r="H109" s="212">
        <v>1</v>
      </c>
      <c r="I109" s="213"/>
      <c r="J109" s="214">
        <f>ROUND(I109*H109,2)</f>
        <v>0</v>
      </c>
      <c r="K109" s="210" t="s">
        <v>160</v>
      </c>
      <c r="L109" s="48"/>
      <c r="M109" s="215" t="s">
        <v>19</v>
      </c>
      <c r="N109" s="216" t="s">
        <v>43</v>
      </c>
      <c r="O109" s="88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R109" s="219" t="s">
        <v>161</v>
      </c>
      <c r="AT109" s="219" t="s">
        <v>156</v>
      </c>
      <c r="AU109" s="219" t="s">
        <v>82</v>
      </c>
      <c r="AY109" s="21" t="s">
        <v>153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21" t="s">
        <v>80</v>
      </c>
      <c r="BK109" s="220">
        <f>ROUND(I109*H109,2)</f>
        <v>0</v>
      </c>
      <c r="BL109" s="21" t="s">
        <v>161</v>
      </c>
      <c r="BM109" s="219" t="s">
        <v>204</v>
      </c>
    </row>
    <row r="110" spans="1:47" s="2" customFormat="1" ht="12">
      <c r="A110" s="42"/>
      <c r="B110" s="43"/>
      <c r="C110" s="44"/>
      <c r="D110" s="221" t="s">
        <v>162</v>
      </c>
      <c r="E110" s="44"/>
      <c r="F110" s="222" t="s">
        <v>3216</v>
      </c>
      <c r="G110" s="44"/>
      <c r="H110" s="44"/>
      <c r="I110" s="223"/>
      <c r="J110" s="44"/>
      <c r="K110" s="44"/>
      <c r="L110" s="48"/>
      <c r="M110" s="224"/>
      <c r="N110" s="225"/>
      <c r="O110" s="88"/>
      <c r="P110" s="88"/>
      <c r="Q110" s="88"/>
      <c r="R110" s="88"/>
      <c r="S110" s="88"/>
      <c r="T110" s="89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T110" s="21" t="s">
        <v>162</v>
      </c>
      <c r="AU110" s="21" t="s">
        <v>82</v>
      </c>
    </row>
    <row r="111" spans="1:47" s="2" customFormat="1" ht="12">
      <c r="A111" s="42"/>
      <c r="B111" s="43"/>
      <c r="C111" s="44"/>
      <c r="D111" s="226" t="s">
        <v>164</v>
      </c>
      <c r="E111" s="44"/>
      <c r="F111" s="227" t="s">
        <v>3217</v>
      </c>
      <c r="G111" s="44"/>
      <c r="H111" s="44"/>
      <c r="I111" s="223"/>
      <c r="J111" s="44"/>
      <c r="K111" s="44"/>
      <c r="L111" s="48"/>
      <c r="M111" s="224"/>
      <c r="N111" s="225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1" t="s">
        <v>164</v>
      </c>
      <c r="AU111" s="21" t="s">
        <v>82</v>
      </c>
    </row>
    <row r="112" spans="1:63" s="12" customFormat="1" ht="22.8" customHeight="1">
      <c r="A112" s="12"/>
      <c r="B112" s="192"/>
      <c r="C112" s="193"/>
      <c r="D112" s="194" t="s">
        <v>71</v>
      </c>
      <c r="E112" s="206" t="s">
        <v>3218</v>
      </c>
      <c r="F112" s="206" t="s">
        <v>2949</v>
      </c>
      <c r="G112" s="193"/>
      <c r="H112" s="193"/>
      <c r="I112" s="196"/>
      <c r="J112" s="207">
        <f>BK112</f>
        <v>0</v>
      </c>
      <c r="K112" s="193"/>
      <c r="L112" s="198"/>
      <c r="M112" s="199"/>
      <c r="N112" s="200"/>
      <c r="O112" s="200"/>
      <c r="P112" s="201">
        <f>SUM(P113:P116)</f>
        <v>0</v>
      </c>
      <c r="Q112" s="200"/>
      <c r="R112" s="201">
        <f>SUM(R113:R116)</f>
        <v>0</v>
      </c>
      <c r="S112" s="200"/>
      <c r="T112" s="202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3" t="s">
        <v>188</v>
      </c>
      <c r="AT112" s="204" t="s">
        <v>71</v>
      </c>
      <c r="AU112" s="204" t="s">
        <v>80</v>
      </c>
      <c r="AY112" s="203" t="s">
        <v>153</v>
      </c>
      <c r="BK112" s="205">
        <f>SUM(BK113:BK116)</f>
        <v>0</v>
      </c>
    </row>
    <row r="113" spans="1:65" s="2" customFormat="1" ht="16.5" customHeight="1">
      <c r="A113" s="42"/>
      <c r="B113" s="43"/>
      <c r="C113" s="208" t="s">
        <v>213</v>
      </c>
      <c r="D113" s="208" t="s">
        <v>156</v>
      </c>
      <c r="E113" s="209" t="s">
        <v>3219</v>
      </c>
      <c r="F113" s="210" t="s">
        <v>3220</v>
      </c>
      <c r="G113" s="211" t="s">
        <v>1699</v>
      </c>
      <c r="H113" s="212">
        <v>1</v>
      </c>
      <c r="I113" s="213"/>
      <c r="J113" s="214">
        <f>ROUND(I113*H113,2)</f>
        <v>0</v>
      </c>
      <c r="K113" s="210" t="s">
        <v>160</v>
      </c>
      <c r="L113" s="48"/>
      <c r="M113" s="215" t="s">
        <v>19</v>
      </c>
      <c r="N113" s="216" t="s">
        <v>43</v>
      </c>
      <c r="O113" s="88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R113" s="219" t="s">
        <v>161</v>
      </c>
      <c r="AT113" s="219" t="s">
        <v>156</v>
      </c>
      <c r="AU113" s="219" t="s">
        <v>82</v>
      </c>
      <c r="AY113" s="21" t="s">
        <v>153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21" t="s">
        <v>80</v>
      </c>
      <c r="BK113" s="220">
        <f>ROUND(I113*H113,2)</f>
        <v>0</v>
      </c>
      <c r="BL113" s="21" t="s">
        <v>161</v>
      </c>
      <c r="BM113" s="219" t="s">
        <v>210</v>
      </c>
    </row>
    <row r="114" spans="1:47" s="2" customFormat="1" ht="12">
      <c r="A114" s="42"/>
      <c r="B114" s="43"/>
      <c r="C114" s="44"/>
      <c r="D114" s="221" t="s">
        <v>162</v>
      </c>
      <c r="E114" s="44"/>
      <c r="F114" s="222" t="s">
        <v>3220</v>
      </c>
      <c r="G114" s="44"/>
      <c r="H114" s="44"/>
      <c r="I114" s="223"/>
      <c r="J114" s="44"/>
      <c r="K114" s="44"/>
      <c r="L114" s="48"/>
      <c r="M114" s="224"/>
      <c r="N114" s="225"/>
      <c r="O114" s="88"/>
      <c r="P114" s="88"/>
      <c r="Q114" s="88"/>
      <c r="R114" s="88"/>
      <c r="S114" s="88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T114" s="21" t="s">
        <v>162</v>
      </c>
      <c r="AU114" s="21" t="s">
        <v>82</v>
      </c>
    </row>
    <row r="115" spans="1:47" s="2" customFormat="1" ht="12">
      <c r="A115" s="42"/>
      <c r="B115" s="43"/>
      <c r="C115" s="44"/>
      <c r="D115" s="226" t="s">
        <v>164</v>
      </c>
      <c r="E115" s="44"/>
      <c r="F115" s="227" t="s">
        <v>3221</v>
      </c>
      <c r="G115" s="44"/>
      <c r="H115" s="44"/>
      <c r="I115" s="223"/>
      <c r="J115" s="44"/>
      <c r="K115" s="44"/>
      <c r="L115" s="48"/>
      <c r="M115" s="224"/>
      <c r="N115" s="225"/>
      <c r="O115" s="88"/>
      <c r="P115" s="88"/>
      <c r="Q115" s="88"/>
      <c r="R115" s="88"/>
      <c r="S115" s="88"/>
      <c r="T115" s="8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T115" s="21" t="s">
        <v>164</v>
      </c>
      <c r="AU115" s="21" t="s">
        <v>82</v>
      </c>
    </row>
    <row r="116" spans="1:47" s="2" customFormat="1" ht="12">
      <c r="A116" s="42"/>
      <c r="B116" s="43"/>
      <c r="C116" s="44"/>
      <c r="D116" s="221" t="s">
        <v>225</v>
      </c>
      <c r="E116" s="44"/>
      <c r="F116" s="271" t="s">
        <v>3222</v>
      </c>
      <c r="G116" s="44"/>
      <c r="H116" s="44"/>
      <c r="I116" s="223"/>
      <c r="J116" s="44"/>
      <c r="K116" s="44"/>
      <c r="L116" s="48"/>
      <c r="M116" s="282"/>
      <c r="N116" s="283"/>
      <c r="O116" s="284"/>
      <c r="P116" s="284"/>
      <c r="Q116" s="284"/>
      <c r="R116" s="284"/>
      <c r="S116" s="284"/>
      <c r="T116" s="28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T116" s="21" t="s">
        <v>225</v>
      </c>
      <c r="AU116" s="21" t="s">
        <v>82</v>
      </c>
    </row>
    <row r="117" spans="1:31" s="2" customFormat="1" ht="6.95" customHeight="1">
      <c r="A117" s="42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48"/>
      <c r="M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</sheetData>
  <sheetProtection password="ED5F" sheet="1" objects="1" scenarios="1" formatColumns="0" formatRows="0" autoFilter="0"/>
  <autoFilter ref="C83:K11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2/012203000"/>
    <hyperlink ref="F93" r:id="rId2" display="https://podminky.urs.cz/item/CS_URS_2022_02/013254000"/>
    <hyperlink ref="F97" r:id="rId3" display="https://podminky.urs.cz/item/CS_URS_2022_02/032903000"/>
    <hyperlink ref="F100" r:id="rId4" display="https://podminky.urs.cz/item/CS_URS_2022_02/034103000"/>
    <hyperlink ref="F104" r:id="rId5" display="https://podminky.urs.cz/item/CS_URS_2022_02/042503000"/>
    <hyperlink ref="F107" r:id="rId6" display="https://podminky.urs.cz/item/CS_URS_2022_02/043194000"/>
    <hyperlink ref="F111" r:id="rId7" display="https://podminky.urs.cz/item/CS_URS_2022_02/045002000"/>
    <hyperlink ref="F115" r:id="rId8" display="https://podminky.urs.cz/item/CS_URS_2022_02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8" customFormat="1" ht="45" customHeight="1">
      <c r="B3" s="304"/>
      <c r="C3" s="305" t="s">
        <v>3223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3224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3225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3226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3227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3228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3229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3230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3231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3232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3233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79</v>
      </c>
      <c r="F18" s="311" t="s">
        <v>3234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3235</v>
      </c>
      <c r="F19" s="311" t="s">
        <v>3236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3237</v>
      </c>
      <c r="F20" s="311" t="s">
        <v>3238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100</v>
      </c>
      <c r="F21" s="311" t="s">
        <v>3239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3240</v>
      </c>
      <c r="F22" s="311" t="s">
        <v>2424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3241</v>
      </c>
      <c r="F23" s="311" t="s">
        <v>3242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3243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3244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3245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3246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3247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3248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3249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3250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3251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139</v>
      </c>
      <c r="F36" s="311"/>
      <c r="G36" s="311" t="s">
        <v>3252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3253</v>
      </c>
      <c r="F37" s="311"/>
      <c r="G37" s="311" t="s">
        <v>3254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53</v>
      </c>
      <c r="F38" s="311"/>
      <c r="G38" s="311" t="s">
        <v>3255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54</v>
      </c>
      <c r="F39" s="311"/>
      <c r="G39" s="311" t="s">
        <v>3256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140</v>
      </c>
      <c r="F40" s="311"/>
      <c r="G40" s="311" t="s">
        <v>3257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141</v>
      </c>
      <c r="F41" s="311"/>
      <c r="G41" s="311" t="s">
        <v>3258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3259</v>
      </c>
      <c r="F42" s="311"/>
      <c r="G42" s="311" t="s">
        <v>3260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3261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3262</v>
      </c>
      <c r="F44" s="311"/>
      <c r="G44" s="311" t="s">
        <v>3263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143</v>
      </c>
      <c r="F45" s="311"/>
      <c r="G45" s="311" t="s">
        <v>3264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3265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3266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3267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3268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3269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3270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3271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3272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3273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3274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3275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3276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3277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3278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3279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3280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3281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3282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3283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3284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3285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3286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3287</v>
      </c>
      <c r="D76" s="329"/>
      <c r="E76" s="329"/>
      <c r="F76" s="329" t="s">
        <v>3288</v>
      </c>
      <c r="G76" s="330"/>
      <c r="H76" s="329" t="s">
        <v>54</v>
      </c>
      <c r="I76" s="329" t="s">
        <v>57</v>
      </c>
      <c r="J76" s="329" t="s">
        <v>3289</v>
      </c>
      <c r="K76" s="328"/>
    </row>
    <row r="77" spans="2:11" s="1" customFormat="1" ht="17.25" customHeight="1">
      <c r="B77" s="326"/>
      <c r="C77" s="331" t="s">
        <v>3290</v>
      </c>
      <c r="D77" s="331"/>
      <c r="E77" s="331"/>
      <c r="F77" s="332" t="s">
        <v>3291</v>
      </c>
      <c r="G77" s="333"/>
      <c r="H77" s="331"/>
      <c r="I77" s="331"/>
      <c r="J77" s="331" t="s">
        <v>3292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53</v>
      </c>
      <c r="D79" s="336"/>
      <c r="E79" s="336"/>
      <c r="F79" s="337" t="s">
        <v>3293</v>
      </c>
      <c r="G79" s="338"/>
      <c r="H79" s="314" t="s">
        <v>3294</v>
      </c>
      <c r="I79" s="314" t="s">
        <v>3295</v>
      </c>
      <c r="J79" s="314">
        <v>20</v>
      </c>
      <c r="K79" s="328"/>
    </row>
    <row r="80" spans="2:11" s="1" customFormat="1" ht="15" customHeight="1">
      <c r="B80" s="326"/>
      <c r="C80" s="314" t="s">
        <v>3296</v>
      </c>
      <c r="D80" s="314"/>
      <c r="E80" s="314"/>
      <c r="F80" s="337" t="s">
        <v>3293</v>
      </c>
      <c r="G80" s="338"/>
      <c r="H80" s="314" t="s">
        <v>3297</v>
      </c>
      <c r="I80" s="314" t="s">
        <v>3295</v>
      </c>
      <c r="J80" s="314">
        <v>120</v>
      </c>
      <c r="K80" s="328"/>
    </row>
    <row r="81" spans="2:11" s="1" customFormat="1" ht="15" customHeight="1">
      <c r="B81" s="339"/>
      <c r="C81" s="314" t="s">
        <v>3298</v>
      </c>
      <c r="D81" s="314"/>
      <c r="E81" s="314"/>
      <c r="F81" s="337" t="s">
        <v>3299</v>
      </c>
      <c r="G81" s="338"/>
      <c r="H81" s="314" t="s">
        <v>3300</v>
      </c>
      <c r="I81" s="314" t="s">
        <v>3295</v>
      </c>
      <c r="J81" s="314">
        <v>50</v>
      </c>
      <c r="K81" s="328"/>
    </row>
    <row r="82" spans="2:11" s="1" customFormat="1" ht="15" customHeight="1">
      <c r="B82" s="339"/>
      <c r="C82" s="314" t="s">
        <v>3301</v>
      </c>
      <c r="D82" s="314"/>
      <c r="E82" s="314"/>
      <c r="F82" s="337" t="s">
        <v>3293</v>
      </c>
      <c r="G82" s="338"/>
      <c r="H82" s="314" t="s">
        <v>3302</v>
      </c>
      <c r="I82" s="314" t="s">
        <v>3303</v>
      </c>
      <c r="J82" s="314"/>
      <c r="K82" s="328"/>
    </row>
    <row r="83" spans="2:11" s="1" customFormat="1" ht="15" customHeight="1">
      <c r="B83" s="339"/>
      <c r="C83" s="340" t="s">
        <v>3304</v>
      </c>
      <c r="D83" s="340"/>
      <c r="E83" s="340"/>
      <c r="F83" s="341" t="s">
        <v>3299</v>
      </c>
      <c r="G83" s="340"/>
      <c r="H83" s="340" t="s">
        <v>3305</v>
      </c>
      <c r="I83" s="340" t="s">
        <v>3295</v>
      </c>
      <c r="J83" s="340">
        <v>15</v>
      </c>
      <c r="K83" s="328"/>
    </row>
    <row r="84" spans="2:11" s="1" customFormat="1" ht="15" customHeight="1">
      <c r="B84" s="339"/>
      <c r="C84" s="340" t="s">
        <v>3306</v>
      </c>
      <c r="D84" s="340"/>
      <c r="E84" s="340"/>
      <c r="F84" s="341" t="s">
        <v>3299</v>
      </c>
      <c r="G84" s="340"/>
      <c r="H84" s="340" t="s">
        <v>3307</v>
      </c>
      <c r="I84" s="340" t="s">
        <v>3295</v>
      </c>
      <c r="J84" s="340">
        <v>15</v>
      </c>
      <c r="K84" s="328"/>
    </row>
    <row r="85" spans="2:11" s="1" customFormat="1" ht="15" customHeight="1">
      <c r="B85" s="339"/>
      <c r="C85" s="340" t="s">
        <v>3308</v>
      </c>
      <c r="D85" s="340"/>
      <c r="E85" s="340"/>
      <c r="F85" s="341" t="s">
        <v>3299</v>
      </c>
      <c r="G85" s="340"/>
      <c r="H85" s="340" t="s">
        <v>3309</v>
      </c>
      <c r="I85" s="340" t="s">
        <v>3295</v>
      </c>
      <c r="J85" s="340">
        <v>20</v>
      </c>
      <c r="K85" s="328"/>
    </row>
    <row r="86" spans="2:11" s="1" customFormat="1" ht="15" customHeight="1">
      <c r="B86" s="339"/>
      <c r="C86" s="340" t="s">
        <v>3310</v>
      </c>
      <c r="D86" s="340"/>
      <c r="E86" s="340"/>
      <c r="F86" s="341" t="s">
        <v>3299</v>
      </c>
      <c r="G86" s="340"/>
      <c r="H86" s="340" t="s">
        <v>3311</v>
      </c>
      <c r="I86" s="340" t="s">
        <v>3295</v>
      </c>
      <c r="J86" s="340">
        <v>20</v>
      </c>
      <c r="K86" s="328"/>
    </row>
    <row r="87" spans="2:11" s="1" customFormat="1" ht="15" customHeight="1">
      <c r="B87" s="339"/>
      <c r="C87" s="314" t="s">
        <v>3312</v>
      </c>
      <c r="D87" s="314"/>
      <c r="E87" s="314"/>
      <c r="F87" s="337" t="s">
        <v>3299</v>
      </c>
      <c r="G87" s="338"/>
      <c r="H87" s="314" t="s">
        <v>3313</v>
      </c>
      <c r="I87" s="314" t="s">
        <v>3295</v>
      </c>
      <c r="J87" s="314">
        <v>50</v>
      </c>
      <c r="K87" s="328"/>
    </row>
    <row r="88" spans="2:11" s="1" customFormat="1" ht="15" customHeight="1">
      <c r="B88" s="339"/>
      <c r="C88" s="314" t="s">
        <v>3314</v>
      </c>
      <c r="D88" s="314"/>
      <c r="E88" s="314"/>
      <c r="F88" s="337" t="s">
        <v>3299</v>
      </c>
      <c r="G88" s="338"/>
      <c r="H88" s="314" t="s">
        <v>3315</v>
      </c>
      <c r="I88" s="314" t="s">
        <v>3295</v>
      </c>
      <c r="J88" s="314">
        <v>20</v>
      </c>
      <c r="K88" s="328"/>
    </row>
    <row r="89" spans="2:11" s="1" customFormat="1" ht="15" customHeight="1">
      <c r="B89" s="339"/>
      <c r="C89" s="314" t="s">
        <v>3316</v>
      </c>
      <c r="D89" s="314"/>
      <c r="E89" s="314"/>
      <c r="F89" s="337" t="s">
        <v>3299</v>
      </c>
      <c r="G89" s="338"/>
      <c r="H89" s="314" t="s">
        <v>3317</v>
      </c>
      <c r="I89" s="314" t="s">
        <v>3295</v>
      </c>
      <c r="J89" s="314">
        <v>20</v>
      </c>
      <c r="K89" s="328"/>
    </row>
    <row r="90" spans="2:11" s="1" customFormat="1" ht="15" customHeight="1">
      <c r="B90" s="339"/>
      <c r="C90" s="314" t="s">
        <v>3318</v>
      </c>
      <c r="D90" s="314"/>
      <c r="E90" s="314"/>
      <c r="F90" s="337" t="s">
        <v>3299</v>
      </c>
      <c r="G90" s="338"/>
      <c r="H90" s="314" t="s">
        <v>3319</v>
      </c>
      <c r="I90" s="314" t="s">
        <v>3295</v>
      </c>
      <c r="J90" s="314">
        <v>50</v>
      </c>
      <c r="K90" s="328"/>
    </row>
    <row r="91" spans="2:11" s="1" customFormat="1" ht="15" customHeight="1">
      <c r="B91" s="339"/>
      <c r="C91" s="314" t="s">
        <v>3320</v>
      </c>
      <c r="D91" s="314"/>
      <c r="E91" s="314"/>
      <c r="F91" s="337" t="s">
        <v>3299</v>
      </c>
      <c r="G91" s="338"/>
      <c r="H91" s="314" t="s">
        <v>3320</v>
      </c>
      <c r="I91" s="314" t="s">
        <v>3295</v>
      </c>
      <c r="J91" s="314">
        <v>50</v>
      </c>
      <c r="K91" s="328"/>
    </row>
    <row r="92" spans="2:11" s="1" customFormat="1" ht="15" customHeight="1">
      <c r="B92" s="339"/>
      <c r="C92" s="314" t="s">
        <v>3321</v>
      </c>
      <c r="D92" s="314"/>
      <c r="E92" s="314"/>
      <c r="F92" s="337" t="s">
        <v>3299</v>
      </c>
      <c r="G92" s="338"/>
      <c r="H92" s="314" t="s">
        <v>3322</v>
      </c>
      <c r="I92" s="314" t="s">
        <v>3295</v>
      </c>
      <c r="J92" s="314">
        <v>255</v>
      </c>
      <c r="K92" s="328"/>
    </row>
    <row r="93" spans="2:11" s="1" customFormat="1" ht="15" customHeight="1">
      <c r="B93" s="339"/>
      <c r="C93" s="314" t="s">
        <v>3323</v>
      </c>
      <c r="D93" s="314"/>
      <c r="E93" s="314"/>
      <c r="F93" s="337" t="s">
        <v>3293</v>
      </c>
      <c r="G93" s="338"/>
      <c r="H93" s="314" t="s">
        <v>3324</v>
      </c>
      <c r="I93" s="314" t="s">
        <v>3325</v>
      </c>
      <c r="J93" s="314"/>
      <c r="K93" s="328"/>
    </row>
    <row r="94" spans="2:11" s="1" customFormat="1" ht="15" customHeight="1">
      <c r="B94" s="339"/>
      <c r="C94" s="314" t="s">
        <v>3326</v>
      </c>
      <c r="D94" s="314"/>
      <c r="E94" s="314"/>
      <c r="F94" s="337" t="s">
        <v>3293</v>
      </c>
      <c r="G94" s="338"/>
      <c r="H94" s="314" t="s">
        <v>3327</v>
      </c>
      <c r="I94" s="314" t="s">
        <v>3328</v>
      </c>
      <c r="J94" s="314"/>
      <c r="K94" s="328"/>
    </row>
    <row r="95" spans="2:11" s="1" customFormat="1" ht="15" customHeight="1">
      <c r="B95" s="339"/>
      <c r="C95" s="314" t="s">
        <v>3329</v>
      </c>
      <c r="D95" s="314"/>
      <c r="E95" s="314"/>
      <c r="F95" s="337" t="s">
        <v>3293</v>
      </c>
      <c r="G95" s="338"/>
      <c r="H95" s="314" t="s">
        <v>3329</v>
      </c>
      <c r="I95" s="314" t="s">
        <v>3328</v>
      </c>
      <c r="J95" s="314"/>
      <c r="K95" s="328"/>
    </row>
    <row r="96" spans="2:11" s="1" customFormat="1" ht="15" customHeight="1">
      <c r="B96" s="339"/>
      <c r="C96" s="314" t="s">
        <v>38</v>
      </c>
      <c r="D96" s="314"/>
      <c r="E96" s="314"/>
      <c r="F96" s="337" t="s">
        <v>3293</v>
      </c>
      <c r="G96" s="338"/>
      <c r="H96" s="314" t="s">
        <v>3330</v>
      </c>
      <c r="I96" s="314" t="s">
        <v>3328</v>
      </c>
      <c r="J96" s="314"/>
      <c r="K96" s="328"/>
    </row>
    <row r="97" spans="2:11" s="1" customFormat="1" ht="15" customHeight="1">
      <c r="B97" s="339"/>
      <c r="C97" s="314" t="s">
        <v>48</v>
      </c>
      <c r="D97" s="314"/>
      <c r="E97" s="314"/>
      <c r="F97" s="337" t="s">
        <v>3293</v>
      </c>
      <c r="G97" s="338"/>
      <c r="H97" s="314" t="s">
        <v>3331</v>
      </c>
      <c r="I97" s="314" t="s">
        <v>3328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3332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3287</v>
      </c>
      <c r="D103" s="329"/>
      <c r="E103" s="329"/>
      <c r="F103" s="329" t="s">
        <v>3288</v>
      </c>
      <c r="G103" s="330"/>
      <c r="H103" s="329" t="s">
        <v>54</v>
      </c>
      <c r="I103" s="329" t="s">
        <v>57</v>
      </c>
      <c r="J103" s="329" t="s">
        <v>3289</v>
      </c>
      <c r="K103" s="328"/>
    </row>
    <row r="104" spans="2:11" s="1" customFormat="1" ht="17.25" customHeight="1">
      <c r="B104" s="326"/>
      <c r="C104" s="331" t="s">
        <v>3290</v>
      </c>
      <c r="D104" s="331"/>
      <c r="E104" s="331"/>
      <c r="F104" s="332" t="s">
        <v>3291</v>
      </c>
      <c r="G104" s="333"/>
      <c r="H104" s="331"/>
      <c r="I104" s="331"/>
      <c r="J104" s="331" t="s">
        <v>3292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53</v>
      </c>
      <c r="D106" s="336"/>
      <c r="E106" s="336"/>
      <c r="F106" s="337" t="s">
        <v>3293</v>
      </c>
      <c r="G106" s="314"/>
      <c r="H106" s="314" t="s">
        <v>3333</v>
      </c>
      <c r="I106" s="314" t="s">
        <v>3295</v>
      </c>
      <c r="J106" s="314">
        <v>20</v>
      </c>
      <c r="K106" s="328"/>
    </row>
    <row r="107" spans="2:11" s="1" customFormat="1" ht="15" customHeight="1">
      <c r="B107" s="326"/>
      <c r="C107" s="314" t="s">
        <v>3296</v>
      </c>
      <c r="D107" s="314"/>
      <c r="E107" s="314"/>
      <c r="F107" s="337" t="s">
        <v>3293</v>
      </c>
      <c r="G107" s="314"/>
      <c r="H107" s="314" t="s">
        <v>3333</v>
      </c>
      <c r="I107" s="314" t="s">
        <v>3295</v>
      </c>
      <c r="J107" s="314">
        <v>120</v>
      </c>
      <c r="K107" s="328"/>
    </row>
    <row r="108" spans="2:11" s="1" customFormat="1" ht="15" customHeight="1">
      <c r="B108" s="339"/>
      <c r="C108" s="314" t="s">
        <v>3298</v>
      </c>
      <c r="D108" s="314"/>
      <c r="E108" s="314"/>
      <c r="F108" s="337" t="s">
        <v>3299</v>
      </c>
      <c r="G108" s="314"/>
      <c r="H108" s="314" t="s">
        <v>3333</v>
      </c>
      <c r="I108" s="314" t="s">
        <v>3295</v>
      </c>
      <c r="J108" s="314">
        <v>50</v>
      </c>
      <c r="K108" s="328"/>
    </row>
    <row r="109" spans="2:11" s="1" customFormat="1" ht="15" customHeight="1">
      <c r="B109" s="339"/>
      <c r="C109" s="314" t="s">
        <v>3301</v>
      </c>
      <c r="D109" s="314"/>
      <c r="E109" s="314"/>
      <c r="F109" s="337" t="s">
        <v>3293</v>
      </c>
      <c r="G109" s="314"/>
      <c r="H109" s="314" t="s">
        <v>3333</v>
      </c>
      <c r="I109" s="314" t="s">
        <v>3303</v>
      </c>
      <c r="J109" s="314"/>
      <c r="K109" s="328"/>
    </row>
    <row r="110" spans="2:11" s="1" customFormat="1" ht="15" customHeight="1">
      <c r="B110" s="339"/>
      <c r="C110" s="314" t="s">
        <v>3312</v>
      </c>
      <c r="D110" s="314"/>
      <c r="E110" s="314"/>
      <c r="F110" s="337" t="s">
        <v>3299</v>
      </c>
      <c r="G110" s="314"/>
      <c r="H110" s="314" t="s">
        <v>3333</v>
      </c>
      <c r="I110" s="314" t="s">
        <v>3295</v>
      </c>
      <c r="J110" s="314">
        <v>50</v>
      </c>
      <c r="K110" s="328"/>
    </row>
    <row r="111" spans="2:11" s="1" customFormat="1" ht="15" customHeight="1">
      <c r="B111" s="339"/>
      <c r="C111" s="314" t="s">
        <v>3320</v>
      </c>
      <c r="D111" s="314"/>
      <c r="E111" s="314"/>
      <c r="F111" s="337" t="s">
        <v>3299</v>
      </c>
      <c r="G111" s="314"/>
      <c r="H111" s="314" t="s">
        <v>3333</v>
      </c>
      <c r="I111" s="314" t="s">
        <v>3295</v>
      </c>
      <c r="J111" s="314">
        <v>50</v>
      </c>
      <c r="K111" s="328"/>
    </row>
    <row r="112" spans="2:11" s="1" customFormat="1" ht="15" customHeight="1">
      <c r="B112" s="339"/>
      <c r="C112" s="314" t="s">
        <v>3318</v>
      </c>
      <c r="D112" s="314"/>
      <c r="E112" s="314"/>
      <c r="F112" s="337" t="s">
        <v>3299</v>
      </c>
      <c r="G112" s="314"/>
      <c r="H112" s="314" t="s">
        <v>3333</v>
      </c>
      <c r="I112" s="314" t="s">
        <v>3295</v>
      </c>
      <c r="J112" s="314">
        <v>50</v>
      </c>
      <c r="K112" s="328"/>
    </row>
    <row r="113" spans="2:11" s="1" customFormat="1" ht="15" customHeight="1">
      <c r="B113" s="339"/>
      <c r="C113" s="314" t="s">
        <v>53</v>
      </c>
      <c r="D113" s="314"/>
      <c r="E113" s="314"/>
      <c r="F113" s="337" t="s">
        <v>3293</v>
      </c>
      <c r="G113" s="314"/>
      <c r="H113" s="314" t="s">
        <v>3334</v>
      </c>
      <c r="I113" s="314" t="s">
        <v>3295</v>
      </c>
      <c r="J113" s="314">
        <v>20</v>
      </c>
      <c r="K113" s="328"/>
    </row>
    <row r="114" spans="2:11" s="1" customFormat="1" ht="15" customHeight="1">
      <c r="B114" s="339"/>
      <c r="C114" s="314" t="s">
        <v>3335</v>
      </c>
      <c r="D114" s="314"/>
      <c r="E114" s="314"/>
      <c r="F114" s="337" t="s">
        <v>3293</v>
      </c>
      <c r="G114" s="314"/>
      <c r="H114" s="314" t="s">
        <v>3336</v>
      </c>
      <c r="I114" s="314" t="s">
        <v>3295</v>
      </c>
      <c r="J114" s="314">
        <v>120</v>
      </c>
      <c r="K114" s="328"/>
    </row>
    <row r="115" spans="2:11" s="1" customFormat="1" ht="15" customHeight="1">
      <c r="B115" s="339"/>
      <c r="C115" s="314" t="s">
        <v>38</v>
      </c>
      <c r="D115" s="314"/>
      <c r="E115" s="314"/>
      <c r="F115" s="337" t="s">
        <v>3293</v>
      </c>
      <c r="G115" s="314"/>
      <c r="H115" s="314" t="s">
        <v>3337</v>
      </c>
      <c r="I115" s="314" t="s">
        <v>3328</v>
      </c>
      <c r="J115" s="314"/>
      <c r="K115" s="328"/>
    </row>
    <row r="116" spans="2:11" s="1" customFormat="1" ht="15" customHeight="1">
      <c r="B116" s="339"/>
      <c r="C116" s="314" t="s">
        <v>48</v>
      </c>
      <c r="D116" s="314"/>
      <c r="E116" s="314"/>
      <c r="F116" s="337" t="s">
        <v>3293</v>
      </c>
      <c r="G116" s="314"/>
      <c r="H116" s="314" t="s">
        <v>3338</v>
      </c>
      <c r="I116" s="314" t="s">
        <v>3328</v>
      </c>
      <c r="J116" s="314"/>
      <c r="K116" s="328"/>
    </row>
    <row r="117" spans="2:11" s="1" customFormat="1" ht="15" customHeight="1">
      <c r="B117" s="339"/>
      <c r="C117" s="314" t="s">
        <v>57</v>
      </c>
      <c r="D117" s="314"/>
      <c r="E117" s="314"/>
      <c r="F117" s="337" t="s">
        <v>3293</v>
      </c>
      <c r="G117" s="314"/>
      <c r="H117" s="314" t="s">
        <v>3339</v>
      </c>
      <c r="I117" s="314" t="s">
        <v>3340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3341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3287</v>
      </c>
      <c r="D123" s="329"/>
      <c r="E123" s="329"/>
      <c r="F123" s="329" t="s">
        <v>3288</v>
      </c>
      <c r="G123" s="330"/>
      <c r="H123" s="329" t="s">
        <v>54</v>
      </c>
      <c r="I123" s="329" t="s">
        <v>57</v>
      </c>
      <c r="J123" s="329" t="s">
        <v>3289</v>
      </c>
      <c r="K123" s="358"/>
    </row>
    <row r="124" spans="2:11" s="1" customFormat="1" ht="17.25" customHeight="1">
      <c r="B124" s="357"/>
      <c r="C124" s="331" t="s">
        <v>3290</v>
      </c>
      <c r="D124" s="331"/>
      <c r="E124" s="331"/>
      <c r="F124" s="332" t="s">
        <v>3291</v>
      </c>
      <c r="G124" s="333"/>
      <c r="H124" s="331"/>
      <c r="I124" s="331"/>
      <c r="J124" s="331" t="s">
        <v>3292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3296</v>
      </c>
      <c r="D126" s="336"/>
      <c r="E126" s="336"/>
      <c r="F126" s="337" t="s">
        <v>3293</v>
      </c>
      <c r="G126" s="314"/>
      <c r="H126" s="314" t="s">
        <v>3333</v>
      </c>
      <c r="I126" s="314" t="s">
        <v>3295</v>
      </c>
      <c r="J126" s="314">
        <v>120</v>
      </c>
      <c r="K126" s="362"/>
    </row>
    <row r="127" spans="2:11" s="1" customFormat="1" ht="15" customHeight="1">
      <c r="B127" s="359"/>
      <c r="C127" s="314" t="s">
        <v>3342</v>
      </c>
      <c r="D127" s="314"/>
      <c r="E127" s="314"/>
      <c r="F127" s="337" t="s">
        <v>3293</v>
      </c>
      <c r="G127" s="314"/>
      <c r="H127" s="314" t="s">
        <v>3343</v>
      </c>
      <c r="I127" s="314" t="s">
        <v>3295</v>
      </c>
      <c r="J127" s="314" t="s">
        <v>3344</v>
      </c>
      <c r="K127" s="362"/>
    </row>
    <row r="128" spans="2:11" s="1" customFormat="1" ht="15" customHeight="1">
      <c r="B128" s="359"/>
      <c r="C128" s="314" t="s">
        <v>3241</v>
      </c>
      <c r="D128" s="314"/>
      <c r="E128" s="314"/>
      <c r="F128" s="337" t="s">
        <v>3293</v>
      </c>
      <c r="G128" s="314"/>
      <c r="H128" s="314" t="s">
        <v>3345</v>
      </c>
      <c r="I128" s="314" t="s">
        <v>3295</v>
      </c>
      <c r="J128" s="314" t="s">
        <v>3344</v>
      </c>
      <c r="K128" s="362"/>
    </row>
    <row r="129" spans="2:11" s="1" customFormat="1" ht="15" customHeight="1">
      <c r="B129" s="359"/>
      <c r="C129" s="314" t="s">
        <v>3304</v>
      </c>
      <c r="D129" s="314"/>
      <c r="E129" s="314"/>
      <c r="F129" s="337" t="s">
        <v>3299</v>
      </c>
      <c r="G129" s="314"/>
      <c r="H129" s="314" t="s">
        <v>3305</v>
      </c>
      <c r="I129" s="314" t="s">
        <v>3295</v>
      </c>
      <c r="J129" s="314">
        <v>15</v>
      </c>
      <c r="K129" s="362"/>
    </row>
    <row r="130" spans="2:11" s="1" customFormat="1" ht="15" customHeight="1">
      <c r="B130" s="359"/>
      <c r="C130" s="340" t="s">
        <v>3306</v>
      </c>
      <c r="D130" s="340"/>
      <c r="E130" s="340"/>
      <c r="F130" s="341" t="s">
        <v>3299</v>
      </c>
      <c r="G130" s="340"/>
      <c r="H130" s="340" t="s">
        <v>3307</v>
      </c>
      <c r="I130" s="340" t="s">
        <v>3295</v>
      </c>
      <c r="J130" s="340">
        <v>15</v>
      </c>
      <c r="K130" s="362"/>
    </row>
    <row r="131" spans="2:11" s="1" customFormat="1" ht="15" customHeight="1">
      <c r="B131" s="359"/>
      <c r="C131" s="340" t="s">
        <v>3308</v>
      </c>
      <c r="D131" s="340"/>
      <c r="E131" s="340"/>
      <c r="F131" s="341" t="s">
        <v>3299</v>
      </c>
      <c r="G131" s="340"/>
      <c r="H131" s="340" t="s">
        <v>3309</v>
      </c>
      <c r="I131" s="340" t="s">
        <v>3295</v>
      </c>
      <c r="J131" s="340">
        <v>20</v>
      </c>
      <c r="K131" s="362"/>
    </row>
    <row r="132" spans="2:11" s="1" customFormat="1" ht="15" customHeight="1">
      <c r="B132" s="359"/>
      <c r="C132" s="340" t="s">
        <v>3310</v>
      </c>
      <c r="D132" s="340"/>
      <c r="E132" s="340"/>
      <c r="F132" s="341" t="s">
        <v>3299</v>
      </c>
      <c r="G132" s="340"/>
      <c r="H132" s="340" t="s">
        <v>3311</v>
      </c>
      <c r="I132" s="340" t="s">
        <v>3295</v>
      </c>
      <c r="J132" s="340">
        <v>20</v>
      </c>
      <c r="K132" s="362"/>
    </row>
    <row r="133" spans="2:11" s="1" customFormat="1" ht="15" customHeight="1">
      <c r="B133" s="359"/>
      <c r="C133" s="314" t="s">
        <v>3298</v>
      </c>
      <c r="D133" s="314"/>
      <c r="E133" s="314"/>
      <c r="F133" s="337" t="s">
        <v>3299</v>
      </c>
      <c r="G133" s="314"/>
      <c r="H133" s="314" t="s">
        <v>3333</v>
      </c>
      <c r="I133" s="314" t="s">
        <v>3295</v>
      </c>
      <c r="J133" s="314">
        <v>50</v>
      </c>
      <c r="K133" s="362"/>
    </row>
    <row r="134" spans="2:11" s="1" customFormat="1" ht="15" customHeight="1">
      <c r="B134" s="359"/>
      <c r="C134" s="314" t="s">
        <v>3312</v>
      </c>
      <c r="D134" s="314"/>
      <c r="E134" s="314"/>
      <c r="F134" s="337" t="s">
        <v>3299</v>
      </c>
      <c r="G134" s="314"/>
      <c r="H134" s="314" t="s">
        <v>3333</v>
      </c>
      <c r="I134" s="314" t="s">
        <v>3295</v>
      </c>
      <c r="J134" s="314">
        <v>50</v>
      </c>
      <c r="K134" s="362"/>
    </row>
    <row r="135" spans="2:11" s="1" customFormat="1" ht="15" customHeight="1">
      <c r="B135" s="359"/>
      <c r="C135" s="314" t="s">
        <v>3318</v>
      </c>
      <c r="D135" s="314"/>
      <c r="E135" s="314"/>
      <c r="F135" s="337" t="s">
        <v>3299</v>
      </c>
      <c r="G135" s="314"/>
      <c r="H135" s="314" t="s">
        <v>3333</v>
      </c>
      <c r="I135" s="314" t="s">
        <v>3295</v>
      </c>
      <c r="J135" s="314">
        <v>50</v>
      </c>
      <c r="K135" s="362"/>
    </row>
    <row r="136" spans="2:11" s="1" customFormat="1" ht="15" customHeight="1">
      <c r="B136" s="359"/>
      <c r="C136" s="314" t="s">
        <v>3320</v>
      </c>
      <c r="D136" s="314"/>
      <c r="E136" s="314"/>
      <c r="F136" s="337" t="s">
        <v>3299</v>
      </c>
      <c r="G136" s="314"/>
      <c r="H136" s="314" t="s">
        <v>3333</v>
      </c>
      <c r="I136" s="314" t="s">
        <v>3295</v>
      </c>
      <c r="J136" s="314">
        <v>50</v>
      </c>
      <c r="K136" s="362"/>
    </row>
    <row r="137" spans="2:11" s="1" customFormat="1" ht="15" customHeight="1">
      <c r="B137" s="359"/>
      <c r="C137" s="314" t="s">
        <v>3321</v>
      </c>
      <c r="D137" s="314"/>
      <c r="E137" s="314"/>
      <c r="F137" s="337" t="s">
        <v>3299</v>
      </c>
      <c r="G137" s="314"/>
      <c r="H137" s="314" t="s">
        <v>3346</v>
      </c>
      <c r="I137" s="314" t="s">
        <v>3295</v>
      </c>
      <c r="J137" s="314">
        <v>255</v>
      </c>
      <c r="K137" s="362"/>
    </row>
    <row r="138" spans="2:11" s="1" customFormat="1" ht="15" customHeight="1">
      <c r="B138" s="359"/>
      <c r="C138" s="314" t="s">
        <v>3323</v>
      </c>
      <c r="D138" s="314"/>
      <c r="E138" s="314"/>
      <c r="F138" s="337" t="s">
        <v>3293</v>
      </c>
      <c r="G138" s="314"/>
      <c r="H138" s="314" t="s">
        <v>3347</v>
      </c>
      <c r="I138" s="314" t="s">
        <v>3325</v>
      </c>
      <c r="J138" s="314"/>
      <c r="K138" s="362"/>
    </row>
    <row r="139" spans="2:11" s="1" customFormat="1" ht="15" customHeight="1">
      <c r="B139" s="359"/>
      <c r="C139" s="314" t="s">
        <v>3326</v>
      </c>
      <c r="D139" s="314"/>
      <c r="E139" s="314"/>
      <c r="F139" s="337" t="s">
        <v>3293</v>
      </c>
      <c r="G139" s="314"/>
      <c r="H139" s="314" t="s">
        <v>3348</v>
      </c>
      <c r="I139" s="314" t="s">
        <v>3328</v>
      </c>
      <c r="J139" s="314"/>
      <c r="K139" s="362"/>
    </row>
    <row r="140" spans="2:11" s="1" customFormat="1" ht="15" customHeight="1">
      <c r="B140" s="359"/>
      <c r="C140" s="314" t="s">
        <v>3329</v>
      </c>
      <c r="D140" s="314"/>
      <c r="E140" s="314"/>
      <c r="F140" s="337" t="s">
        <v>3293</v>
      </c>
      <c r="G140" s="314"/>
      <c r="H140" s="314" t="s">
        <v>3329</v>
      </c>
      <c r="I140" s="314" t="s">
        <v>3328</v>
      </c>
      <c r="J140" s="314"/>
      <c r="K140" s="362"/>
    </row>
    <row r="141" spans="2:11" s="1" customFormat="1" ht="15" customHeight="1">
      <c r="B141" s="359"/>
      <c r="C141" s="314" t="s">
        <v>38</v>
      </c>
      <c r="D141" s="314"/>
      <c r="E141" s="314"/>
      <c r="F141" s="337" t="s">
        <v>3293</v>
      </c>
      <c r="G141" s="314"/>
      <c r="H141" s="314" t="s">
        <v>3349</v>
      </c>
      <c r="I141" s="314" t="s">
        <v>3328</v>
      </c>
      <c r="J141" s="314"/>
      <c r="K141" s="362"/>
    </row>
    <row r="142" spans="2:11" s="1" customFormat="1" ht="15" customHeight="1">
      <c r="B142" s="359"/>
      <c r="C142" s="314" t="s">
        <v>3350</v>
      </c>
      <c r="D142" s="314"/>
      <c r="E142" s="314"/>
      <c r="F142" s="337" t="s">
        <v>3293</v>
      </c>
      <c r="G142" s="314"/>
      <c r="H142" s="314" t="s">
        <v>3351</v>
      </c>
      <c r="I142" s="314" t="s">
        <v>3328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3352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3287</v>
      </c>
      <c r="D148" s="329"/>
      <c r="E148" s="329"/>
      <c r="F148" s="329" t="s">
        <v>3288</v>
      </c>
      <c r="G148" s="330"/>
      <c r="H148" s="329" t="s">
        <v>54</v>
      </c>
      <c r="I148" s="329" t="s">
        <v>57</v>
      </c>
      <c r="J148" s="329" t="s">
        <v>3289</v>
      </c>
      <c r="K148" s="328"/>
    </row>
    <row r="149" spans="2:11" s="1" customFormat="1" ht="17.25" customHeight="1">
      <c r="B149" s="326"/>
      <c r="C149" s="331" t="s">
        <v>3290</v>
      </c>
      <c r="D149" s="331"/>
      <c r="E149" s="331"/>
      <c r="F149" s="332" t="s">
        <v>3291</v>
      </c>
      <c r="G149" s="333"/>
      <c r="H149" s="331"/>
      <c r="I149" s="331"/>
      <c r="J149" s="331" t="s">
        <v>3292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3296</v>
      </c>
      <c r="D151" s="314"/>
      <c r="E151" s="314"/>
      <c r="F151" s="367" t="s">
        <v>3293</v>
      </c>
      <c r="G151" s="314"/>
      <c r="H151" s="366" t="s">
        <v>3333</v>
      </c>
      <c r="I151" s="366" t="s">
        <v>3295</v>
      </c>
      <c r="J151" s="366">
        <v>120</v>
      </c>
      <c r="K151" s="362"/>
    </row>
    <row r="152" spans="2:11" s="1" customFormat="1" ht="15" customHeight="1">
      <c r="B152" s="339"/>
      <c r="C152" s="366" t="s">
        <v>3342</v>
      </c>
      <c r="D152" s="314"/>
      <c r="E152" s="314"/>
      <c r="F152" s="367" t="s">
        <v>3293</v>
      </c>
      <c r="G152" s="314"/>
      <c r="H152" s="366" t="s">
        <v>3353</v>
      </c>
      <c r="I152" s="366" t="s">
        <v>3295</v>
      </c>
      <c r="J152" s="366" t="s">
        <v>3344</v>
      </c>
      <c r="K152" s="362"/>
    </row>
    <row r="153" spans="2:11" s="1" customFormat="1" ht="15" customHeight="1">
      <c r="B153" s="339"/>
      <c r="C153" s="366" t="s">
        <v>3241</v>
      </c>
      <c r="D153" s="314"/>
      <c r="E153" s="314"/>
      <c r="F153" s="367" t="s">
        <v>3293</v>
      </c>
      <c r="G153" s="314"/>
      <c r="H153" s="366" t="s">
        <v>3354</v>
      </c>
      <c r="I153" s="366" t="s">
        <v>3295</v>
      </c>
      <c r="J153" s="366" t="s">
        <v>3344</v>
      </c>
      <c r="K153" s="362"/>
    </row>
    <row r="154" spans="2:11" s="1" customFormat="1" ht="15" customHeight="1">
      <c r="B154" s="339"/>
      <c r="C154" s="366" t="s">
        <v>3298</v>
      </c>
      <c r="D154" s="314"/>
      <c r="E154" s="314"/>
      <c r="F154" s="367" t="s">
        <v>3299</v>
      </c>
      <c r="G154" s="314"/>
      <c r="H154" s="366" t="s">
        <v>3333</v>
      </c>
      <c r="I154" s="366" t="s">
        <v>3295</v>
      </c>
      <c r="J154" s="366">
        <v>50</v>
      </c>
      <c r="K154" s="362"/>
    </row>
    <row r="155" spans="2:11" s="1" customFormat="1" ht="15" customHeight="1">
      <c r="B155" s="339"/>
      <c r="C155" s="366" t="s">
        <v>3301</v>
      </c>
      <c r="D155" s="314"/>
      <c r="E155" s="314"/>
      <c r="F155" s="367" t="s">
        <v>3293</v>
      </c>
      <c r="G155" s="314"/>
      <c r="H155" s="366" t="s">
        <v>3333</v>
      </c>
      <c r="I155" s="366" t="s">
        <v>3303</v>
      </c>
      <c r="J155" s="366"/>
      <c r="K155" s="362"/>
    </row>
    <row r="156" spans="2:11" s="1" customFormat="1" ht="15" customHeight="1">
      <c r="B156" s="339"/>
      <c r="C156" s="366" t="s">
        <v>3312</v>
      </c>
      <c r="D156" s="314"/>
      <c r="E156" s="314"/>
      <c r="F156" s="367" t="s">
        <v>3299</v>
      </c>
      <c r="G156" s="314"/>
      <c r="H156" s="366" t="s">
        <v>3333</v>
      </c>
      <c r="I156" s="366" t="s">
        <v>3295</v>
      </c>
      <c r="J156" s="366">
        <v>50</v>
      </c>
      <c r="K156" s="362"/>
    </row>
    <row r="157" spans="2:11" s="1" customFormat="1" ht="15" customHeight="1">
      <c r="B157" s="339"/>
      <c r="C157" s="366" t="s">
        <v>3320</v>
      </c>
      <c r="D157" s="314"/>
      <c r="E157" s="314"/>
      <c r="F157" s="367" t="s">
        <v>3299</v>
      </c>
      <c r="G157" s="314"/>
      <c r="H157" s="366" t="s">
        <v>3333</v>
      </c>
      <c r="I157" s="366" t="s">
        <v>3295</v>
      </c>
      <c r="J157" s="366">
        <v>50</v>
      </c>
      <c r="K157" s="362"/>
    </row>
    <row r="158" spans="2:11" s="1" customFormat="1" ht="15" customHeight="1">
      <c r="B158" s="339"/>
      <c r="C158" s="366" t="s">
        <v>3318</v>
      </c>
      <c r="D158" s="314"/>
      <c r="E158" s="314"/>
      <c r="F158" s="367" t="s">
        <v>3299</v>
      </c>
      <c r="G158" s="314"/>
      <c r="H158" s="366" t="s">
        <v>3333</v>
      </c>
      <c r="I158" s="366" t="s">
        <v>3295</v>
      </c>
      <c r="J158" s="366">
        <v>50</v>
      </c>
      <c r="K158" s="362"/>
    </row>
    <row r="159" spans="2:11" s="1" customFormat="1" ht="15" customHeight="1">
      <c r="B159" s="339"/>
      <c r="C159" s="366" t="s">
        <v>106</v>
      </c>
      <c r="D159" s="314"/>
      <c r="E159" s="314"/>
      <c r="F159" s="367" t="s">
        <v>3293</v>
      </c>
      <c r="G159" s="314"/>
      <c r="H159" s="366" t="s">
        <v>3355</v>
      </c>
      <c r="I159" s="366" t="s">
        <v>3295</v>
      </c>
      <c r="J159" s="366" t="s">
        <v>3356</v>
      </c>
      <c r="K159" s="362"/>
    </row>
    <row r="160" spans="2:11" s="1" customFormat="1" ht="15" customHeight="1">
      <c r="B160" s="339"/>
      <c r="C160" s="366" t="s">
        <v>3357</v>
      </c>
      <c r="D160" s="314"/>
      <c r="E160" s="314"/>
      <c r="F160" s="367" t="s">
        <v>3293</v>
      </c>
      <c r="G160" s="314"/>
      <c r="H160" s="366" t="s">
        <v>3358</v>
      </c>
      <c r="I160" s="366" t="s">
        <v>3328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3359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3287</v>
      </c>
      <c r="D166" s="329"/>
      <c r="E166" s="329"/>
      <c r="F166" s="329" t="s">
        <v>3288</v>
      </c>
      <c r="G166" s="371"/>
      <c r="H166" s="372" t="s">
        <v>54</v>
      </c>
      <c r="I166" s="372" t="s">
        <v>57</v>
      </c>
      <c r="J166" s="329" t="s">
        <v>3289</v>
      </c>
      <c r="K166" s="306"/>
    </row>
    <row r="167" spans="2:11" s="1" customFormat="1" ht="17.25" customHeight="1">
      <c r="B167" s="307"/>
      <c r="C167" s="331" t="s">
        <v>3290</v>
      </c>
      <c r="D167" s="331"/>
      <c r="E167" s="331"/>
      <c r="F167" s="332" t="s">
        <v>3291</v>
      </c>
      <c r="G167" s="373"/>
      <c r="H167" s="374"/>
      <c r="I167" s="374"/>
      <c r="J167" s="331" t="s">
        <v>3292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3296</v>
      </c>
      <c r="D169" s="314"/>
      <c r="E169" s="314"/>
      <c r="F169" s="337" t="s">
        <v>3293</v>
      </c>
      <c r="G169" s="314"/>
      <c r="H169" s="314" t="s">
        <v>3333</v>
      </c>
      <c r="I169" s="314" t="s">
        <v>3295</v>
      </c>
      <c r="J169" s="314">
        <v>120</v>
      </c>
      <c r="K169" s="362"/>
    </row>
    <row r="170" spans="2:11" s="1" customFormat="1" ht="15" customHeight="1">
      <c r="B170" s="339"/>
      <c r="C170" s="314" t="s">
        <v>3342</v>
      </c>
      <c r="D170" s="314"/>
      <c r="E170" s="314"/>
      <c r="F170" s="337" t="s">
        <v>3293</v>
      </c>
      <c r="G170" s="314"/>
      <c r="H170" s="314" t="s">
        <v>3343</v>
      </c>
      <c r="I170" s="314" t="s">
        <v>3295</v>
      </c>
      <c r="J170" s="314" t="s">
        <v>3344</v>
      </c>
      <c r="K170" s="362"/>
    </row>
    <row r="171" spans="2:11" s="1" customFormat="1" ht="15" customHeight="1">
      <c r="B171" s="339"/>
      <c r="C171" s="314" t="s">
        <v>3241</v>
      </c>
      <c r="D171" s="314"/>
      <c r="E171" s="314"/>
      <c r="F171" s="337" t="s">
        <v>3293</v>
      </c>
      <c r="G171" s="314"/>
      <c r="H171" s="314" t="s">
        <v>3360</v>
      </c>
      <c r="I171" s="314" t="s">
        <v>3295</v>
      </c>
      <c r="J171" s="314" t="s">
        <v>3344</v>
      </c>
      <c r="K171" s="362"/>
    </row>
    <row r="172" spans="2:11" s="1" customFormat="1" ht="15" customHeight="1">
      <c r="B172" s="339"/>
      <c r="C172" s="314" t="s">
        <v>3298</v>
      </c>
      <c r="D172" s="314"/>
      <c r="E172" s="314"/>
      <c r="F172" s="337" t="s">
        <v>3299</v>
      </c>
      <c r="G172" s="314"/>
      <c r="H172" s="314" t="s">
        <v>3360</v>
      </c>
      <c r="I172" s="314" t="s">
        <v>3295</v>
      </c>
      <c r="J172" s="314">
        <v>50</v>
      </c>
      <c r="K172" s="362"/>
    </row>
    <row r="173" spans="2:11" s="1" customFormat="1" ht="15" customHeight="1">
      <c r="B173" s="339"/>
      <c r="C173" s="314" t="s">
        <v>3301</v>
      </c>
      <c r="D173" s="314"/>
      <c r="E173" s="314"/>
      <c r="F173" s="337" t="s">
        <v>3293</v>
      </c>
      <c r="G173" s="314"/>
      <c r="H173" s="314" t="s">
        <v>3360</v>
      </c>
      <c r="I173" s="314" t="s">
        <v>3303</v>
      </c>
      <c r="J173" s="314"/>
      <c r="K173" s="362"/>
    </row>
    <row r="174" spans="2:11" s="1" customFormat="1" ht="15" customHeight="1">
      <c r="B174" s="339"/>
      <c r="C174" s="314" t="s">
        <v>3312</v>
      </c>
      <c r="D174" s="314"/>
      <c r="E174" s="314"/>
      <c r="F174" s="337" t="s">
        <v>3299</v>
      </c>
      <c r="G174" s="314"/>
      <c r="H174" s="314" t="s">
        <v>3360</v>
      </c>
      <c r="I174" s="314" t="s">
        <v>3295</v>
      </c>
      <c r="J174" s="314">
        <v>50</v>
      </c>
      <c r="K174" s="362"/>
    </row>
    <row r="175" spans="2:11" s="1" customFormat="1" ht="15" customHeight="1">
      <c r="B175" s="339"/>
      <c r="C175" s="314" t="s">
        <v>3320</v>
      </c>
      <c r="D175" s="314"/>
      <c r="E175" s="314"/>
      <c r="F175" s="337" t="s">
        <v>3299</v>
      </c>
      <c r="G175" s="314"/>
      <c r="H175" s="314" t="s">
        <v>3360</v>
      </c>
      <c r="I175" s="314" t="s">
        <v>3295</v>
      </c>
      <c r="J175" s="314">
        <v>50</v>
      </c>
      <c r="K175" s="362"/>
    </row>
    <row r="176" spans="2:11" s="1" customFormat="1" ht="15" customHeight="1">
      <c r="B176" s="339"/>
      <c r="C176" s="314" t="s">
        <v>3318</v>
      </c>
      <c r="D176" s="314"/>
      <c r="E176" s="314"/>
      <c r="F176" s="337" t="s">
        <v>3299</v>
      </c>
      <c r="G176" s="314"/>
      <c r="H176" s="314" t="s">
        <v>3360</v>
      </c>
      <c r="I176" s="314" t="s">
        <v>3295</v>
      </c>
      <c r="J176" s="314">
        <v>50</v>
      </c>
      <c r="K176" s="362"/>
    </row>
    <row r="177" spans="2:11" s="1" customFormat="1" ht="15" customHeight="1">
      <c r="B177" s="339"/>
      <c r="C177" s="314" t="s">
        <v>139</v>
      </c>
      <c r="D177" s="314"/>
      <c r="E177" s="314"/>
      <c r="F177" s="337" t="s">
        <v>3293</v>
      </c>
      <c r="G177" s="314"/>
      <c r="H177" s="314" t="s">
        <v>3361</v>
      </c>
      <c r="I177" s="314" t="s">
        <v>3362</v>
      </c>
      <c r="J177" s="314"/>
      <c r="K177" s="362"/>
    </row>
    <row r="178" spans="2:11" s="1" customFormat="1" ht="15" customHeight="1">
      <c r="B178" s="339"/>
      <c r="C178" s="314" t="s">
        <v>57</v>
      </c>
      <c r="D178" s="314"/>
      <c r="E178" s="314"/>
      <c r="F178" s="337" t="s">
        <v>3293</v>
      </c>
      <c r="G178" s="314"/>
      <c r="H178" s="314" t="s">
        <v>3363</v>
      </c>
      <c r="I178" s="314" t="s">
        <v>3364</v>
      </c>
      <c r="J178" s="314">
        <v>1</v>
      </c>
      <c r="K178" s="362"/>
    </row>
    <row r="179" spans="2:11" s="1" customFormat="1" ht="15" customHeight="1">
      <c r="B179" s="339"/>
      <c r="C179" s="314" t="s">
        <v>53</v>
      </c>
      <c r="D179" s="314"/>
      <c r="E179" s="314"/>
      <c r="F179" s="337" t="s">
        <v>3293</v>
      </c>
      <c r="G179" s="314"/>
      <c r="H179" s="314" t="s">
        <v>3365</v>
      </c>
      <c r="I179" s="314" t="s">
        <v>3295</v>
      </c>
      <c r="J179" s="314">
        <v>20</v>
      </c>
      <c r="K179" s="362"/>
    </row>
    <row r="180" spans="2:11" s="1" customFormat="1" ht="15" customHeight="1">
      <c r="B180" s="339"/>
      <c r="C180" s="314" t="s">
        <v>54</v>
      </c>
      <c r="D180" s="314"/>
      <c r="E180" s="314"/>
      <c r="F180" s="337" t="s">
        <v>3293</v>
      </c>
      <c r="G180" s="314"/>
      <c r="H180" s="314" t="s">
        <v>3366</v>
      </c>
      <c r="I180" s="314" t="s">
        <v>3295</v>
      </c>
      <c r="J180" s="314">
        <v>255</v>
      </c>
      <c r="K180" s="362"/>
    </row>
    <row r="181" spans="2:11" s="1" customFormat="1" ht="15" customHeight="1">
      <c r="B181" s="339"/>
      <c r="C181" s="314" t="s">
        <v>140</v>
      </c>
      <c r="D181" s="314"/>
      <c r="E181" s="314"/>
      <c r="F181" s="337" t="s">
        <v>3293</v>
      </c>
      <c r="G181" s="314"/>
      <c r="H181" s="314" t="s">
        <v>3257</v>
      </c>
      <c r="I181" s="314" t="s">
        <v>3295</v>
      </c>
      <c r="J181" s="314">
        <v>10</v>
      </c>
      <c r="K181" s="362"/>
    </row>
    <row r="182" spans="2:11" s="1" customFormat="1" ht="15" customHeight="1">
      <c r="B182" s="339"/>
      <c r="C182" s="314" t="s">
        <v>141</v>
      </c>
      <c r="D182" s="314"/>
      <c r="E182" s="314"/>
      <c r="F182" s="337" t="s">
        <v>3293</v>
      </c>
      <c r="G182" s="314"/>
      <c r="H182" s="314" t="s">
        <v>3367</v>
      </c>
      <c r="I182" s="314" t="s">
        <v>3328</v>
      </c>
      <c r="J182" s="314"/>
      <c r="K182" s="362"/>
    </row>
    <row r="183" spans="2:11" s="1" customFormat="1" ht="15" customHeight="1">
      <c r="B183" s="339"/>
      <c r="C183" s="314" t="s">
        <v>3368</v>
      </c>
      <c r="D183" s="314"/>
      <c r="E183" s="314"/>
      <c r="F183" s="337" t="s">
        <v>3293</v>
      </c>
      <c r="G183" s="314"/>
      <c r="H183" s="314" t="s">
        <v>3369</v>
      </c>
      <c r="I183" s="314" t="s">
        <v>3328</v>
      </c>
      <c r="J183" s="314"/>
      <c r="K183" s="362"/>
    </row>
    <row r="184" spans="2:11" s="1" customFormat="1" ht="15" customHeight="1">
      <c r="B184" s="339"/>
      <c r="C184" s="314" t="s">
        <v>3357</v>
      </c>
      <c r="D184" s="314"/>
      <c r="E184" s="314"/>
      <c r="F184" s="337" t="s">
        <v>3293</v>
      </c>
      <c r="G184" s="314"/>
      <c r="H184" s="314" t="s">
        <v>3370</v>
      </c>
      <c r="I184" s="314" t="s">
        <v>3328</v>
      </c>
      <c r="J184" s="314"/>
      <c r="K184" s="362"/>
    </row>
    <row r="185" spans="2:11" s="1" customFormat="1" ht="15" customHeight="1">
      <c r="B185" s="339"/>
      <c r="C185" s="314" t="s">
        <v>143</v>
      </c>
      <c r="D185" s="314"/>
      <c r="E185" s="314"/>
      <c r="F185" s="337" t="s">
        <v>3299</v>
      </c>
      <c r="G185" s="314"/>
      <c r="H185" s="314" t="s">
        <v>3371</v>
      </c>
      <c r="I185" s="314" t="s">
        <v>3295</v>
      </c>
      <c r="J185" s="314">
        <v>50</v>
      </c>
      <c r="K185" s="362"/>
    </row>
    <row r="186" spans="2:11" s="1" customFormat="1" ht="15" customHeight="1">
      <c r="B186" s="339"/>
      <c r="C186" s="314" t="s">
        <v>3372</v>
      </c>
      <c r="D186" s="314"/>
      <c r="E186" s="314"/>
      <c r="F186" s="337" t="s">
        <v>3299</v>
      </c>
      <c r="G186" s="314"/>
      <c r="H186" s="314" t="s">
        <v>3373</v>
      </c>
      <c r="I186" s="314" t="s">
        <v>3374</v>
      </c>
      <c r="J186" s="314"/>
      <c r="K186" s="362"/>
    </row>
    <row r="187" spans="2:11" s="1" customFormat="1" ht="15" customHeight="1">
      <c r="B187" s="339"/>
      <c r="C187" s="314" t="s">
        <v>3375</v>
      </c>
      <c r="D187" s="314"/>
      <c r="E187" s="314"/>
      <c r="F187" s="337" t="s">
        <v>3299</v>
      </c>
      <c r="G187" s="314"/>
      <c r="H187" s="314" t="s">
        <v>3376</v>
      </c>
      <c r="I187" s="314" t="s">
        <v>3374</v>
      </c>
      <c r="J187" s="314"/>
      <c r="K187" s="362"/>
    </row>
    <row r="188" spans="2:11" s="1" customFormat="1" ht="15" customHeight="1">
      <c r="B188" s="339"/>
      <c r="C188" s="314" t="s">
        <v>3377</v>
      </c>
      <c r="D188" s="314"/>
      <c r="E188" s="314"/>
      <c r="F188" s="337" t="s">
        <v>3299</v>
      </c>
      <c r="G188" s="314"/>
      <c r="H188" s="314" t="s">
        <v>3378</v>
      </c>
      <c r="I188" s="314" t="s">
        <v>3374</v>
      </c>
      <c r="J188" s="314"/>
      <c r="K188" s="362"/>
    </row>
    <row r="189" spans="2:11" s="1" customFormat="1" ht="15" customHeight="1">
      <c r="B189" s="339"/>
      <c r="C189" s="375" t="s">
        <v>3379</v>
      </c>
      <c r="D189" s="314"/>
      <c r="E189" s="314"/>
      <c r="F189" s="337" t="s">
        <v>3299</v>
      </c>
      <c r="G189" s="314"/>
      <c r="H189" s="314" t="s">
        <v>3380</v>
      </c>
      <c r="I189" s="314" t="s">
        <v>3381</v>
      </c>
      <c r="J189" s="376" t="s">
        <v>3382</v>
      </c>
      <c r="K189" s="362"/>
    </row>
    <row r="190" spans="2:11" s="19" customFormat="1" ht="15" customHeight="1">
      <c r="B190" s="377"/>
      <c r="C190" s="378" t="s">
        <v>3383</v>
      </c>
      <c r="D190" s="379"/>
      <c r="E190" s="379"/>
      <c r="F190" s="380" t="s">
        <v>3299</v>
      </c>
      <c r="G190" s="379"/>
      <c r="H190" s="379" t="s">
        <v>3384</v>
      </c>
      <c r="I190" s="379" t="s">
        <v>3381</v>
      </c>
      <c r="J190" s="381" t="s">
        <v>3382</v>
      </c>
      <c r="K190" s="382"/>
    </row>
    <row r="191" spans="2:11" s="1" customFormat="1" ht="15" customHeight="1">
      <c r="B191" s="339"/>
      <c r="C191" s="375" t="s">
        <v>42</v>
      </c>
      <c r="D191" s="314"/>
      <c r="E191" s="314"/>
      <c r="F191" s="337" t="s">
        <v>3293</v>
      </c>
      <c r="G191" s="314"/>
      <c r="H191" s="311" t="s">
        <v>3385</v>
      </c>
      <c r="I191" s="314" t="s">
        <v>3386</v>
      </c>
      <c r="J191" s="314"/>
      <c r="K191" s="362"/>
    </row>
    <row r="192" spans="2:11" s="1" customFormat="1" ht="15" customHeight="1">
      <c r="B192" s="339"/>
      <c r="C192" s="375" t="s">
        <v>3387</v>
      </c>
      <c r="D192" s="314"/>
      <c r="E192" s="314"/>
      <c r="F192" s="337" t="s">
        <v>3293</v>
      </c>
      <c r="G192" s="314"/>
      <c r="H192" s="314" t="s">
        <v>3388</v>
      </c>
      <c r="I192" s="314" t="s">
        <v>3328</v>
      </c>
      <c r="J192" s="314"/>
      <c r="K192" s="362"/>
    </row>
    <row r="193" spans="2:11" s="1" customFormat="1" ht="15" customHeight="1">
      <c r="B193" s="339"/>
      <c r="C193" s="375" t="s">
        <v>3389</v>
      </c>
      <c r="D193" s="314"/>
      <c r="E193" s="314"/>
      <c r="F193" s="337" t="s">
        <v>3293</v>
      </c>
      <c r="G193" s="314"/>
      <c r="H193" s="314" t="s">
        <v>3390</v>
      </c>
      <c r="I193" s="314" t="s">
        <v>3328</v>
      </c>
      <c r="J193" s="314"/>
      <c r="K193" s="362"/>
    </row>
    <row r="194" spans="2:11" s="1" customFormat="1" ht="15" customHeight="1">
      <c r="B194" s="339"/>
      <c r="C194" s="375" t="s">
        <v>3391</v>
      </c>
      <c r="D194" s="314"/>
      <c r="E194" s="314"/>
      <c r="F194" s="337" t="s">
        <v>3299</v>
      </c>
      <c r="G194" s="314"/>
      <c r="H194" s="314" t="s">
        <v>3392</v>
      </c>
      <c r="I194" s="314" t="s">
        <v>3328</v>
      </c>
      <c r="J194" s="314"/>
      <c r="K194" s="362"/>
    </row>
    <row r="195" spans="2:11" s="1" customFormat="1" ht="15" customHeight="1">
      <c r="B195" s="368"/>
      <c r="C195" s="383"/>
      <c r="D195" s="348"/>
      <c r="E195" s="348"/>
      <c r="F195" s="348"/>
      <c r="G195" s="348"/>
      <c r="H195" s="348"/>
      <c r="I195" s="348"/>
      <c r="J195" s="348"/>
      <c r="K195" s="369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50"/>
      <c r="C197" s="360"/>
      <c r="D197" s="360"/>
      <c r="E197" s="360"/>
      <c r="F197" s="370"/>
      <c r="G197" s="360"/>
      <c r="H197" s="360"/>
      <c r="I197" s="360"/>
      <c r="J197" s="360"/>
      <c r="K197" s="350"/>
    </row>
    <row r="198" spans="2:11" s="1" customFormat="1" ht="18.75" customHeight="1"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</row>
    <row r="199" spans="2:11" s="1" customFormat="1" ht="13.5">
      <c r="B199" s="301"/>
      <c r="C199" s="302"/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1">
      <c r="B200" s="304"/>
      <c r="C200" s="305" t="s">
        <v>3393</v>
      </c>
      <c r="D200" s="305"/>
      <c r="E200" s="305"/>
      <c r="F200" s="305"/>
      <c r="G200" s="305"/>
      <c r="H200" s="305"/>
      <c r="I200" s="305"/>
      <c r="J200" s="305"/>
      <c r="K200" s="306"/>
    </row>
    <row r="201" spans="2:11" s="1" customFormat="1" ht="25.5" customHeight="1">
      <c r="B201" s="304"/>
      <c r="C201" s="384" t="s">
        <v>3394</v>
      </c>
      <c r="D201" s="384"/>
      <c r="E201" s="384"/>
      <c r="F201" s="384" t="s">
        <v>3395</v>
      </c>
      <c r="G201" s="385"/>
      <c r="H201" s="384" t="s">
        <v>3396</v>
      </c>
      <c r="I201" s="384"/>
      <c r="J201" s="384"/>
      <c r="K201" s="306"/>
    </row>
    <row r="202" spans="2:11" s="1" customFormat="1" ht="5.25" customHeight="1">
      <c r="B202" s="339"/>
      <c r="C202" s="334"/>
      <c r="D202" s="334"/>
      <c r="E202" s="334"/>
      <c r="F202" s="334"/>
      <c r="G202" s="360"/>
      <c r="H202" s="334"/>
      <c r="I202" s="334"/>
      <c r="J202" s="334"/>
      <c r="K202" s="362"/>
    </row>
    <row r="203" spans="2:11" s="1" customFormat="1" ht="15" customHeight="1">
      <c r="B203" s="339"/>
      <c r="C203" s="314" t="s">
        <v>3386</v>
      </c>
      <c r="D203" s="314"/>
      <c r="E203" s="314"/>
      <c r="F203" s="337" t="s">
        <v>43</v>
      </c>
      <c r="G203" s="314"/>
      <c r="H203" s="314" t="s">
        <v>3397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44</v>
      </c>
      <c r="G204" s="314"/>
      <c r="H204" s="314" t="s">
        <v>3398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47</v>
      </c>
      <c r="G205" s="314"/>
      <c r="H205" s="314" t="s">
        <v>3399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45</v>
      </c>
      <c r="G206" s="314"/>
      <c r="H206" s="314" t="s">
        <v>3400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 t="s">
        <v>46</v>
      </c>
      <c r="G207" s="314"/>
      <c r="H207" s="314" t="s">
        <v>3401</v>
      </c>
      <c r="I207" s="314"/>
      <c r="J207" s="314"/>
      <c r="K207" s="362"/>
    </row>
    <row r="208" spans="2:11" s="1" customFormat="1" ht="15" customHeight="1">
      <c r="B208" s="339"/>
      <c r="C208" s="314"/>
      <c r="D208" s="314"/>
      <c r="E208" s="314"/>
      <c r="F208" s="337"/>
      <c r="G208" s="314"/>
      <c r="H208" s="314"/>
      <c r="I208" s="314"/>
      <c r="J208" s="314"/>
      <c r="K208" s="362"/>
    </row>
    <row r="209" spans="2:11" s="1" customFormat="1" ht="15" customHeight="1">
      <c r="B209" s="339"/>
      <c r="C209" s="314" t="s">
        <v>3340</v>
      </c>
      <c r="D209" s="314"/>
      <c r="E209" s="314"/>
      <c r="F209" s="337" t="s">
        <v>79</v>
      </c>
      <c r="G209" s="314"/>
      <c r="H209" s="314" t="s">
        <v>3402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3237</v>
      </c>
      <c r="G210" s="314"/>
      <c r="H210" s="314" t="s">
        <v>3238</v>
      </c>
      <c r="I210" s="314"/>
      <c r="J210" s="314"/>
      <c r="K210" s="362"/>
    </row>
    <row r="211" spans="2:11" s="1" customFormat="1" ht="15" customHeight="1">
      <c r="B211" s="339"/>
      <c r="C211" s="314"/>
      <c r="D211" s="314"/>
      <c r="E211" s="314"/>
      <c r="F211" s="337" t="s">
        <v>3235</v>
      </c>
      <c r="G211" s="314"/>
      <c r="H211" s="314" t="s">
        <v>3403</v>
      </c>
      <c r="I211" s="314"/>
      <c r="J211" s="314"/>
      <c r="K211" s="362"/>
    </row>
    <row r="212" spans="2:11" s="1" customFormat="1" ht="15" customHeight="1">
      <c r="B212" s="386"/>
      <c r="C212" s="314"/>
      <c r="D212" s="314"/>
      <c r="E212" s="314"/>
      <c r="F212" s="337" t="s">
        <v>100</v>
      </c>
      <c r="G212" s="375"/>
      <c r="H212" s="366" t="s">
        <v>3239</v>
      </c>
      <c r="I212" s="366"/>
      <c r="J212" s="366"/>
      <c r="K212" s="387"/>
    </row>
    <row r="213" spans="2:11" s="1" customFormat="1" ht="15" customHeight="1">
      <c r="B213" s="386"/>
      <c r="C213" s="314"/>
      <c r="D213" s="314"/>
      <c r="E213" s="314"/>
      <c r="F213" s="337" t="s">
        <v>3240</v>
      </c>
      <c r="G213" s="375"/>
      <c r="H213" s="366" t="s">
        <v>2327</v>
      </c>
      <c r="I213" s="366"/>
      <c r="J213" s="366"/>
      <c r="K213" s="387"/>
    </row>
    <row r="214" spans="2:11" s="1" customFormat="1" ht="15" customHeight="1">
      <c r="B214" s="386"/>
      <c r="C214" s="314"/>
      <c r="D214" s="314"/>
      <c r="E214" s="314"/>
      <c r="F214" s="337"/>
      <c r="G214" s="375"/>
      <c r="H214" s="366"/>
      <c r="I214" s="366"/>
      <c r="J214" s="366"/>
      <c r="K214" s="387"/>
    </row>
    <row r="215" spans="2:11" s="1" customFormat="1" ht="15" customHeight="1">
      <c r="B215" s="386"/>
      <c r="C215" s="314" t="s">
        <v>3364</v>
      </c>
      <c r="D215" s="314"/>
      <c r="E215" s="314"/>
      <c r="F215" s="337">
        <v>1</v>
      </c>
      <c r="G215" s="375"/>
      <c r="H215" s="366" t="s">
        <v>3404</v>
      </c>
      <c r="I215" s="366"/>
      <c r="J215" s="366"/>
      <c r="K215" s="387"/>
    </row>
    <row r="216" spans="2:11" s="1" customFormat="1" ht="15" customHeight="1">
      <c r="B216" s="386"/>
      <c r="C216" s="314"/>
      <c r="D216" s="314"/>
      <c r="E216" s="314"/>
      <c r="F216" s="337">
        <v>2</v>
      </c>
      <c r="G216" s="375"/>
      <c r="H216" s="366" t="s">
        <v>3405</v>
      </c>
      <c r="I216" s="366"/>
      <c r="J216" s="366"/>
      <c r="K216" s="387"/>
    </row>
    <row r="217" spans="2:11" s="1" customFormat="1" ht="15" customHeight="1">
      <c r="B217" s="386"/>
      <c r="C217" s="314"/>
      <c r="D217" s="314"/>
      <c r="E217" s="314"/>
      <c r="F217" s="337">
        <v>3</v>
      </c>
      <c r="G217" s="375"/>
      <c r="H217" s="366" t="s">
        <v>3406</v>
      </c>
      <c r="I217" s="366"/>
      <c r="J217" s="366"/>
      <c r="K217" s="387"/>
    </row>
    <row r="218" spans="2:11" s="1" customFormat="1" ht="15" customHeight="1">
      <c r="B218" s="386"/>
      <c r="C218" s="314"/>
      <c r="D218" s="314"/>
      <c r="E218" s="314"/>
      <c r="F218" s="337">
        <v>4</v>
      </c>
      <c r="G218" s="375"/>
      <c r="H218" s="366" t="s">
        <v>3407</v>
      </c>
      <c r="I218" s="366"/>
      <c r="J218" s="366"/>
      <c r="K218" s="387"/>
    </row>
    <row r="219" spans="2:11" s="1" customFormat="1" ht="12.75" customHeight="1">
      <c r="B219" s="388"/>
      <c r="C219" s="389"/>
      <c r="D219" s="389"/>
      <c r="E219" s="389"/>
      <c r="F219" s="389"/>
      <c r="G219" s="389"/>
      <c r="H219" s="389"/>
      <c r="I219" s="389"/>
      <c r="J219" s="389"/>
      <c r="K219" s="39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A435D-4D71-4F39-9A2F-D6B20A6A1BD5}"/>
</file>

<file path=customXml/itemProps2.xml><?xml version="1.0" encoding="utf-8"?>
<ds:datastoreItem xmlns:ds="http://schemas.openxmlformats.org/officeDocument/2006/customXml" ds:itemID="{575F08B5-2263-47E6-A082-B47BA5B29798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Hahnová</dc:creator>
  <cp:keywords/>
  <dc:description/>
  <cp:lastModifiedBy>Daniela Hahnová</cp:lastModifiedBy>
  <dcterms:created xsi:type="dcterms:W3CDTF">2024-03-15T10:27:59Z</dcterms:created>
  <dcterms:modified xsi:type="dcterms:W3CDTF">2024-03-15T10:28:14Z</dcterms:modified>
  <cp:category/>
  <cp:version/>
  <cp:contentType/>
  <cp:contentStatus/>
</cp:coreProperties>
</file>