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30" windowWidth="24615" windowHeight="11445"/>
  </bookViews>
  <sheets>
    <sheet name="Rekapitulace stavby" sheetId="1" r:id="rId1"/>
    <sheet name="01 - Stavební část" sheetId="2" r:id="rId2"/>
    <sheet name="02 - Vedlejší a ostatní n..." sheetId="3" r:id="rId3"/>
    <sheet name="Pokyny pro vyplnění" sheetId="4" r:id="rId4"/>
  </sheets>
  <definedNames>
    <definedName name="_xlnm._FilterDatabase" localSheetId="1" hidden="1">'01 - Stavební část'!$C$88:$K$359</definedName>
    <definedName name="_xlnm._FilterDatabase" localSheetId="2" hidden="1">'02 - Vedlejší a ostatní n...'!$C$84:$K$159</definedName>
    <definedName name="_xlnm.Print_Titles" localSheetId="1">'01 - Stavební část'!$88:$88</definedName>
    <definedName name="_xlnm.Print_Titles" localSheetId="2">'02 - Vedlejší a ostatní n...'!$84:$84</definedName>
    <definedName name="_xlnm.Print_Titles" localSheetId="0">'Rekapitulace stavby'!$52:$52</definedName>
    <definedName name="_xlnm.Print_Area" localSheetId="1">'01 - Stavební část'!$C$4:$J$39,'01 - Stavební část'!$C$45:$J$70,'01 - Stavební část'!$C$76:$K$359</definedName>
    <definedName name="_xlnm.Print_Area" localSheetId="2">'02 - Vedlejší a ostatní n...'!$C$4:$J$39,'02 - Vedlejší a ostatní n...'!$C$45:$J$66,'02 - Vedlejší a ostatní n...'!$C$72:$K$159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T137" i="3"/>
  <c r="R138" i="3"/>
  <c r="R137" i="3"/>
  <c r="P138" i="3"/>
  <c r="P137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6" i="3"/>
  <c r="BH116" i="3"/>
  <c r="BG116" i="3"/>
  <c r="BF116" i="3"/>
  <c r="T116" i="3"/>
  <c r="R116" i="3"/>
  <c r="P116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4" i="3"/>
  <c r="BH94" i="3"/>
  <c r="BG94" i="3"/>
  <c r="BF94" i="3"/>
  <c r="T94" i="3"/>
  <c r="R94" i="3"/>
  <c r="P94" i="3"/>
  <c r="BI91" i="3"/>
  <c r="BH91" i="3"/>
  <c r="BG91" i="3"/>
  <c r="BF91" i="3"/>
  <c r="T91" i="3"/>
  <c r="R91" i="3"/>
  <c r="P91" i="3"/>
  <c r="BI88" i="3"/>
  <c r="BH88" i="3"/>
  <c r="BG88" i="3"/>
  <c r="BF88" i="3"/>
  <c r="T88" i="3"/>
  <c r="R88" i="3"/>
  <c r="P88" i="3"/>
  <c r="J82" i="3"/>
  <c r="J81" i="3"/>
  <c r="F81" i="3"/>
  <c r="F79" i="3"/>
  <c r="E77" i="3"/>
  <c r="J55" i="3"/>
  <c r="J54" i="3"/>
  <c r="F54" i="3"/>
  <c r="F52" i="3"/>
  <c r="E50" i="3"/>
  <c r="J18" i="3"/>
  <c r="E18" i="3"/>
  <c r="F82" i="3" s="1"/>
  <c r="J17" i="3"/>
  <c r="J12" i="3"/>
  <c r="J52" i="3" s="1"/>
  <c r="E7" i="3"/>
  <c r="E75" i="3" s="1"/>
  <c r="J37" i="2"/>
  <c r="J36" i="2"/>
  <c r="AY55" i="1"/>
  <c r="J35" i="2"/>
  <c r="AX55" i="1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49" i="2"/>
  <c r="BH349" i="2"/>
  <c r="BG349" i="2"/>
  <c r="BF349" i="2"/>
  <c r="T349" i="2"/>
  <c r="R349" i="2"/>
  <c r="P349" i="2"/>
  <c r="BI344" i="2"/>
  <c r="BH344" i="2"/>
  <c r="BG344" i="2"/>
  <c r="BF344" i="2"/>
  <c r="T344" i="2"/>
  <c r="R344" i="2"/>
  <c r="P344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4" i="2"/>
  <c r="BH334" i="2"/>
  <c r="BG334" i="2"/>
  <c r="BF334" i="2"/>
  <c r="T334" i="2"/>
  <c r="R334" i="2"/>
  <c r="P334" i="2"/>
  <c r="BI331" i="2"/>
  <c r="BH331" i="2"/>
  <c r="BG331" i="2"/>
  <c r="BF331" i="2"/>
  <c r="T331" i="2"/>
  <c r="R331" i="2"/>
  <c r="P331" i="2"/>
  <c r="BI326" i="2"/>
  <c r="BH326" i="2"/>
  <c r="BG326" i="2"/>
  <c r="BF326" i="2"/>
  <c r="T326" i="2"/>
  <c r="T325" i="2" s="1"/>
  <c r="R326" i="2"/>
  <c r="R325" i="2"/>
  <c r="P326" i="2"/>
  <c r="P325" i="2"/>
  <c r="BI322" i="2"/>
  <c r="BH322" i="2"/>
  <c r="BG322" i="2"/>
  <c r="BF322" i="2"/>
  <c r="T322" i="2"/>
  <c r="R322" i="2"/>
  <c r="P322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2" i="2"/>
  <c r="BH292" i="2"/>
  <c r="BG292" i="2"/>
  <c r="BF292" i="2"/>
  <c r="T292" i="2"/>
  <c r="R292" i="2"/>
  <c r="P292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7" i="2"/>
  <c r="BH277" i="2"/>
  <c r="BG277" i="2"/>
  <c r="BF277" i="2"/>
  <c r="T277" i="2"/>
  <c r="R277" i="2"/>
  <c r="P277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4" i="2"/>
  <c r="BH234" i="2"/>
  <c r="BG234" i="2"/>
  <c r="BF234" i="2"/>
  <c r="T234" i="2"/>
  <c r="R234" i="2"/>
  <c r="P234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203" i="2"/>
  <c r="BH203" i="2"/>
  <c r="BG203" i="2"/>
  <c r="BF203" i="2"/>
  <c r="T203" i="2"/>
  <c r="R203" i="2"/>
  <c r="P203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86" i="2"/>
  <c r="BH186" i="2"/>
  <c r="BG186" i="2"/>
  <c r="BF186" i="2"/>
  <c r="T186" i="2"/>
  <c r="R186" i="2"/>
  <c r="P186" i="2"/>
  <c r="BI179" i="2"/>
  <c r="BH179" i="2"/>
  <c r="BG179" i="2"/>
  <c r="BF179" i="2"/>
  <c r="T179" i="2"/>
  <c r="R179" i="2"/>
  <c r="P179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5" i="2"/>
  <c r="BH155" i="2"/>
  <c r="BG155" i="2"/>
  <c r="BF155" i="2"/>
  <c r="T155" i="2"/>
  <c r="T154" i="2" s="1"/>
  <c r="R155" i="2"/>
  <c r="R154" i="2"/>
  <c r="P155" i="2"/>
  <c r="P154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4" i="2"/>
  <c r="BH104" i="2"/>
  <c r="BG104" i="2"/>
  <c r="BF104" i="2"/>
  <c r="T104" i="2"/>
  <c r="R104" i="2"/>
  <c r="P104" i="2"/>
  <c r="BI98" i="2"/>
  <c r="BH98" i="2"/>
  <c r="BG98" i="2"/>
  <c r="BF98" i="2"/>
  <c r="T98" i="2"/>
  <c r="R98" i="2"/>
  <c r="P98" i="2"/>
  <c r="BI92" i="2"/>
  <c r="BH92" i="2"/>
  <c r="BG92" i="2"/>
  <c r="BF92" i="2"/>
  <c r="T92" i="2"/>
  <c r="R92" i="2"/>
  <c r="P92" i="2"/>
  <c r="J86" i="2"/>
  <c r="J85" i="2"/>
  <c r="F85" i="2"/>
  <c r="F83" i="2"/>
  <c r="E81" i="2"/>
  <c r="J55" i="2"/>
  <c r="J54" i="2"/>
  <c r="F54" i="2"/>
  <c r="F52" i="2"/>
  <c r="E50" i="2"/>
  <c r="J18" i="2"/>
  <c r="E18" i="2"/>
  <c r="F55" i="2" s="1"/>
  <c r="J17" i="2"/>
  <c r="J12" i="2"/>
  <c r="J83" i="2"/>
  <c r="E7" i="2"/>
  <c r="E79" i="2"/>
  <c r="L50" i="1"/>
  <c r="AM50" i="1"/>
  <c r="AM49" i="1"/>
  <c r="L49" i="1"/>
  <c r="AM47" i="1"/>
  <c r="L47" i="1"/>
  <c r="L45" i="1"/>
  <c r="L44" i="1"/>
  <c r="BK306" i="2"/>
  <c r="J282" i="2"/>
  <c r="J251" i="2"/>
  <c r="J234" i="2"/>
  <c r="J198" i="2"/>
  <c r="BK149" i="2"/>
  <c r="BK104" i="2"/>
  <c r="BK331" i="2"/>
  <c r="J186" i="2"/>
  <c r="BK268" i="2"/>
  <c r="J92" i="2"/>
  <c r="J167" i="2"/>
  <c r="BK142" i="3"/>
  <c r="BK116" i="3"/>
  <c r="J88" i="3"/>
  <c r="J102" i="3"/>
  <c r="BK292" i="2"/>
  <c r="BK277" i="2"/>
  <c r="J244" i="2"/>
  <c r="BK219" i="2"/>
  <c r="BK186" i="2"/>
  <c r="J121" i="2"/>
  <c r="BK339" i="2"/>
  <c r="J337" i="2"/>
  <c r="BK312" i="2"/>
  <c r="J195" i="2"/>
  <c r="J264" i="2"/>
  <c r="BK109" i="2"/>
  <c r="BK173" i="2"/>
  <c r="BK132" i="3"/>
  <c r="J94" i="3"/>
  <c r="BK94" i="3"/>
  <c r="J326" i="2"/>
  <c r="J309" i="2"/>
  <c r="BK146" i="2"/>
  <c r="J254" i="2"/>
  <c r="BK121" i="2"/>
  <c r="BK145" i="3"/>
  <c r="BK111" i="3"/>
  <c r="J108" i="3"/>
  <c r="BK301" i="2"/>
  <c r="J292" i="2"/>
  <c r="BK271" i="2"/>
  <c r="J248" i="2"/>
  <c r="BK222" i="2"/>
  <c r="J155" i="2"/>
  <c r="BK116" i="2"/>
  <c r="J339" i="2"/>
  <c r="J322" i="2"/>
  <c r="BK167" i="2"/>
  <c r="J113" i="2"/>
  <c r="BK137" i="2"/>
  <c r="BK113" i="2"/>
  <c r="J145" i="3"/>
  <c r="BK108" i="3"/>
  <c r="BK99" i="3"/>
  <c r="BK287" i="2"/>
  <c r="BK259" i="2"/>
  <c r="J241" i="2"/>
  <c r="BK216" i="2"/>
  <c r="BK140" i="2"/>
  <c r="J349" i="2"/>
  <c r="BK322" i="2"/>
  <c r="BK349" i="2"/>
  <c r="J140" i="2"/>
  <c r="BK198" i="2"/>
  <c r="BK150" i="3"/>
  <c r="J132" i="3"/>
  <c r="J122" i="3"/>
  <c r="J312" i="2"/>
  <c r="J301" i="2"/>
  <c r="J268" i="2"/>
  <c r="BK248" i="2"/>
  <c r="J228" i="2"/>
  <c r="J137" i="2"/>
  <c r="J98" i="2"/>
  <c r="BK326" i="2"/>
  <c r="J222" i="2"/>
  <c r="BK92" i="2"/>
  <c r="J132" i="2"/>
  <c r="J150" i="3"/>
  <c r="J116" i="3"/>
  <c r="J142" i="3"/>
  <c r="J344" i="2"/>
  <c r="BK316" i="2"/>
  <c r="J161" i="2"/>
  <c r="J116" i="2"/>
  <c r="J179" i="2"/>
  <c r="BK155" i="3"/>
  <c r="BK138" i="3"/>
  <c r="BK122" i="3"/>
  <c r="J138" i="3"/>
  <c r="BK309" i="2"/>
  <c r="J287" i="2"/>
  <c r="BK251" i="2"/>
  <c r="BK228" i="2"/>
  <c r="J203" i="2"/>
  <c r="BK132" i="2"/>
  <c r="BK334" i="2"/>
  <c r="BK225" i="2"/>
  <c r="J149" i="2"/>
  <c r="J271" i="2"/>
  <c r="BK98" i="2"/>
  <c r="BK195" i="2"/>
  <c r="BK129" i="3"/>
  <c r="BK91" i="3"/>
  <c r="BK88" i="3"/>
  <c r="BK298" i="2"/>
  <c r="J277" i="2"/>
  <c r="BK244" i="2"/>
  <c r="J225" i="2"/>
  <c r="J173" i="2"/>
  <c r="J127" i="2"/>
  <c r="J357" i="2"/>
  <c r="J104" i="2"/>
  <c r="BK127" i="2"/>
  <c r="J109" i="2"/>
  <c r="BK125" i="3"/>
  <c r="BK102" i="3"/>
  <c r="J306" i="2"/>
  <c r="BK282" i="2"/>
  <c r="BK254" i="2"/>
  <c r="BK234" i="2"/>
  <c r="BK210" i="2"/>
  <c r="BK161" i="2"/>
  <c r="BK337" i="2"/>
  <c r="J316" i="2"/>
  <c r="BK155" i="2"/>
  <c r="BK344" i="2"/>
  <c r="BK357" i="2"/>
  <c r="J210" i="2"/>
  <c r="J125" i="3"/>
  <c r="J111" i="3"/>
  <c r="J334" i="2"/>
  <c r="BK203" i="2"/>
  <c r="AS54" i="1"/>
  <c r="J129" i="3"/>
  <c r="J99" i="3"/>
  <c r="J91" i="3"/>
  <c r="J298" i="2"/>
  <c r="BK264" i="2"/>
  <c r="BK241" i="2"/>
  <c r="BK179" i="2"/>
  <c r="J146" i="2"/>
  <c r="J354" i="2"/>
  <c r="J331" i="2"/>
  <c r="J216" i="2"/>
  <c r="BK354" i="2"/>
  <c r="J259" i="2"/>
  <c r="J219" i="2"/>
  <c r="J155" i="3"/>
  <c r="J119" i="3"/>
  <c r="BK119" i="3"/>
  <c r="P91" i="2" l="1"/>
  <c r="R160" i="2"/>
  <c r="T209" i="2"/>
  <c r="P240" i="2"/>
  <c r="R305" i="2"/>
  <c r="P330" i="2"/>
  <c r="P329" i="2" s="1"/>
  <c r="P87" i="3"/>
  <c r="BK107" i="3"/>
  <c r="J107" i="3"/>
  <c r="J62" i="3" s="1"/>
  <c r="R107" i="3"/>
  <c r="R128" i="3"/>
  <c r="R91" i="2"/>
  <c r="T160" i="2"/>
  <c r="P209" i="2"/>
  <c r="T240" i="2"/>
  <c r="T305" i="2"/>
  <c r="R330" i="2"/>
  <c r="R329" i="2"/>
  <c r="BK87" i="3"/>
  <c r="J87" i="3" s="1"/>
  <c r="J61" i="3" s="1"/>
  <c r="T87" i="3"/>
  <c r="T107" i="3"/>
  <c r="P128" i="3"/>
  <c r="BK91" i="2"/>
  <c r="J91" i="2" s="1"/>
  <c r="J61" i="2" s="1"/>
  <c r="P160" i="2"/>
  <c r="R209" i="2"/>
  <c r="R240" i="2"/>
  <c r="BK305" i="2"/>
  <c r="J305" i="2" s="1"/>
  <c r="J66" i="2" s="1"/>
  <c r="T330" i="2"/>
  <c r="T329" i="2"/>
  <c r="BK141" i="3"/>
  <c r="J141" i="3"/>
  <c r="J65" i="3" s="1"/>
  <c r="T91" i="2"/>
  <c r="T90" i="2" s="1"/>
  <c r="BK160" i="2"/>
  <c r="J160" i="2" s="1"/>
  <c r="J63" i="2" s="1"/>
  <c r="BK209" i="2"/>
  <c r="J209" i="2"/>
  <c r="J64" i="2" s="1"/>
  <c r="BK240" i="2"/>
  <c r="J240" i="2" s="1"/>
  <c r="J65" i="2" s="1"/>
  <c r="P305" i="2"/>
  <c r="BK330" i="2"/>
  <c r="J330" i="2" s="1"/>
  <c r="J69" i="2" s="1"/>
  <c r="R87" i="3"/>
  <c r="P107" i="3"/>
  <c r="BK128" i="3"/>
  <c r="J128" i="3"/>
  <c r="J63" i="3" s="1"/>
  <c r="T128" i="3"/>
  <c r="P141" i="3"/>
  <c r="R141" i="3"/>
  <c r="T141" i="3"/>
  <c r="BK325" i="2"/>
  <c r="J325" i="2" s="1"/>
  <c r="J67" i="2" s="1"/>
  <c r="BK154" i="2"/>
  <c r="J154" i="2"/>
  <c r="J62" i="2" s="1"/>
  <c r="BK137" i="3"/>
  <c r="J137" i="3" s="1"/>
  <c r="J64" i="3" s="1"/>
  <c r="E48" i="3"/>
  <c r="F55" i="3"/>
  <c r="J79" i="3"/>
  <c r="BE88" i="3"/>
  <c r="BE94" i="3"/>
  <c r="BE99" i="3"/>
  <c r="BE102" i="3"/>
  <c r="BE108" i="3"/>
  <c r="BE116" i="3"/>
  <c r="BE132" i="3"/>
  <c r="BE91" i="3"/>
  <c r="BE111" i="3"/>
  <c r="BE119" i="3"/>
  <c r="BE122" i="3"/>
  <c r="BE125" i="3"/>
  <c r="BE129" i="3"/>
  <c r="BE138" i="3"/>
  <c r="BE142" i="3"/>
  <c r="BE145" i="3"/>
  <c r="BE150" i="3"/>
  <c r="BE155" i="3"/>
  <c r="E48" i="2"/>
  <c r="BE127" i="2"/>
  <c r="BE132" i="2"/>
  <c r="BE137" i="2"/>
  <c r="BE140" i="2"/>
  <c r="BE149" i="2"/>
  <c r="BE155" i="2"/>
  <c r="BE167" i="2"/>
  <c r="BE195" i="2"/>
  <c r="BE203" i="2"/>
  <c r="BE322" i="2"/>
  <c r="BE92" i="2"/>
  <c r="BE109" i="2"/>
  <c r="BE121" i="2"/>
  <c r="BE251" i="2"/>
  <c r="BE254" i="2"/>
  <c r="BE259" i="2"/>
  <c r="BE349" i="2"/>
  <c r="BE354" i="2"/>
  <c r="F86" i="2"/>
  <c r="BE104" i="2"/>
  <c r="BE116" i="2"/>
  <c r="BE146" i="2"/>
  <c r="BE161" i="2"/>
  <c r="BE216" i="2"/>
  <c r="BE222" i="2"/>
  <c r="BE309" i="2"/>
  <c r="BE312" i="2"/>
  <c r="BE316" i="2"/>
  <c r="BE326" i="2"/>
  <c r="BE331" i="2"/>
  <c r="BE334" i="2"/>
  <c r="BE337" i="2"/>
  <c r="BE339" i="2"/>
  <c r="BE344" i="2"/>
  <c r="BE357" i="2"/>
  <c r="J52" i="2"/>
  <c r="BE98" i="2"/>
  <c r="BE113" i="2"/>
  <c r="BE173" i="2"/>
  <c r="BE179" i="2"/>
  <c r="BE186" i="2"/>
  <c r="BE198" i="2"/>
  <c r="BE210" i="2"/>
  <c r="BE219" i="2"/>
  <c r="BE225" i="2"/>
  <c r="BE228" i="2"/>
  <c r="BE234" i="2"/>
  <c r="BE241" i="2"/>
  <c r="BE244" i="2"/>
  <c r="BE248" i="2"/>
  <c r="BE264" i="2"/>
  <c r="BE268" i="2"/>
  <c r="BE271" i="2"/>
  <c r="BE277" i="2"/>
  <c r="BE282" i="2"/>
  <c r="BE287" i="2"/>
  <c r="BE292" i="2"/>
  <c r="BE298" i="2"/>
  <c r="BE301" i="2"/>
  <c r="BE306" i="2"/>
  <c r="F34" i="2"/>
  <c r="BA55" i="1" s="1"/>
  <c r="F34" i="3"/>
  <c r="BA56" i="1" s="1"/>
  <c r="J34" i="2"/>
  <c r="AW55" i="1" s="1"/>
  <c r="F37" i="2"/>
  <c r="BD55" i="1" s="1"/>
  <c r="F36" i="3"/>
  <c r="BC56" i="1" s="1"/>
  <c r="F35" i="2"/>
  <c r="BB55" i="1" s="1"/>
  <c r="F36" i="2"/>
  <c r="BC55" i="1" s="1"/>
  <c r="F37" i="3"/>
  <c r="BD56" i="1" s="1"/>
  <c r="F35" i="3"/>
  <c r="BB56" i="1" s="1"/>
  <c r="J34" i="3"/>
  <c r="AW56" i="1" s="1"/>
  <c r="T86" i="3" l="1"/>
  <c r="T85" i="3" s="1"/>
  <c r="P86" i="3"/>
  <c r="P85" i="3" s="1"/>
  <c r="AU56" i="1" s="1"/>
  <c r="R86" i="3"/>
  <c r="R85" i="3"/>
  <c r="T89" i="2"/>
  <c r="R90" i="2"/>
  <c r="R89" i="2" s="1"/>
  <c r="P90" i="2"/>
  <c r="P89" i="2" s="1"/>
  <c r="AU55" i="1" s="1"/>
  <c r="BK329" i="2"/>
  <c r="J329" i="2"/>
  <c r="J68" i="2" s="1"/>
  <c r="BK86" i="3"/>
  <c r="J86" i="3" s="1"/>
  <c r="J60" i="3" s="1"/>
  <c r="BK90" i="2"/>
  <c r="J90" i="2"/>
  <c r="J60" i="2" s="1"/>
  <c r="J33" i="2"/>
  <c r="AV55" i="1" s="1"/>
  <c r="AT55" i="1" s="1"/>
  <c r="F33" i="2"/>
  <c r="AZ55" i="1"/>
  <c r="J33" i="3"/>
  <c r="AV56" i="1"/>
  <c r="AT56" i="1" s="1"/>
  <c r="BA54" i="1"/>
  <c r="AW54" i="1" s="1"/>
  <c r="AK30" i="1" s="1"/>
  <c r="BC54" i="1"/>
  <c r="W32" i="1"/>
  <c r="BB54" i="1"/>
  <c r="W31" i="1"/>
  <c r="BD54" i="1"/>
  <c r="W33" i="1"/>
  <c r="F33" i="3"/>
  <c r="AZ56" i="1" s="1"/>
  <c r="BK85" i="3" l="1"/>
  <c r="J85" i="3" s="1"/>
  <c r="J30" i="3" s="1"/>
  <c r="AG56" i="1" s="1"/>
  <c r="BK89" i="2"/>
  <c r="J89" i="2" s="1"/>
  <c r="J59" i="2" s="1"/>
  <c r="AU54" i="1"/>
  <c r="AZ54" i="1"/>
  <c r="AV54" i="1" s="1"/>
  <c r="AK29" i="1" s="1"/>
  <c r="AY54" i="1"/>
  <c r="AX54" i="1"/>
  <c r="W30" i="1"/>
  <c r="J39" i="3" l="1"/>
  <c r="J59" i="3"/>
  <c r="AN56" i="1"/>
  <c r="J30" i="2"/>
  <c r="AG55" i="1"/>
  <c r="AG54" i="1" s="1"/>
  <c r="AK26" i="1" s="1"/>
  <c r="AK35" i="1" s="1"/>
  <c r="W29" i="1"/>
  <c r="AT54" i="1"/>
  <c r="J39" i="2" l="1"/>
  <c r="AN54" i="1"/>
  <c r="AN55" i="1"/>
</calcChain>
</file>

<file path=xl/sharedStrings.xml><?xml version="1.0" encoding="utf-8"?>
<sst xmlns="http://schemas.openxmlformats.org/spreadsheetml/2006/main" count="3632" uniqueCount="815">
  <si>
    <t>Export Komplet</t>
  </si>
  <si>
    <t>VZ</t>
  </si>
  <si>
    <t>2.0</t>
  </si>
  <si>
    <t>ZAMOK</t>
  </si>
  <si>
    <t>False</t>
  </si>
  <si>
    <t>{b41de458-a76f-453f-8e24-c29d71496fed}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</si>
  <si>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</si>
  <si>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</si>
  <si>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</si>
  <si>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</si>
  <si>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</si>
  <si>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</si>
  <si>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</si>
  <si>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</si>
  <si>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20231028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</si>
  <si>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</si>
  <si>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</si>
  <si>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Nová železobetonová zeď na p.p.č. 59/1 u p.p.č. 3119/1, k. ú. Nejdek</t>
  </si>
  <si>
    <t>KSO:</t>
  </si>
  <si>
    <t/>
  </si>
  <si>
    <t>CC-CZ:</t>
  </si>
  <si>
    <t>Místo:</t>
  </si>
  <si>
    <t xml:space="preserve"> </t>
  </si>
  <si>
    <t>Datum:</t>
  </si>
  <si>
    <t>28. 10. 2023</t>
  </si>
  <si>
    <t>Zadavatel:</t>
  </si>
  <si>
    <t>IČ:</t>
  </si>
  <si>
    <t>Město Nejdek</t>
  </si>
  <si>
    <t>DIČ:</t>
  </si>
  <si>
    <t>Uchazeč:</t>
  </si>
  <si>
    <t>Vyplň údaj</t>
  </si>
  <si>
    <t>Projektant:</t>
  </si>
  <si>
    <t>Kancelář stavebního inženýrství s.r.o.</t>
  </si>
  <si>
    <t>True</t>
  </si>
  <si>
    <t>Zpracovatel:</t>
  </si>
  <si>
    <t>Bc. Martin Frous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</si>
  <si>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</si>
  <si>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</si>
  <si>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</si>
  <si>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</si>
  <si>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</si>
  <si>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</si>
  <si>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</si>
  <si>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</si>
  <si>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</si>
  <si>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</si>
  <si>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</si>
  <si>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</si>
  <si>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</si>
  <si>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</si>
  <si>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</si>
  <si>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</si>
  <si>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</si>
  <si>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</si>
  <si>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</si>
  <si>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</si>
  <si>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</si>
  <si>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</si>
  <si>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</si>
  <si>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</si>
  <si>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</si>
  <si>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</si>
  <si>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</si>
  <si>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</si>
  <si>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</si>
  <si>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</si>
  <si>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</si>
  <si>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</si>
  <si>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</si>
  <si>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</si>
  <si>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</si>
  <si>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</si>
  <si>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</si>
  <si>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</si>
  <si>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</si>
  <si>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</si>
  <si>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</si>
  <si>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</si>
  <si>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</si>
  <si>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</si>
  <si>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</si>
  <si>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{ccd90919-0255-4fbe-8366-cb7f6720fe49}</t>
  </si>
  <si>
    <t>2</t>
  </si>
  <si>
    <t>02</t>
  </si>
  <si>
    <t>Vedlejší a ostatní náklady</t>
  </si>
  <si>
    <t>{7e989ab5-f528-42b7-997e-8ee75fabd281}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</si>
  <si>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</si>
  <si>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</si>
  <si>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</si>
  <si>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</si>
  <si>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</si>
  <si>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</si>
  <si>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</si>
  <si>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</si>
  <si>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</si>
  <si>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</si>
  <si>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</si>
  <si>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</si>
  <si>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</si>
  <si>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</si>
  <si>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</si>
  <si>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</si>
  <si>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</si>
  <si>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</si>
  <si>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</si>
  <si>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</si>
  <si>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</si>
  <si>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</si>
  <si>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</si>
  <si>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</si>
  <si>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</si>
  <si>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</si>
  <si>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</si>
  <si>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</si>
  <si>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</si>
  <si>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</si>
  <si>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</si>
  <si>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</si>
  <si>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</si>
  <si>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</si>
  <si>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</si>
  <si>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</si>
  <si>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</si>
  <si>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</si>
  <si>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2023 02</t>
  </si>
  <si>
    <t>4</t>
  </si>
  <si>
    <t>1380403474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</si>
  <si>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</si>
  <si>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</si>
  <si>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Online PSC</t>
  </si>
  <si>
    <t>https://podminky.urs.cz/item/CS_URS_2023_02/113106123</t>
  </si>
  <si>
    <t>VV</t>
  </si>
  <si>
    <t>rozebrání zámkové dlažby ke zpětnému použití</t>
  </si>
  <si>
    <t>7,75*1,6</t>
  </si>
  <si>
    <t>Součet</t>
  </si>
  <si>
    <t>113106171</t>
  </si>
  <si>
    <t>Rozebrání dlažeb vozovek ze zámkové dlažby s ložem z kameniva ručně</t>
  </si>
  <si>
    <t>-852153070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</si>
  <si>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</si>
  <si>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https://podminky.urs.cz/item/CS_URS_2023_02/113106171</t>
  </si>
  <si>
    <t>11,85*1,6</t>
  </si>
  <si>
    <t>3</t>
  </si>
  <si>
    <t>113107323</t>
  </si>
  <si>
    <t>Odstranění podkladu z kameniva drceného tl přes 200 do 300 mm strojně pl do 50 m2</t>
  </si>
  <si>
    <t>-1181226426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</si>
  <si>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</si>
  <si>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https://podminky.urs.cz/item/CS_URS_2023_02/113107323</t>
  </si>
  <si>
    <t>12,4+18,96+30</t>
  </si>
  <si>
    <t>113107342</t>
  </si>
  <si>
    <t>Odstranění podkladu živičného tl přes 50 do 100 mm strojně pl do 50 m2</t>
  </si>
  <si>
    <t>-821550683</t>
  </si>
  <si>
    <t>Odstranění podkladů nebo krytů strojně plochy jednotlivě do 50 m2 s přemístěním hmot na skládku na vzdálenost do 3 m nebo s naložením na dopravní prostředek živičných, o tl. vrstvy přes 50 do 100 mm</t>
  </si>
  <si>
    <t>https://podminky.urs.cz/item/CS_URS_2023_02/113107342</t>
  </si>
  <si>
    <t>20*1,5</t>
  </si>
  <si>
    <t>5</t>
  </si>
  <si>
    <t>113202111</t>
  </si>
  <si>
    <t>Vytrhání obrub krajníků obrubníků stojatých</t>
  </si>
  <si>
    <t>m</t>
  </si>
  <si>
    <t>-417815955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</si>
  <si>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</si>
  <si>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</si>
  <si>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6</t>
  </si>
  <si>
    <t>131313701</t>
  </si>
  <si>
    <t>Hloubení nezapažených jam v soudržných horninách třídy těžitelnosti II skupiny 4 ručně</t>
  </si>
  <si>
    <t>m3</t>
  </si>
  <si>
    <t>1943125667</t>
  </si>
  <si>
    <t>Hloubení nezapažených jam ručně s urovnáním dna do předepsaného profilu a spádu v hornině třídy těžitelnosti II skupiny 4 soudržných</t>
  </si>
  <si>
    <t>https://podminky.urs.cz/item/CS_URS_2023_02/131313701</t>
  </si>
  <si>
    <t>kopaná sonda k ověření základů objektu HZ</t>
  </si>
  <si>
    <t>7</t>
  </si>
  <si>
    <t>132351253</t>
  </si>
  <si>
    <t>Hloubení rýh nezapažených š do 2000 mm v hornině třídy těžitelnosti II skupiny 4 objem do 100 m3 strojně</t>
  </si>
  <si>
    <t>-1570283952</t>
  </si>
  <si>
    <t>Hloubení nezapažených rýh šířky přes 800 do 2 000 mm strojně s urovnáním dna do předepsaného profilu a spádu v hornině třídy těžitelnosti II skupiny 4 přes 50 do 100 m3</t>
  </si>
  <si>
    <t>https://podminky.urs.cz/item/CS_URS_2023_02/132351253</t>
  </si>
  <si>
    <t>20*2*1,3</t>
  </si>
  <si>
    <t>20*2*0,6</t>
  </si>
  <si>
    <t>8</t>
  </si>
  <si>
    <t>162751137</t>
  </si>
  <si>
    <t>Vodorovné přemístění přes 9 000 do 10000 m výkopku/sypaniny z horniny třídy těžitelnosti II skupiny 4 a 5</t>
  </si>
  <si>
    <t>-934028746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</si>
  <si>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</si>
  <si>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https://podminky.urs.cz/item/CS_URS_2023_02/162751137</t>
  </si>
  <si>
    <t>8,215+1,6*0,3+19,366</t>
  </si>
  <si>
    <t>9</t>
  </si>
  <si>
    <t>162751139</t>
  </si>
  <si>
    <t>Příplatek k vodorovnému přemístění výkopku/sypaniny z horniny třídy těžitelnosti II skupiny 4 a 5 ZKD 1000 m přes 10000 m</t>
  </si>
  <si>
    <t>940198452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</si>
  <si>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</si>
  <si>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https://podminky.urs.cz/item/CS_URS_2023_02/162751139</t>
  </si>
  <si>
    <t>28,061*20</t>
  </si>
  <si>
    <t>10</t>
  </si>
  <si>
    <t>167151102</t>
  </si>
  <si>
    <t>Nakládání výkopku z hornin třídy těžitelnosti II skupiny 4 a 5 do 100 m3</t>
  </si>
  <si>
    <t>-1607169920</t>
  </si>
  <si>
    <t>Nakládání, skládání a překládání neulehlého výkopku nebo sypaniny strojně nakládání, množství do 100 m3, z horniny třídy těžitelnosti II, skupiny 4 a 5</t>
  </si>
  <si>
    <t>https://podminky.urs.cz/item/CS_URS_2023_02/167151102</t>
  </si>
  <si>
    <t>11</t>
  </si>
  <si>
    <t>171201231</t>
  </si>
  <si>
    <t>Poplatek za uložení zeminy a kamení na recyklační skládce (skládkovné) kód odpadu 17 05 04</t>
  </si>
  <si>
    <t>t</t>
  </si>
  <si>
    <t>264311505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</si>
  <si>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</si>
  <si>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</si>
  <si>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recyklační skládka AZS98 Sadov</t>
  </si>
  <si>
    <t>28,061*1,8</t>
  </si>
  <si>
    <t>12</t>
  </si>
  <si>
    <t>171251201</t>
  </si>
  <si>
    <t>Uložení sypaniny na skládky nebo meziskládky</t>
  </si>
  <si>
    <t>-762826753</t>
  </si>
  <si>
    <t>Uložení sypaniny na skládky nebo meziskládky bez hutnění s upravením uložené sypaniny do předepsaného tvaru</t>
  </si>
  <si>
    <t>https://podminky.urs.cz/item/CS_URS_2023_02/171251201</t>
  </si>
  <si>
    <t>13</t>
  </si>
  <si>
    <t>174151101</t>
  </si>
  <si>
    <t>Zásyp jam, šachet rýh nebo kolem objektů sypaninou se zhutněním</t>
  </si>
  <si>
    <t>-139250303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</si>
  <si>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</si>
  <si>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</si>
  <si>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76-28,061</t>
  </si>
  <si>
    <t>Zakládání</t>
  </si>
  <si>
    <t>14</t>
  </si>
  <si>
    <t>271532213</t>
  </si>
  <si>
    <t>Podsyp pod základové konstrukce se zhutněním z hrubého kameniva frakce 8 až 16 mm</t>
  </si>
  <si>
    <t>890671500</t>
  </si>
  <si>
    <t>Podsyp pod základové konstrukce se zhutněním a urovnáním povrchu z kameniva hrubého, frakce 8 - 16 mm</t>
  </si>
  <si>
    <t>https://podminky.urs.cz/item/CS_URS_2023_02/271532213</t>
  </si>
  <si>
    <t>(11,82+7,74)*1,4*0,3</t>
  </si>
  <si>
    <t>Svislé a kompletní konstrukce</t>
  </si>
  <si>
    <t>311113144</t>
  </si>
  <si>
    <t>Nosná zeď tl přes 250 do 300 mm z hladkých tvárnic ztraceného bednění včetně výplně z betonu tř. C 20/25</t>
  </si>
  <si>
    <t>56983861</t>
  </si>
  <si>
    <t>Nadzákladové zdi z tvárnic ztraceného bednění betonových hladkých, včetně výplně z betonu třídy C 20/25, tloušťky zdiva přes 250 do 300 mm</t>
  </si>
  <si>
    <t>https://podminky.urs.cz/item/CS_URS_2023_02/311113144</t>
  </si>
  <si>
    <t>opěrná zídka - ukončení rohu</t>
  </si>
  <si>
    <t>1,6*1</t>
  </si>
  <si>
    <t>16</t>
  </si>
  <si>
    <t>311351911</t>
  </si>
  <si>
    <t>Příplatek k cenám bednění nosných nadzákladových zdí za pohledový beton</t>
  </si>
  <si>
    <t>1928010544</t>
  </si>
  <si>
    <t>Bednění nadzákladových zdí nosných Příplatek k cenám bednění za pohledový beton</t>
  </si>
  <si>
    <t>https://podminky.urs.cz/item/CS_URS_2023_02/311351911</t>
  </si>
  <si>
    <t>lícové části opěrné zdi</t>
  </si>
  <si>
    <t>(11,85+7,75)*1,7</t>
  </si>
  <si>
    <t>17</t>
  </si>
  <si>
    <t>311361821</t>
  </si>
  <si>
    <t>Výztuž nosných zdí betonářskou ocelí 10 505</t>
  </si>
  <si>
    <t>-1990677826</t>
  </si>
  <si>
    <t>Výztuž nadzákladových zdí nosných svislých nebo odkloněných od svislice, rovných nebo oblých z betonářské oceli 10 505 (R) nebo BSt 500</t>
  </si>
  <si>
    <t>https://podminky.urs.cz/item/CS_URS_2023_02/311361821</t>
  </si>
  <si>
    <t>opěrná zídka - ukončení rohu - ztracené bednění</t>
  </si>
  <si>
    <t>1,6*1*40*1,1*0,001</t>
  </si>
  <si>
    <t>18</t>
  </si>
  <si>
    <t>327324128</t>
  </si>
  <si>
    <t>Opěrné zdi a valy ze ŽB odolného proti agresivnímu prostředí tř. C 30/37</t>
  </si>
  <si>
    <t>1556133056</t>
  </si>
  <si>
    <t>Opěrné zdi a valy z betonu železového odolný proti agresivnímu prostředí tř. C 30/37</t>
  </si>
  <si>
    <t>https://podminky.urs.cz/item/CS_URS_2023_02/327324128</t>
  </si>
  <si>
    <t>1,4*0,3*(11,85+7,75)</t>
  </si>
  <si>
    <t>1*0,5*1,1</t>
  </si>
  <si>
    <t>1,8*0,3*(11,85+7,75)</t>
  </si>
  <si>
    <t>19</t>
  </si>
  <si>
    <t>327351211</t>
  </si>
  <si>
    <t>Bednění opěrných zdí a valů svislých i skloněných zřízení</t>
  </si>
  <si>
    <t>-1785925257</t>
  </si>
  <si>
    <t>Bednění opěrných zdí a valů svislých i skloněných, výšky do 20 m zřízení</t>
  </si>
  <si>
    <t>https://podminky.urs.cz/item/CS_URS_2023_02/327351211</t>
  </si>
  <si>
    <t>2*1,4*0,3</t>
  </si>
  <si>
    <t>2*1,8*0,3</t>
  </si>
  <si>
    <t>2*19,6*1,8</t>
  </si>
  <si>
    <t>2*1,6*1,1</t>
  </si>
  <si>
    <t>0,5*1,1</t>
  </si>
  <si>
    <t>20</t>
  </si>
  <si>
    <t>327351221</t>
  </si>
  <si>
    <t>Bednění opěrných zdí a valů svislých i skloněných odstranění</t>
  </si>
  <si>
    <t>-1982968033</t>
  </si>
  <si>
    <t>Bednění opěrných zdí a valů svislých i skloněných, výšky do 20 m odstranění</t>
  </si>
  <si>
    <t>https://podminky.urs.cz/item/CS_URS_2023_02/327351221</t>
  </si>
  <si>
    <t>327361006</t>
  </si>
  <si>
    <t>Výztuž opěrných zdí a valů D 12 mm z betonářské oceli 10 505</t>
  </si>
  <si>
    <t>-500971577</t>
  </si>
  <si>
    <t>Výztuž opěrných zdí a valů průměru do 12 mm, z oceli 10 505 (R) nebo BSt 500</t>
  </si>
  <si>
    <t>https://podminky.urs.cz/item/CS_URS_2023_02/327361006</t>
  </si>
  <si>
    <t>(11,85+7,75)*((1,02*10+2*2,42*10+36+20)*0,4+1,77*2*10*0,89)*1,1*0,001</t>
  </si>
  <si>
    <t>22</t>
  </si>
  <si>
    <t>348272515</t>
  </si>
  <si>
    <t>Plotová stříška pro zeď tl 295 mm z tvarovek hladkých nebo štípaných přírodních</t>
  </si>
  <si>
    <t>1554168596</t>
  </si>
  <si>
    <t>Ploty z tvárnic betonových plotová stříška lepená mrazuvzdorným lepidlem z tvarovek hladkých nebo štípaných, sedlového tvaru přírodních, tloušťka zdiva 295 mm</t>
  </si>
  <si>
    <t>https://podminky.urs.cz/item/CS_URS_2023_02/348272515</t>
  </si>
  <si>
    <t>Komunikace pozemní</t>
  </si>
  <si>
    <t>23</t>
  </si>
  <si>
    <t>564871011</t>
  </si>
  <si>
    <t>Podklad ze štěrkodrtě ŠD plochy do 100 m2 tl 250 mm</t>
  </si>
  <si>
    <t>197598777</t>
  </si>
  <si>
    <t>Podklad ze štěrkodrti ŠD s rozprostřením a zhutněním plochy jednotlivě do 100 m2, po zhutnění tl. 250 mm</t>
  </si>
  <si>
    <t>https://podminky.urs.cz/item/CS_URS_2023_02/564871011</t>
  </si>
  <si>
    <t>podklad pro zámkovou dlažbu pochozí a pojížděnou a asfaltovou komunikaci</t>
  </si>
  <si>
    <t>24</t>
  </si>
  <si>
    <t>573111111</t>
  </si>
  <si>
    <t>Postřik živičný infiltrační s posypem z asfaltu množství 0,60 kg/m2</t>
  </si>
  <si>
    <t>343595148</t>
  </si>
  <si>
    <t>Postřik infiltrační PI z asfaltu silničního s posypem kamenivem, v množství 0,60 kg/m2</t>
  </si>
  <si>
    <t>https://podminky.urs.cz/item/CS_URS_2023_02/573111111</t>
  </si>
  <si>
    <t>25</t>
  </si>
  <si>
    <t>573231109</t>
  </si>
  <si>
    <t>Postřik živičný spojovací ze silniční emulze v množství 0,60 kg/m2</t>
  </si>
  <si>
    <t>900643792</t>
  </si>
  <si>
    <t>Postřik spojovací PS bez posypu kamenivem ze silniční emulze, v množství 0,60 kg/m2</t>
  </si>
  <si>
    <t>https://podminky.urs.cz/item/CS_URS_2023_02/573231109</t>
  </si>
  <si>
    <t>26</t>
  </si>
  <si>
    <t>577145031</t>
  </si>
  <si>
    <t>Asfaltový beton vrstva obrusná ACO 16 (ABH) tl 50 mm š do 1,5 m z modifikovaného asfaltu</t>
  </si>
  <si>
    <t>2075275731</t>
  </si>
  <si>
    <t>Asfaltový beton vrstva obrusná ACO 16 (ABH) s rozprostřením a zhutněním z modifikovaného asfaltu v pruhu šířky do 1,5 m, po zhutnění tl. 50 mm</t>
  </si>
  <si>
    <t>https://podminky.urs.cz/item/CS_URS_2023_02/577145031</t>
  </si>
  <si>
    <t>27</t>
  </si>
  <si>
    <t>577146031</t>
  </si>
  <si>
    <t>Asfaltový beton vrstva ložní ACL 22 (ABVH) tl 50 mm š do 1,5 m z modifikovaného asfaltu</t>
  </si>
  <si>
    <t>-324709491</t>
  </si>
  <si>
    <t>Asfaltový beton vrstva ložní ACL 22 (ABVH) s rozprostřením a zhutněním z modifikovaného asfaltu v pruhu šířky do 1,5 m, po zhutnění tl. 50 mm</t>
  </si>
  <si>
    <t>https://podminky.urs.cz/item/CS_URS_2023_02/577146031</t>
  </si>
  <si>
    <t>28</t>
  </si>
  <si>
    <t>596211110</t>
  </si>
  <si>
    <t>Kladení zámkové dlažby komunikací pro pěší ručně tl 60 mm skupiny A pl do 50 m2</t>
  </si>
  <si>
    <t>-1751173308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</si>
  <si>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</si>
  <si>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https://podminky.urs.cz/item/CS_URS_2023_02/596211110</t>
  </si>
  <si>
    <t>zpětné položení zámkové dlažby</t>
  </si>
  <si>
    <t>29</t>
  </si>
  <si>
    <t>596212312</t>
  </si>
  <si>
    <t>Kladení zámkové dlažby pozemních komunikací ručně tl do 100 mm skupiny A pl do 300 m2</t>
  </si>
  <si>
    <t>-1330760533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</si>
  <si>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100 mm skupiny A, pro plochy do 300 m2</t>
  </si>
  <si>
    <t>https://podminky.urs.cz/item/CS_URS_2023_02/596212312</t>
  </si>
  <si>
    <t>Ostatní konstrukce a práce, bourání</t>
  </si>
  <si>
    <t>30</t>
  </si>
  <si>
    <t>916131213</t>
  </si>
  <si>
    <t>Osazení silničního obrubníku betonového stojatého s boční opěrou do lože z betonu prostého</t>
  </si>
  <si>
    <t>1377638977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</si>
  <si>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</si>
  <si>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</si>
  <si>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31</t>
  </si>
  <si>
    <t>M</t>
  </si>
  <si>
    <t>59217031</t>
  </si>
  <si>
    <t>obrubník betonový silniční 1000x150x250mm</t>
  </si>
  <si>
    <t>-725585232</t>
  </si>
  <si>
    <t>20*1,02 'Přepočtené koeficientem množství</t>
  </si>
  <si>
    <t>32</t>
  </si>
  <si>
    <t>919735112</t>
  </si>
  <si>
    <t>Řezání stávajícího živičného krytu hl přes 50 do 100 mm</t>
  </si>
  <si>
    <t>-1079451152</t>
  </si>
  <si>
    <t>Řezání stávajícího živičného krytu nebo podkladu hloubky přes 50 do 100 mm</t>
  </si>
  <si>
    <t>https://podminky.urs.cz/item/CS_URS_2023_02/919735112</t>
  </si>
  <si>
    <t>33</t>
  </si>
  <si>
    <t>931994106</t>
  </si>
  <si>
    <t>Těsnění dilatační spáry betonové konstrukce vnitřním těsnicím pásem</t>
  </si>
  <si>
    <t>-1926375489</t>
  </si>
  <si>
    <t>Těsnění spáry betonové konstrukce pásy, profily, tmely těsnicím pásem vnitřním, spáry dilatační</t>
  </si>
  <si>
    <t>https://podminky.urs.cz/item/CS_URS_2023_02/931994106</t>
  </si>
  <si>
    <t>34</t>
  </si>
  <si>
    <t>931994142</t>
  </si>
  <si>
    <t>Těsnění dilatační spáry betonové konstrukce polyuretanovým tmelem do pl 4,0 cm2</t>
  </si>
  <si>
    <t>1992239058</t>
  </si>
  <si>
    <t>Těsnění spáry betonové konstrukce pásy, profily, tmely tmelem polyuretanovým spáry dilatační do 4,0 cm2</t>
  </si>
  <si>
    <t>https://podminky.urs.cz/item/CS_URS_2023_02/931994142</t>
  </si>
  <si>
    <t>2*1,7</t>
  </si>
  <si>
    <t>35</t>
  </si>
  <si>
    <t>941111131</t>
  </si>
  <si>
    <t>Montáž lešení řadového trubkového lehkého s podlahami zatížení do 200 kg/m2 š od 1,2 do 1,5 m v do 10 m</t>
  </si>
  <si>
    <t>171911967</t>
  </si>
  <si>
    <t>Lešení řadové trubkové lehké pracovní s podlahami s provozním zatížením tř. 3 do 200 kg/m2 šířky tř. W12 od 1,2 do 1,5 m, výšky výšky do 10 m montáž</t>
  </si>
  <si>
    <t>https://podminky.urs.cz/item/CS_URS_2023_02/941111131</t>
  </si>
  <si>
    <t>22*2*2</t>
  </si>
  <si>
    <t>36</t>
  </si>
  <si>
    <t>941111231</t>
  </si>
  <si>
    <t>Příplatek k lešení řadovému trubkovému lehkému s podlahami do 200 kg/m2 š od 1,2 do 1,5 m v do 10 m za každý den použití</t>
  </si>
  <si>
    <t>338885189</t>
  </si>
  <si>
    <t>Lešení řadové trubkové lehké pracovní s podlahami s provozním zatížením tř. 3 do 200 kg/m2 šířky tř. W12 od 1,2 do 1,5 m, výšky výšky do 10 m příplatek k ceně za každý den použití</t>
  </si>
  <si>
    <t>https://podminky.urs.cz/item/CS_URS_2023_02/941111231</t>
  </si>
  <si>
    <t>88*2*30</t>
  </si>
  <si>
    <t>37</t>
  </si>
  <si>
    <t>941111831</t>
  </si>
  <si>
    <t>Demontáž lešení řadového trubkového lehkého s podlahami zatížení do 200 kg/m2 š od 1,2 do 1,5 m v do 10 m</t>
  </si>
  <si>
    <t>711145313</t>
  </si>
  <si>
    <t>Lešení řadové trubkové lehké pracovní s podlahami s provozním zatížením tř. 3 do 200 kg/m2 šířky tř. W12 od 1,2 do 1,5 m, výšky výšky do 10 m demontáž</t>
  </si>
  <si>
    <t>https://podminky.urs.cz/item/CS_URS_2023_02/941111831</t>
  </si>
  <si>
    <t>38</t>
  </si>
  <si>
    <t>953961113</t>
  </si>
  <si>
    <t>Kotvy chemickým tmelem M 12 hl 110 mm do betonu, ŽB nebo kamene s vyvrtáním otvoru</t>
  </si>
  <si>
    <t>kus</t>
  </si>
  <si>
    <t>-55233699</t>
  </si>
  <si>
    <t>Kotvy chemické s vyvrtáním otvoru do betonu, železobetonu nebo tvrdého kamene tmel, velikost M 12, hloubka 110 mm</t>
  </si>
  <si>
    <t>https://podminky.urs.cz/item/CS_URS_2023_02/953961113</t>
  </si>
  <si>
    <t>kotvení zábradlí</t>
  </si>
  <si>
    <t>11*4</t>
  </si>
  <si>
    <t>39</t>
  </si>
  <si>
    <t>961031511</t>
  </si>
  <si>
    <t>Bourání základového zdiva z tvárnic ztraceného bednění včetně výplně z betonu</t>
  </si>
  <si>
    <t>127544698</t>
  </si>
  <si>
    <t>Bourání základového zdiva z tvárnic ztraceného bednění včetně výplně z betonu a výztuže</t>
  </si>
  <si>
    <t>https://podminky.urs.cz/item/CS_URS_2023_02/961031511</t>
  </si>
  <si>
    <t>21,3*0,9*0,2</t>
  </si>
  <si>
    <t>40</t>
  </si>
  <si>
    <t>962033121</t>
  </si>
  <si>
    <t>Bourání zdiva z tvárnic ztraceného bednění včetně výplně z betonu přes 1 m3</t>
  </si>
  <si>
    <t>-244259050</t>
  </si>
  <si>
    <t>Bourání zdiva nadzákladového z tvárnic ztraceného bednění včetně výplně z betonu a výztuže objemu přes 1 m3</t>
  </si>
  <si>
    <t>https://podminky.urs.cz/item/CS_URS_2023_02/962033121</t>
  </si>
  <si>
    <t>21,3*1,1*0,2</t>
  </si>
  <si>
    <t>41</t>
  </si>
  <si>
    <t>977151123</t>
  </si>
  <si>
    <t>Jádrové vrty diamantovými korunkami do stavebních materiálů D přes 130 do 150 mm</t>
  </si>
  <si>
    <t>-1311118415</t>
  </si>
  <si>
    <t>Jádrové vrty diamantovými korunkami do stavebních materiálů (železobetonu, betonu, cihel, obkladů, dlažeb, kamene) průměru přes 130 do 150 mm</t>
  </si>
  <si>
    <t>https://podminky.urs.cz/item/CS_URS_2023_02/977151123</t>
  </si>
  <si>
    <t>7*0,32</t>
  </si>
  <si>
    <t>42</t>
  </si>
  <si>
    <t>985324211</t>
  </si>
  <si>
    <t>Ochranný akrylátový nátěr betonu dvojnásobný s impregnací S2 (OS-B)</t>
  </si>
  <si>
    <t>363442241</t>
  </si>
  <si>
    <t>Ochranný nátěr betonu akrylátový dvojnásobný s impregnací S2 (OS-B)</t>
  </si>
  <si>
    <t>https://podminky.urs.cz/item/CS_URS_2023_02/985324211</t>
  </si>
  <si>
    <t>43</t>
  </si>
  <si>
    <t>993111111</t>
  </si>
  <si>
    <t>Dovoz a odvoz lešení řadového do 10 km včetně naložení a složení</t>
  </si>
  <si>
    <t>-1684163842</t>
  </si>
  <si>
    <t>Dovoz a odvoz lešení včetně naložení a složení řadového, na vzdálenost do 10 km</t>
  </si>
  <si>
    <t>https://podminky.urs.cz/item/CS_URS_2023_02/993111111</t>
  </si>
  <si>
    <t>44</t>
  </si>
  <si>
    <t>993111119</t>
  </si>
  <si>
    <t>Příplatek k ceně dovozu a odvozu lešení řadového ZKD 10 km přes 10 km</t>
  </si>
  <si>
    <t>-17048607</t>
  </si>
  <si>
    <t>Dovoz a odvoz lešení včetně naložení a složení řadového, na vzdálenost Příplatek k ceně za každých dalších i započatých 10 km přes 10 km</t>
  </si>
  <si>
    <t>https://podminky.urs.cz/item/CS_URS_2023_02/993111119</t>
  </si>
  <si>
    <t>88*2</t>
  </si>
  <si>
    <t>997</t>
  </si>
  <si>
    <t>Přesun sutě</t>
  </si>
  <si>
    <t>45</t>
  </si>
  <si>
    <t>997013151</t>
  </si>
  <si>
    <t>Vnitrostaveništní doprava suti a vybouraných hmot pro budovy v do 6 m s omezením mechanizace</t>
  </si>
  <si>
    <t>858468026</t>
  </si>
  <si>
    <t>Vnitrostaveništní doprava suti a vybouraných hmot vodorovně do 50 m svisle s omezením mechanizace pro budovy a haly výšky do 6 m</t>
  </si>
  <si>
    <t>https://podminky.urs.cz/item/CS_URS_2023_02/997013151</t>
  </si>
  <si>
    <t>46</t>
  </si>
  <si>
    <t>997013501</t>
  </si>
  <si>
    <t>Odvoz suti a vybouraných hmot na skládku nebo meziskládku do 1 km se složením</t>
  </si>
  <si>
    <t>-1301652188</t>
  </si>
  <si>
    <t>Odvoz suti a vybouraných hmot na skládku nebo meziskládku se složením, na vzdálenost do 1 km</t>
  </si>
  <si>
    <t>https://podminky.urs.cz/item/CS_URS_2023_02/997013501</t>
  </si>
  <si>
    <t>47</t>
  </si>
  <si>
    <t>997013509</t>
  </si>
  <si>
    <t>Příplatek k odvozu suti a vybouraných hmot na skládku ZKD 1 km přes 1 km</t>
  </si>
  <si>
    <t>-1967073756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</si>
  <si>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</si>
  <si>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</si>
  <si>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64,889*29</t>
  </si>
  <si>
    <t>48</t>
  </si>
  <si>
    <t>997013862</t>
  </si>
  <si>
    <t>Poplatek za uložení stavebního odpadu na recyklační skládce (skládkovné) z armovaného betonu kód odpadu 17 01 01</t>
  </si>
  <si>
    <t>339075236</t>
  </si>
  <si>
    <t>Poplatek za uložení stavebního odpadu na recyklační skládce (skládkovné) z armovaného betonu zatříděného do Katalogu odpadů pod kódem 17 01 01</t>
  </si>
  <si>
    <t>https://podminky.urs.cz/item/CS_URS_2023_02/997013862</t>
  </si>
  <si>
    <t>recyklační centrum AZS98 Sadov</t>
  </si>
  <si>
    <t>64,889</t>
  </si>
  <si>
    <t>49</t>
  </si>
  <si>
    <t>997221612</t>
  </si>
  <si>
    <t>Nakládání vybouraných hmot na dopravní prostředky pro vodorovnou dopravu</t>
  </si>
  <si>
    <t>-1819783519</t>
  </si>
  <si>
    <t>Nakládání na dopravní prostředky pro vodorovnou dopravu vybouraných hmot</t>
  </si>
  <si>
    <t>https://podminky.urs.cz/item/CS_URS_2023_02/997221612</t>
  </si>
  <si>
    <t>998</t>
  </si>
  <si>
    <t>Přesun hmot</t>
  </si>
  <si>
    <t>50</t>
  </si>
  <si>
    <t>998153131</t>
  </si>
  <si>
    <t>Přesun hmot pro samostatné zdi a valy zděné z cihel, kamene, tvárnic nebo monolitické v do 12 m</t>
  </si>
  <si>
    <t>-302459105</t>
  </si>
  <si>
    <t>Přesun hmot pro zdi a valy samostatné se svislou nosnou konstrukcí zděnou nebo monolitickou betonovou tyčovou nebo plošnou vodorovná dopravní vzdálenost do 50 m, pro zdi výšky do 12 m</t>
  </si>
  <si>
    <t>https://podminky.urs.cz/item/CS_URS_2023_02/998153131</t>
  </si>
  <si>
    <t>PSV</t>
  </si>
  <si>
    <t>Práce a dodávky PSV</t>
  </si>
  <si>
    <t>767</t>
  </si>
  <si>
    <t>Konstrukce zámečnické</t>
  </si>
  <si>
    <t>51</t>
  </si>
  <si>
    <t>767161813</t>
  </si>
  <si>
    <t>Demontáž zábradlí rovného nerozebíratelného hmotnosti 1 m zábradlí do 20 kg do suti</t>
  </si>
  <si>
    <t>-891532640</t>
  </si>
  <si>
    <t>Demontáž zábradlí do suti rovného nerozebíratelný spoj hmotnosti 1 m zábradlí do 20 kg</t>
  </si>
  <si>
    <t>https://podminky.urs.cz/item/CS_URS_2023_02/767161813</t>
  </si>
  <si>
    <t>52</t>
  </si>
  <si>
    <t>767163121</t>
  </si>
  <si>
    <t>Montáž přímého kovového zábradlí z dílců do betonu v rovině</t>
  </si>
  <si>
    <t>343868494</t>
  </si>
  <si>
    <t>Montáž kompletního kovového zábradlí přímého z dílců v rovině (na rovné ploše) kotveného do betonu</t>
  </si>
  <si>
    <t>https://podminky.urs.cz/item/CS_URS_2023_02/767163121</t>
  </si>
  <si>
    <t>53</t>
  </si>
  <si>
    <t>55342280R</t>
  </si>
  <si>
    <t>zábradlí ocelové Pz dvoutrubkové, sloupky a madlo profil prům. 50 mm, příčle prům. 40 mm, výška 1000 mm, sloupky s ocelovými kotevními deskami 200/200/10 mm, materiál 10 - S 235, žárové zinkování ponorem tl. 120 mikrometrů</t>
  </si>
  <si>
    <t>R-položka</t>
  </si>
  <si>
    <t>-750993190</t>
  </si>
  <si>
    <t>54</t>
  </si>
  <si>
    <t>31111013</t>
  </si>
  <si>
    <t>matice nerezová šestihranná M12</t>
  </si>
  <si>
    <t>100 kus</t>
  </si>
  <si>
    <t>1579455086</t>
  </si>
  <si>
    <t>11*4*0,01</t>
  </si>
  <si>
    <t>55</t>
  </si>
  <si>
    <t>31121022</t>
  </si>
  <si>
    <t>podložka nerezová 13 DIN 9021</t>
  </si>
  <si>
    <t>228805278</t>
  </si>
  <si>
    <t>56</t>
  </si>
  <si>
    <t>767996801</t>
  </si>
  <si>
    <t>Demontáž atypických zámečnických konstrukcí rozebráním hm jednotlivých dílů do 50 kg</t>
  </si>
  <si>
    <t>kg</t>
  </si>
  <si>
    <t>-307786113</t>
  </si>
  <si>
    <t>Demontáž ostatních zámečnických konstrukcí rozebráním o hmotnosti jednotlivých dílů do 50 kg</t>
  </si>
  <si>
    <t>https://podminky.urs.cz/item/CS_URS_2023_02/767996801</t>
  </si>
  <si>
    <t>demontáž stávajícího nevyhovujícího schodiště</t>
  </si>
  <si>
    <t>80</t>
  </si>
  <si>
    <t>57</t>
  </si>
  <si>
    <t>998767101</t>
  </si>
  <si>
    <t>Přesun hmot tonážní pro zámečnické konstrukce v objektech v do 6 m</t>
  </si>
  <si>
    <t>1369839075</t>
  </si>
  <si>
    <t>Přesun hmot pro zámečnické konstrukce stanovený z hmotnosti přesunovaného materiálu vodorovná dopravní vzdálenost do 50 m v objektech výšky do 6 m</t>
  </si>
  <si>
    <t>https://podminky.urs.cz/item/CS_URS_2023_02/998767101</t>
  </si>
  <si>
    <t>58</t>
  </si>
  <si>
    <t>998767181</t>
  </si>
  <si>
    <t>Příplatek k přesunu hmot tonážní 767 prováděný bez použití mechanizace</t>
  </si>
  <si>
    <t>913548474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</si>
  <si>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</si>
  <si>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https://podminky.urs.cz/item/CS_URS_2023_02/998767181</t>
  </si>
  <si>
    <t>02 -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</si>
  <si>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</si>
  <si>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</si>
  <si>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</si>
  <si>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</si>
  <si>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</si>
  <si>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</si>
  <si>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</si>
  <si>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</si>
  <si>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</si>
  <si>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</si>
  <si>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</si>
  <si>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</si>
  <si>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Kč</t>
  </si>
  <si>
    <t>1024</t>
  </si>
  <si>
    <t>1925360794</t>
  </si>
  <si>
    <t>https://podminky.urs.cz/item/CS_URS_2023_02/012203000</t>
  </si>
  <si>
    <t>012303000</t>
  </si>
  <si>
    <t>Geodetické práce po výstavbě</t>
  </si>
  <si>
    <t>554358541</t>
  </si>
  <si>
    <t>https://podminky.urs.cz/item/CS_URS_2023_02/012303000</t>
  </si>
  <si>
    <t>013244000</t>
  </si>
  <si>
    <t>Dokumentace pro provádění stavby</t>
  </si>
  <si>
    <t>1353370958</t>
  </si>
  <si>
    <t>https://podminky.urs.cz/item/CS_URS_2023_02/013244000</t>
  </si>
  <si>
    <t>projektová dokumentace částí vodovodu a kanalizace dotčených stavbou opěrné zdi</t>
  </si>
  <si>
    <t>013254000</t>
  </si>
  <si>
    <t>Dokumentace skutečného provedení stavby</t>
  </si>
  <si>
    <t>1578034906</t>
  </si>
  <si>
    <t>https://podminky.urs.cz/item/CS_URS_2023_02/013254000</t>
  </si>
  <si>
    <t>013294000</t>
  </si>
  <si>
    <t>Ostatní dokumentace</t>
  </si>
  <si>
    <t>2078531120</t>
  </si>
  <si>
    <t>https://podminky.urs.cz/item/CS_URS_2023_02/013294000</t>
  </si>
  <si>
    <t>projektová dokumentace dopravního řešení</t>
  </si>
  <si>
    <t>VRN3</t>
  </si>
  <si>
    <t>Zařízení staveniště</t>
  </si>
  <si>
    <t>032103000</t>
  </si>
  <si>
    <t>Náklady na stavební buňky</t>
  </si>
  <si>
    <t>1021148938</t>
  </si>
  <si>
    <t>https://podminky.urs.cz/item/CS_URS_2023_02/032103000</t>
  </si>
  <si>
    <t>032803000</t>
  </si>
  <si>
    <t>Ostatní vybavení staveniště</t>
  </si>
  <si>
    <t>-658603897</t>
  </si>
  <si>
    <t>https://podminky.urs.cz/item/CS_URS_2023_02/032803000</t>
  </si>
  <si>
    <t>mobilní WC</t>
  </si>
  <si>
    <t>033203000</t>
  </si>
  <si>
    <t>Energie pro zařízení staveniště</t>
  </si>
  <si>
    <t>1742543341</t>
  </si>
  <si>
    <t>https://podminky.urs.cz/item/CS_URS_2023_02/033203000</t>
  </si>
  <si>
    <t>034103000</t>
  </si>
  <si>
    <t>Oplocení staveniště</t>
  </si>
  <si>
    <t>-866600431</t>
  </si>
  <si>
    <t>https://podminky.urs.cz/item/CS_URS_2023_02/034103000</t>
  </si>
  <si>
    <t>034303000</t>
  </si>
  <si>
    <t>Dopravní značení na staveništi</t>
  </si>
  <si>
    <t>145657183</t>
  </si>
  <si>
    <t>https://podminky.urs.cz/item/CS_URS_2023_02/034303000</t>
  </si>
  <si>
    <t>034503000</t>
  </si>
  <si>
    <t>Informační tabule na staveništi</t>
  </si>
  <si>
    <t>-1162609810</t>
  </si>
  <si>
    <t>https://podminky.urs.cz/item/CS_URS_2023_02/034503000</t>
  </si>
  <si>
    <t>VRN4</t>
  </si>
  <si>
    <t>Inženýrská činnost</t>
  </si>
  <si>
    <t>042503000</t>
  </si>
  <si>
    <t>Plán BOZP na staveništi</t>
  </si>
  <si>
    <t>1739981943</t>
  </si>
  <si>
    <t>https://podminky.urs.cz/item/CS_URS_2023_02/042503000</t>
  </si>
  <si>
    <t>049002000</t>
  </si>
  <si>
    <t>Ostatní inženýrská činnost</t>
  </si>
  <si>
    <t>-314616346</t>
  </si>
  <si>
    <t>https://podminky.urs.cz/item/CS_URS_2023_02/049002000</t>
  </si>
  <si>
    <t>projednání DIO</t>
  </si>
  <si>
    <t>VRN6</t>
  </si>
  <si>
    <t>Územní vlivy</t>
  </si>
  <si>
    <t>065002000</t>
  </si>
  <si>
    <t>Mimostaveništní doprava materiálů</t>
  </si>
  <si>
    <t>1983589633</t>
  </si>
  <si>
    <t>https://podminky.urs.cz/item/CS_URS_2023_02/065002000</t>
  </si>
  <si>
    <t>VRN7</t>
  </si>
  <si>
    <t>Provozní vlivy</t>
  </si>
  <si>
    <t>072002000</t>
  </si>
  <si>
    <t>Silniční provoz</t>
  </si>
  <si>
    <t>816248542</t>
  </si>
  <si>
    <t>https://podminky.urs.cz/item/CS_URS_2023_02/072002000</t>
  </si>
  <si>
    <t>075103000</t>
  </si>
  <si>
    <t>Ochranná pásma elektrického vedení</t>
  </si>
  <si>
    <t>969743184</t>
  </si>
  <si>
    <t>https://podminky.urs.cz/item/CS_URS_2023_02/075103000</t>
  </si>
  <si>
    <t>vytyčení rozvodů VO</t>
  </si>
  <si>
    <t>075203000</t>
  </si>
  <si>
    <t>Ochranná pásma vodárenská</t>
  </si>
  <si>
    <t>-1887514836</t>
  </si>
  <si>
    <t>https://podminky.urs.cz/item/CS_URS_2023_02/075203000</t>
  </si>
  <si>
    <t>vytyčení vodovodu</t>
  </si>
  <si>
    <t>075603000</t>
  </si>
  <si>
    <t>Jiná ochranná pásma</t>
  </si>
  <si>
    <t>1078064024</t>
  </si>
  <si>
    <t>https://podminky.urs.cz/item/CS_URS_2023_02/075603000</t>
  </si>
  <si>
    <t>vytyčení kanalizace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</si>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</sst>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74151101" TargetMode="External"/><Relationship Id="rId18" Type="http://schemas.openxmlformats.org/officeDocument/2006/relationships/hyperlink" Target="https://podminky.urs.cz/item/CS_URS_2023_02/327324128" TargetMode="External"/><Relationship Id="rId26" Type="http://schemas.openxmlformats.org/officeDocument/2006/relationships/hyperlink" Target="https://podminky.urs.cz/item/CS_URS_2023_02/577145031" TargetMode="External"/><Relationship Id="rId39" Type="http://schemas.openxmlformats.org/officeDocument/2006/relationships/hyperlink" Target="https://podminky.urs.cz/item/CS_URS_2023_02/962033121" TargetMode="External"/><Relationship Id="rId21" Type="http://schemas.openxmlformats.org/officeDocument/2006/relationships/hyperlink" Target="https://podminky.urs.cz/item/CS_URS_2023_02/327361006" TargetMode="External"/><Relationship Id="rId34" Type="http://schemas.openxmlformats.org/officeDocument/2006/relationships/hyperlink" Target="https://podminky.urs.cz/item/CS_URS_2023_02/941111131" TargetMode="External"/><Relationship Id="rId42" Type="http://schemas.openxmlformats.org/officeDocument/2006/relationships/hyperlink" Target="https://podminky.urs.cz/item/CS_URS_2023_02/993111111" TargetMode="External"/><Relationship Id="rId47" Type="http://schemas.openxmlformats.org/officeDocument/2006/relationships/hyperlink" Target="https://podminky.urs.cz/item/CS_URS_2023_02/997013862" TargetMode="External"/><Relationship Id="rId50" Type="http://schemas.openxmlformats.org/officeDocument/2006/relationships/hyperlink" Target="https://podminky.urs.cz/item/CS_URS_2023_02/767161813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3_02/132351253" TargetMode="External"/><Relationship Id="rId12" Type="http://schemas.openxmlformats.org/officeDocument/2006/relationships/hyperlink" Target="https://podminky.urs.cz/item/CS_URS_2023_02/171251201" TargetMode="External"/><Relationship Id="rId17" Type="http://schemas.openxmlformats.org/officeDocument/2006/relationships/hyperlink" Target="https://podminky.urs.cz/item/CS_URS_2023_02/311361821" TargetMode="External"/><Relationship Id="rId25" Type="http://schemas.openxmlformats.org/officeDocument/2006/relationships/hyperlink" Target="https://podminky.urs.cz/item/CS_URS_2023_02/573231109" TargetMode="External"/><Relationship Id="rId33" Type="http://schemas.openxmlformats.org/officeDocument/2006/relationships/hyperlink" Target="https://podminky.urs.cz/item/CS_URS_2023_02/931994142" TargetMode="External"/><Relationship Id="rId38" Type="http://schemas.openxmlformats.org/officeDocument/2006/relationships/hyperlink" Target="https://podminky.urs.cz/item/CS_URS_2023_02/961031511" TargetMode="External"/><Relationship Id="rId46" Type="http://schemas.openxmlformats.org/officeDocument/2006/relationships/hyperlink" Target="https://podminky.urs.cz/item/CS_URS_2023_02/997013509" TargetMode="External"/><Relationship Id="rId2" Type="http://schemas.openxmlformats.org/officeDocument/2006/relationships/hyperlink" Target="https://podminky.urs.cz/item/CS_URS_2023_02/113106171" TargetMode="External"/><Relationship Id="rId16" Type="http://schemas.openxmlformats.org/officeDocument/2006/relationships/hyperlink" Target="https://podminky.urs.cz/item/CS_URS_2023_02/311351911" TargetMode="External"/><Relationship Id="rId20" Type="http://schemas.openxmlformats.org/officeDocument/2006/relationships/hyperlink" Target="https://podminky.urs.cz/item/CS_URS_2023_02/327351221" TargetMode="External"/><Relationship Id="rId29" Type="http://schemas.openxmlformats.org/officeDocument/2006/relationships/hyperlink" Target="https://podminky.urs.cz/item/CS_URS_2023_02/596212312" TargetMode="External"/><Relationship Id="rId41" Type="http://schemas.openxmlformats.org/officeDocument/2006/relationships/hyperlink" Target="https://podminky.urs.cz/item/CS_URS_2023_02/985324211" TargetMode="External"/><Relationship Id="rId54" Type="http://schemas.openxmlformats.org/officeDocument/2006/relationships/hyperlink" Target="https://podminky.urs.cz/item/CS_URS_2023_02/998767181" TargetMode="External"/><Relationship Id="rId1" Type="http://schemas.openxmlformats.org/officeDocument/2006/relationships/hyperlink" Target="https://podminky.urs.cz/item/CS_URS_2023_02/113106123" TargetMode="External"/><Relationship Id="rId6" Type="http://schemas.openxmlformats.org/officeDocument/2006/relationships/hyperlink" Target="https://podminky.urs.cz/item/CS_URS_2023_02/131313701" TargetMode="External"/><Relationship Id="rId11" Type="http://schemas.openxmlformats.org/officeDocument/2006/relationships/hyperlink" Target="https://podminky.urs.cz/item/CS_URS_2023_02/171201231" TargetMode="External"/><Relationship Id="rId24" Type="http://schemas.openxmlformats.org/officeDocument/2006/relationships/hyperlink" Target="https://podminky.urs.cz/item/CS_URS_2023_02/573111111" TargetMode="External"/><Relationship Id="rId32" Type="http://schemas.openxmlformats.org/officeDocument/2006/relationships/hyperlink" Target="https://podminky.urs.cz/item/CS_URS_2023_02/931994106" TargetMode="External"/><Relationship Id="rId37" Type="http://schemas.openxmlformats.org/officeDocument/2006/relationships/hyperlink" Target="https://podminky.urs.cz/item/CS_URS_2023_02/953961113" TargetMode="External"/><Relationship Id="rId40" Type="http://schemas.openxmlformats.org/officeDocument/2006/relationships/hyperlink" Target="https://podminky.urs.cz/item/CS_URS_2023_02/977151123" TargetMode="External"/><Relationship Id="rId45" Type="http://schemas.openxmlformats.org/officeDocument/2006/relationships/hyperlink" Target="https://podminky.urs.cz/item/CS_URS_2023_02/997013501" TargetMode="External"/><Relationship Id="rId53" Type="http://schemas.openxmlformats.org/officeDocument/2006/relationships/hyperlink" Target="https://podminky.urs.cz/item/CS_URS_2023_02/998767101" TargetMode="External"/><Relationship Id="rId5" Type="http://schemas.openxmlformats.org/officeDocument/2006/relationships/hyperlink" Target="https://podminky.urs.cz/item/CS_URS_2023_02/113202111" TargetMode="External"/><Relationship Id="rId15" Type="http://schemas.openxmlformats.org/officeDocument/2006/relationships/hyperlink" Target="https://podminky.urs.cz/item/CS_URS_2023_02/311113144" TargetMode="External"/><Relationship Id="rId23" Type="http://schemas.openxmlformats.org/officeDocument/2006/relationships/hyperlink" Target="https://podminky.urs.cz/item/CS_URS_2023_02/564871011" TargetMode="External"/><Relationship Id="rId28" Type="http://schemas.openxmlformats.org/officeDocument/2006/relationships/hyperlink" Target="https://podminky.urs.cz/item/CS_URS_2023_02/596211110" TargetMode="External"/><Relationship Id="rId36" Type="http://schemas.openxmlformats.org/officeDocument/2006/relationships/hyperlink" Target="https://podminky.urs.cz/item/CS_URS_2023_02/941111831" TargetMode="External"/><Relationship Id="rId49" Type="http://schemas.openxmlformats.org/officeDocument/2006/relationships/hyperlink" Target="https://podminky.urs.cz/item/CS_URS_2023_02/998153131" TargetMode="External"/><Relationship Id="rId10" Type="http://schemas.openxmlformats.org/officeDocument/2006/relationships/hyperlink" Target="https://podminky.urs.cz/item/CS_URS_2023_02/167151102" TargetMode="External"/><Relationship Id="rId19" Type="http://schemas.openxmlformats.org/officeDocument/2006/relationships/hyperlink" Target="https://podminky.urs.cz/item/CS_URS_2023_02/327351211" TargetMode="External"/><Relationship Id="rId31" Type="http://schemas.openxmlformats.org/officeDocument/2006/relationships/hyperlink" Target="https://podminky.urs.cz/item/CS_URS_2023_02/919735112" TargetMode="External"/><Relationship Id="rId44" Type="http://schemas.openxmlformats.org/officeDocument/2006/relationships/hyperlink" Target="https://podminky.urs.cz/item/CS_URS_2023_02/997013151" TargetMode="External"/><Relationship Id="rId52" Type="http://schemas.openxmlformats.org/officeDocument/2006/relationships/hyperlink" Target="https://podminky.urs.cz/item/CS_URS_2023_02/767996801" TargetMode="External"/><Relationship Id="rId4" Type="http://schemas.openxmlformats.org/officeDocument/2006/relationships/hyperlink" Target="https://podminky.urs.cz/item/CS_URS_2023_02/113107342" TargetMode="External"/><Relationship Id="rId9" Type="http://schemas.openxmlformats.org/officeDocument/2006/relationships/hyperlink" Target="https://podminky.urs.cz/item/CS_URS_2023_02/162751139" TargetMode="External"/><Relationship Id="rId14" Type="http://schemas.openxmlformats.org/officeDocument/2006/relationships/hyperlink" Target="https://podminky.urs.cz/item/CS_URS_2023_02/271532213" TargetMode="External"/><Relationship Id="rId22" Type="http://schemas.openxmlformats.org/officeDocument/2006/relationships/hyperlink" Target="https://podminky.urs.cz/item/CS_URS_2023_02/348272515" TargetMode="External"/><Relationship Id="rId27" Type="http://schemas.openxmlformats.org/officeDocument/2006/relationships/hyperlink" Target="https://podminky.urs.cz/item/CS_URS_2023_02/577146031" TargetMode="External"/><Relationship Id="rId30" Type="http://schemas.openxmlformats.org/officeDocument/2006/relationships/hyperlink" Target="https://podminky.urs.cz/item/CS_URS_2023_02/916131213" TargetMode="External"/><Relationship Id="rId35" Type="http://schemas.openxmlformats.org/officeDocument/2006/relationships/hyperlink" Target="https://podminky.urs.cz/item/CS_URS_2023_02/941111231" TargetMode="External"/><Relationship Id="rId43" Type="http://schemas.openxmlformats.org/officeDocument/2006/relationships/hyperlink" Target="https://podminky.urs.cz/item/CS_URS_2023_02/993111119" TargetMode="External"/><Relationship Id="rId48" Type="http://schemas.openxmlformats.org/officeDocument/2006/relationships/hyperlink" Target="https://podminky.urs.cz/item/CS_URS_2023_02/997221612" TargetMode="External"/><Relationship Id="rId8" Type="http://schemas.openxmlformats.org/officeDocument/2006/relationships/hyperlink" Target="https://podminky.urs.cz/item/CS_URS_2023_02/162751137" TargetMode="External"/><Relationship Id="rId51" Type="http://schemas.openxmlformats.org/officeDocument/2006/relationships/hyperlink" Target="https://podminky.urs.cz/item/CS_URS_2023_02/767163121" TargetMode="External"/><Relationship Id="rId3" Type="http://schemas.openxmlformats.org/officeDocument/2006/relationships/hyperlink" Target="https://podminky.urs.cz/item/CS_URS_2023_02/11310732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33203000" TargetMode="External"/><Relationship Id="rId13" Type="http://schemas.openxmlformats.org/officeDocument/2006/relationships/hyperlink" Target="https://podminky.urs.cz/item/CS_URS_2023_02/049002000" TargetMode="External"/><Relationship Id="rId18" Type="http://schemas.openxmlformats.org/officeDocument/2006/relationships/hyperlink" Target="https://podminky.urs.cz/item/CS_URS_2023_02/075603000" TargetMode="External"/><Relationship Id="rId3" Type="http://schemas.openxmlformats.org/officeDocument/2006/relationships/hyperlink" Target="https://podminky.urs.cz/item/CS_URS_2023_02/013244000" TargetMode="External"/><Relationship Id="rId7" Type="http://schemas.openxmlformats.org/officeDocument/2006/relationships/hyperlink" Target="https://podminky.urs.cz/item/CS_URS_2023_02/032803000" TargetMode="External"/><Relationship Id="rId12" Type="http://schemas.openxmlformats.org/officeDocument/2006/relationships/hyperlink" Target="https://podminky.urs.cz/item/CS_URS_2023_02/042503000" TargetMode="External"/><Relationship Id="rId17" Type="http://schemas.openxmlformats.org/officeDocument/2006/relationships/hyperlink" Target="https://podminky.urs.cz/item/CS_URS_2023_02/075203000" TargetMode="External"/><Relationship Id="rId2" Type="http://schemas.openxmlformats.org/officeDocument/2006/relationships/hyperlink" Target="https://podminky.urs.cz/item/CS_URS_2023_02/012303000" TargetMode="External"/><Relationship Id="rId16" Type="http://schemas.openxmlformats.org/officeDocument/2006/relationships/hyperlink" Target="https://podminky.urs.cz/item/CS_URS_2023_02/075103000" TargetMode="External"/><Relationship Id="rId1" Type="http://schemas.openxmlformats.org/officeDocument/2006/relationships/hyperlink" Target="https://podminky.urs.cz/item/CS_URS_2023_02/012203000" TargetMode="External"/><Relationship Id="rId6" Type="http://schemas.openxmlformats.org/officeDocument/2006/relationships/hyperlink" Target="https://podminky.urs.cz/item/CS_URS_2023_02/032103000" TargetMode="External"/><Relationship Id="rId11" Type="http://schemas.openxmlformats.org/officeDocument/2006/relationships/hyperlink" Target="https://podminky.urs.cz/item/CS_URS_2023_02/034503000" TargetMode="External"/><Relationship Id="rId5" Type="http://schemas.openxmlformats.org/officeDocument/2006/relationships/hyperlink" Target="https://podminky.urs.cz/item/CS_URS_2023_02/013294000" TargetMode="External"/><Relationship Id="rId15" Type="http://schemas.openxmlformats.org/officeDocument/2006/relationships/hyperlink" Target="https://podminky.urs.cz/item/CS_URS_2023_02/072002000" TargetMode="External"/><Relationship Id="rId10" Type="http://schemas.openxmlformats.org/officeDocument/2006/relationships/hyperlink" Target="https://podminky.urs.cz/item/CS_URS_2023_02/034303000" TargetMode="External"/><Relationship Id="rId19" Type="http://schemas.openxmlformats.org/officeDocument/2006/relationships/drawing" Target="../drawings/drawing3.xml"/><Relationship Id="rId4" Type="http://schemas.openxmlformats.org/officeDocument/2006/relationships/hyperlink" Target="https://podminky.urs.cz/item/CS_URS_2023_02/013254000" TargetMode="External"/><Relationship Id="rId9" Type="http://schemas.openxmlformats.org/officeDocument/2006/relationships/hyperlink" Target="https://podminky.urs.cz/item/CS_URS_2023_02/034103000" TargetMode="External"/><Relationship Id="rId14" Type="http://schemas.openxmlformats.org/officeDocument/2006/relationships/hyperlink" Target="https://podminky.urs.cz/item/CS_URS_2023_02/065002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3"/>
      <c r="AS2" s="363"/>
      <c r="AT2" s="363"/>
      <c r="AU2" s="363"/>
      <c r="AV2" s="363"/>
      <c r="AW2" s="363"/>
      <c r="AX2" s="363"/>
      <c r="AY2" s="363"/>
      <c r="AZ2" s="363"/>
      <c r="BA2" s="363"/>
      <c r="BB2" s="363"/>
      <c r="BC2" s="363"/>
      <c r="BD2" s="363"/>
      <c r="BE2" s="36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7" t="s">
        <v>14</v>
      </c>
      <c r="L5" s="328"/>
      <c r="M5" s="328"/>
      <c r="N5" s="328"/>
      <c r="O5" s="328"/>
      <c r="P5" s="328"/>
      <c r="Q5" s="328"/>
      <c r="R5" s="328"/>
      <c r="S5" s="328"/>
      <c r="T5" s="328"/>
      <c r="U5" s="328"/>
      <c r="V5" s="328"/>
      <c r="W5" s="328"/>
      <c r="X5" s="328"/>
      <c r="Y5" s="328"/>
      <c r="Z5" s="328"/>
      <c r="AA5" s="328"/>
      <c r="AB5" s="328"/>
      <c r="AC5" s="328"/>
      <c r="AD5" s="328"/>
      <c r="AE5" s="328"/>
      <c r="AF5" s="328"/>
      <c r="AG5" s="328"/>
      <c r="AH5" s="328"/>
      <c r="AI5" s="328"/>
      <c r="AJ5" s="328"/>
      <c r="AK5" s="328"/>
      <c r="AL5" s="328"/>
      <c r="AM5" s="328"/>
      <c r="AN5" s="328"/>
      <c r="AO5" s="328"/>
      <c r="AP5" s="23"/>
      <c r="AQ5" s="23"/>
      <c r="AR5" s="21"/>
      <c r="BE5" s="324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9" t="s">
        <v>17</v>
      </c>
      <c r="L6" s="328"/>
      <c r="M6" s="328"/>
      <c r="N6" s="328"/>
      <c r="O6" s="328"/>
      <c r="P6" s="328"/>
      <c r="Q6" s="328"/>
      <c r="R6" s="328"/>
      <c r="S6" s="328"/>
      <c r="T6" s="328"/>
      <c r="U6" s="328"/>
      <c r="V6" s="328"/>
      <c r="W6" s="328"/>
      <c r="X6" s="328"/>
      <c r="Y6" s="328"/>
      <c r="Z6" s="328"/>
      <c r="AA6" s="328"/>
      <c r="AB6" s="328"/>
      <c r="AC6" s="328"/>
      <c r="AD6" s="328"/>
      <c r="AE6" s="328"/>
      <c r="AF6" s="328"/>
      <c r="AG6" s="328"/>
      <c r="AH6" s="328"/>
      <c r="AI6" s="328"/>
      <c r="AJ6" s="328"/>
      <c r="AK6" s="328"/>
      <c r="AL6" s="328"/>
      <c r="AM6" s="328"/>
      <c r="AN6" s="328"/>
      <c r="AO6" s="328"/>
      <c r="AP6" s="23"/>
      <c r="AQ6" s="23"/>
      <c r="AR6" s="21"/>
      <c r="BE6" s="32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5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5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5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5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5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5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25"/>
      <c r="BS13" s="18" t="s">
        <v>6</v>
      </c>
    </row>
    <row r="14" spans="1:74" ht="12.75">
      <c r="B14" s="22"/>
      <c r="C14" s="23"/>
      <c r="D14" s="23"/>
      <c r="E14" s="330" t="s">
        <v>30</v>
      </c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331"/>
      <c r="T14" s="331"/>
      <c r="U14" s="331"/>
      <c r="V14" s="331"/>
      <c r="W14" s="331"/>
      <c r="X14" s="331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25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5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5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5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5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5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5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5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5"/>
    </row>
    <row r="23" spans="1:71" s="1" customFormat="1" ht="47.25" customHeight="1">
      <c r="B23" s="22"/>
      <c r="C23" s="23"/>
      <c r="D23" s="23"/>
      <c r="E23" s="332" t="s">
        <v>37</v>
      </c>
      <c r="F23" s="332"/>
      <c r="G23" s="332"/>
      <c r="H23" s="332"/>
      <c r="I23" s="332"/>
      <c r="J23" s="332"/>
      <c r="K23" s="332"/>
      <c r="L23" s="332"/>
      <c r="M23" s="332"/>
      <c r="N23" s="332"/>
      <c r="O23" s="332"/>
      <c r="P23" s="332"/>
      <c r="Q23" s="332"/>
      <c r="R23" s="332"/>
      <c r="S23" s="332"/>
      <c r="T23" s="332"/>
      <c r="U23" s="332"/>
      <c r="V23" s="332"/>
      <c r="W23" s="332"/>
      <c r="X23" s="332"/>
      <c r="Y23" s="332"/>
      <c r="Z23" s="332"/>
      <c r="AA23" s="332"/>
      <c r="AB23" s="332"/>
      <c r="AC23" s="332"/>
      <c r="AD23" s="332"/>
      <c r="AE23" s="332"/>
      <c r="AF23" s="332"/>
      <c r="AG23" s="332"/>
      <c r="AH23" s="332"/>
      <c r="AI23" s="332"/>
      <c r="AJ23" s="332"/>
      <c r="AK23" s="332"/>
      <c r="AL23" s="332"/>
      <c r="AM23" s="332"/>
      <c r="AN23" s="332"/>
      <c r="AO23" s="23"/>
      <c r="AP23" s="23"/>
      <c r="AQ23" s="23"/>
      <c r="AR23" s="21"/>
      <c r="BE23" s="325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5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5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3">
        <f>ROUND(AG54,2)</f>
        <v>0</v>
      </c>
      <c r="AL26" s="334"/>
      <c r="AM26" s="334"/>
      <c r="AN26" s="334"/>
      <c r="AO26" s="334"/>
      <c r="AP26" s="37"/>
      <c r="AQ26" s="37"/>
      <c r="AR26" s="40"/>
      <c r="BE26" s="325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5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5" t="s">
        <v>39</v>
      </c>
      <c r="M28" s="335"/>
      <c r="N28" s="335"/>
      <c r="O28" s="335"/>
      <c r="P28" s="335"/>
      <c r="Q28" s="37"/>
      <c r="R28" s="37"/>
      <c r="S28" s="37"/>
      <c r="T28" s="37"/>
      <c r="U28" s="37"/>
      <c r="V28" s="37"/>
      <c r="W28" s="335" t="s">
        <v>40</v>
      </c>
      <c r="X28" s="335"/>
      <c r="Y28" s="335"/>
      <c r="Z28" s="335"/>
      <c r="AA28" s="335"/>
      <c r="AB28" s="335"/>
      <c r="AC28" s="335"/>
      <c r="AD28" s="335"/>
      <c r="AE28" s="335"/>
      <c r="AF28" s="37"/>
      <c r="AG28" s="37"/>
      <c r="AH28" s="37"/>
      <c r="AI28" s="37"/>
      <c r="AJ28" s="37"/>
      <c r="AK28" s="335" t="s">
        <v>41</v>
      </c>
      <c r="AL28" s="335"/>
      <c r="AM28" s="335"/>
      <c r="AN28" s="335"/>
      <c r="AO28" s="335"/>
      <c r="AP28" s="37"/>
      <c r="AQ28" s="37"/>
      <c r="AR28" s="40"/>
      <c r="BE28" s="325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38">
        <v>0.21</v>
      </c>
      <c r="M29" s="337"/>
      <c r="N29" s="337"/>
      <c r="O29" s="337"/>
      <c r="P29" s="337"/>
      <c r="Q29" s="42"/>
      <c r="R29" s="42"/>
      <c r="S29" s="42"/>
      <c r="T29" s="42"/>
      <c r="U29" s="42"/>
      <c r="V29" s="42"/>
      <c r="W29" s="336">
        <f>ROUND(AZ54, 2)</f>
        <v>0</v>
      </c>
      <c r="X29" s="337"/>
      <c r="Y29" s="337"/>
      <c r="Z29" s="337"/>
      <c r="AA29" s="337"/>
      <c r="AB29" s="337"/>
      <c r="AC29" s="337"/>
      <c r="AD29" s="337"/>
      <c r="AE29" s="337"/>
      <c r="AF29" s="42"/>
      <c r="AG29" s="42"/>
      <c r="AH29" s="42"/>
      <c r="AI29" s="42"/>
      <c r="AJ29" s="42"/>
      <c r="AK29" s="336">
        <f>ROUND(AV54, 2)</f>
        <v>0</v>
      </c>
      <c r="AL29" s="337"/>
      <c r="AM29" s="337"/>
      <c r="AN29" s="337"/>
      <c r="AO29" s="337"/>
      <c r="AP29" s="42"/>
      <c r="AQ29" s="42"/>
      <c r="AR29" s="43"/>
      <c r="BE29" s="326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38">
        <v>0.15</v>
      </c>
      <c r="M30" s="337"/>
      <c r="N30" s="337"/>
      <c r="O30" s="337"/>
      <c r="P30" s="337"/>
      <c r="Q30" s="42"/>
      <c r="R30" s="42"/>
      <c r="S30" s="42"/>
      <c r="T30" s="42"/>
      <c r="U30" s="42"/>
      <c r="V30" s="42"/>
      <c r="W30" s="336">
        <f>ROUND(BA54, 2)</f>
        <v>0</v>
      </c>
      <c r="X30" s="337"/>
      <c r="Y30" s="337"/>
      <c r="Z30" s="337"/>
      <c r="AA30" s="337"/>
      <c r="AB30" s="337"/>
      <c r="AC30" s="337"/>
      <c r="AD30" s="337"/>
      <c r="AE30" s="337"/>
      <c r="AF30" s="42"/>
      <c r="AG30" s="42"/>
      <c r="AH30" s="42"/>
      <c r="AI30" s="42"/>
      <c r="AJ30" s="42"/>
      <c r="AK30" s="336">
        <f>ROUND(AW54, 2)</f>
        <v>0</v>
      </c>
      <c r="AL30" s="337"/>
      <c r="AM30" s="337"/>
      <c r="AN30" s="337"/>
      <c r="AO30" s="337"/>
      <c r="AP30" s="42"/>
      <c r="AQ30" s="42"/>
      <c r="AR30" s="43"/>
      <c r="BE30" s="326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338">
        <v>0.21</v>
      </c>
      <c r="M31" s="337"/>
      <c r="N31" s="337"/>
      <c r="O31" s="337"/>
      <c r="P31" s="337"/>
      <c r="Q31" s="42"/>
      <c r="R31" s="42"/>
      <c r="S31" s="42"/>
      <c r="T31" s="42"/>
      <c r="U31" s="42"/>
      <c r="V31" s="42"/>
      <c r="W31" s="336">
        <f>ROUND(BB54, 2)</f>
        <v>0</v>
      </c>
      <c r="X31" s="337"/>
      <c r="Y31" s="337"/>
      <c r="Z31" s="337"/>
      <c r="AA31" s="337"/>
      <c r="AB31" s="337"/>
      <c r="AC31" s="337"/>
      <c r="AD31" s="337"/>
      <c r="AE31" s="337"/>
      <c r="AF31" s="42"/>
      <c r="AG31" s="42"/>
      <c r="AH31" s="42"/>
      <c r="AI31" s="42"/>
      <c r="AJ31" s="42"/>
      <c r="AK31" s="336">
        <v>0</v>
      </c>
      <c r="AL31" s="337"/>
      <c r="AM31" s="337"/>
      <c r="AN31" s="337"/>
      <c r="AO31" s="337"/>
      <c r="AP31" s="42"/>
      <c r="AQ31" s="42"/>
      <c r="AR31" s="43"/>
      <c r="BE31" s="326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38">
        <v>0.15</v>
      </c>
      <c r="M32" s="337"/>
      <c r="N32" s="337"/>
      <c r="O32" s="337"/>
      <c r="P32" s="337"/>
      <c r="Q32" s="42"/>
      <c r="R32" s="42"/>
      <c r="S32" s="42"/>
      <c r="T32" s="42"/>
      <c r="U32" s="42"/>
      <c r="V32" s="42"/>
      <c r="W32" s="336">
        <f>ROUND(BC54, 2)</f>
        <v>0</v>
      </c>
      <c r="X32" s="337"/>
      <c r="Y32" s="337"/>
      <c r="Z32" s="337"/>
      <c r="AA32" s="337"/>
      <c r="AB32" s="337"/>
      <c r="AC32" s="337"/>
      <c r="AD32" s="337"/>
      <c r="AE32" s="337"/>
      <c r="AF32" s="42"/>
      <c r="AG32" s="42"/>
      <c r="AH32" s="42"/>
      <c r="AI32" s="42"/>
      <c r="AJ32" s="42"/>
      <c r="AK32" s="336">
        <v>0</v>
      </c>
      <c r="AL32" s="337"/>
      <c r="AM32" s="337"/>
      <c r="AN32" s="337"/>
      <c r="AO32" s="337"/>
      <c r="AP32" s="42"/>
      <c r="AQ32" s="42"/>
      <c r="AR32" s="43"/>
      <c r="BE32" s="326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38">
        <v>0</v>
      </c>
      <c r="M33" s="337"/>
      <c r="N33" s="337"/>
      <c r="O33" s="337"/>
      <c r="P33" s="337"/>
      <c r="Q33" s="42"/>
      <c r="R33" s="42"/>
      <c r="S33" s="42"/>
      <c r="T33" s="42"/>
      <c r="U33" s="42"/>
      <c r="V33" s="42"/>
      <c r="W33" s="336">
        <f>ROUND(BD54, 2)</f>
        <v>0</v>
      </c>
      <c r="X33" s="337"/>
      <c r="Y33" s="337"/>
      <c r="Z33" s="337"/>
      <c r="AA33" s="337"/>
      <c r="AB33" s="337"/>
      <c r="AC33" s="337"/>
      <c r="AD33" s="337"/>
      <c r="AE33" s="337"/>
      <c r="AF33" s="42"/>
      <c r="AG33" s="42"/>
      <c r="AH33" s="42"/>
      <c r="AI33" s="42"/>
      <c r="AJ33" s="42"/>
      <c r="AK33" s="336">
        <v>0</v>
      </c>
      <c r="AL33" s="337"/>
      <c r="AM33" s="337"/>
      <c r="AN33" s="337"/>
      <c r="AO33" s="337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339" t="s">
        <v>50</v>
      </c>
      <c r="Y35" s="340"/>
      <c r="Z35" s="340"/>
      <c r="AA35" s="340"/>
      <c r="AB35" s="340"/>
      <c r="AC35" s="46"/>
      <c r="AD35" s="46"/>
      <c r="AE35" s="46"/>
      <c r="AF35" s="46"/>
      <c r="AG35" s="46"/>
      <c r="AH35" s="46"/>
      <c r="AI35" s="46"/>
      <c r="AJ35" s="46"/>
      <c r="AK35" s="341">
        <f>SUM(AK26:AK33)</f>
        <v>0</v>
      </c>
      <c r="AL35" s="340"/>
      <c r="AM35" s="340"/>
      <c r="AN35" s="340"/>
      <c r="AO35" s="34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20231028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3" t="str">
        <f>K6</f>
        <v>Nová železobetonová zeď na p.p.č. 59/1 u p.p.č. 3119/1, k. ú. Nejdek</v>
      </c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5" t="str">
        <f>IF(AN8= "","",AN8)</f>
        <v>28. 10. 2023</v>
      </c>
      <c r="AN47" s="345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7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Nejdek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46" t="str">
        <f>IF(E17="","",E17)</f>
        <v>Kancelář stavebního inženýrství s.r.o.</v>
      </c>
      <c r="AN49" s="347"/>
      <c r="AO49" s="347"/>
      <c r="AP49" s="347"/>
      <c r="AQ49" s="37"/>
      <c r="AR49" s="40"/>
      <c r="AS49" s="348" t="s">
        <v>52</v>
      </c>
      <c r="AT49" s="349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46" t="str">
        <f>IF(E20="","",E20)</f>
        <v>Bc. Martin Frous</v>
      </c>
      <c r="AN50" s="347"/>
      <c r="AO50" s="347"/>
      <c r="AP50" s="347"/>
      <c r="AQ50" s="37"/>
      <c r="AR50" s="40"/>
      <c r="AS50" s="350"/>
      <c r="AT50" s="351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2"/>
      <c r="AT51" s="353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4" t="s">
        <v>53</v>
      </c>
      <c r="D52" s="355"/>
      <c r="E52" s="355"/>
      <c r="F52" s="355"/>
      <c r="G52" s="355"/>
      <c r="H52" s="67"/>
      <c r="I52" s="356" t="s">
        <v>54</v>
      </c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7" t="s">
        <v>55</v>
      </c>
      <c r="AH52" s="355"/>
      <c r="AI52" s="355"/>
      <c r="AJ52" s="355"/>
      <c r="AK52" s="355"/>
      <c r="AL52" s="355"/>
      <c r="AM52" s="355"/>
      <c r="AN52" s="356" t="s">
        <v>56</v>
      </c>
      <c r="AO52" s="355"/>
      <c r="AP52" s="355"/>
      <c r="AQ52" s="68" t="s">
        <v>57</v>
      </c>
      <c r="AR52" s="40"/>
      <c r="AS52" s="69" t="s">
        <v>58</v>
      </c>
      <c r="AT52" s="70" t="s">
        <v>59</v>
      </c>
      <c r="AU52" s="70" t="s">
        <v>60</v>
      </c>
      <c r="AV52" s="70" t="s">
        <v>61</v>
      </c>
      <c r="AW52" s="70" t="s">
        <v>62</v>
      </c>
      <c r="AX52" s="70" t="s">
        <v>63</v>
      </c>
      <c r="AY52" s="70" t="s">
        <v>64</v>
      </c>
      <c r="AZ52" s="70" t="s">
        <v>65</v>
      </c>
      <c r="BA52" s="70" t="s">
        <v>66</v>
      </c>
      <c r="BB52" s="70" t="s">
        <v>67</v>
      </c>
      <c r="BC52" s="70" t="s">
        <v>68</v>
      </c>
      <c r="BD52" s="71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70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1">
        <f>ROUND(SUM(AG55:AG56),2)</f>
        <v>0</v>
      </c>
      <c r="AH54" s="361"/>
      <c r="AI54" s="361"/>
      <c r="AJ54" s="361"/>
      <c r="AK54" s="361"/>
      <c r="AL54" s="361"/>
      <c r="AM54" s="361"/>
      <c r="AN54" s="362">
        <f>SUM(AG54,AT54)</f>
        <v>0</v>
      </c>
      <c r="AO54" s="362"/>
      <c r="AP54" s="362"/>
      <c r="AQ54" s="79" t="s">
        <v>19</v>
      </c>
      <c r="AR54" s="80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71</v>
      </c>
      <c r="BT54" s="85" t="s">
        <v>72</v>
      </c>
      <c r="BU54" s="86" t="s">
        <v>73</v>
      </c>
      <c r="BV54" s="85" t="s">
        <v>74</v>
      </c>
      <c r="BW54" s="85" t="s">
        <v>5</v>
      </c>
      <c r="BX54" s="85" t="s">
        <v>75</v>
      </c>
      <c r="CL54" s="85" t="s">
        <v>19</v>
      </c>
    </row>
    <row r="55" spans="1:91" s="7" customFormat="1" ht="16.5" customHeight="1">
      <c r="A55" s="87" t="s">
        <v>76</v>
      </c>
      <c r="B55" s="88"/>
      <c r="C55" s="89"/>
      <c r="D55" s="360" t="s">
        <v>77</v>
      </c>
      <c r="E55" s="360"/>
      <c r="F55" s="360"/>
      <c r="G55" s="360"/>
      <c r="H55" s="360"/>
      <c r="I55" s="90"/>
      <c r="J55" s="360" t="s">
        <v>78</v>
      </c>
      <c r="K55" s="360"/>
      <c r="L55" s="360"/>
      <c r="M55" s="360"/>
      <c r="N55" s="360"/>
      <c r="O55" s="360"/>
      <c r="P55" s="360"/>
      <c r="Q55" s="360"/>
      <c r="R55" s="360"/>
      <c r="S55" s="360"/>
      <c r="T55" s="360"/>
      <c r="U55" s="360"/>
      <c r="V55" s="360"/>
      <c r="W55" s="360"/>
      <c r="X55" s="360"/>
      <c r="Y55" s="360"/>
      <c r="Z55" s="360"/>
      <c r="AA55" s="360"/>
      <c r="AB55" s="360"/>
      <c r="AC55" s="360"/>
      <c r="AD55" s="360"/>
      <c r="AE55" s="360"/>
      <c r="AF55" s="360"/>
      <c r="AG55" s="358">
        <f>'01 - Stavební část'!J30</f>
        <v>0</v>
      </c>
      <c r="AH55" s="359"/>
      <c r="AI55" s="359"/>
      <c r="AJ55" s="359"/>
      <c r="AK55" s="359"/>
      <c r="AL55" s="359"/>
      <c r="AM55" s="359"/>
      <c r="AN55" s="358">
        <f>SUM(AG55,AT55)</f>
        <v>0</v>
      </c>
      <c r="AO55" s="359"/>
      <c r="AP55" s="359"/>
      <c r="AQ55" s="91" t="s">
        <v>79</v>
      </c>
      <c r="AR55" s="92"/>
      <c r="AS55" s="93">
        <v>0</v>
      </c>
      <c r="AT55" s="94">
        <f>ROUND(SUM(AV55:AW55),2)</f>
        <v>0</v>
      </c>
      <c r="AU55" s="95">
        <f>'01 - Stavební část'!P89</f>
        <v>0</v>
      </c>
      <c r="AV55" s="94">
        <f>'01 - Stavební část'!J33</f>
        <v>0</v>
      </c>
      <c r="AW55" s="94">
        <f>'01 - Stavební část'!J34</f>
        <v>0</v>
      </c>
      <c r="AX55" s="94">
        <f>'01 - Stavební část'!J35</f>
        <v>0</v>
      </c>
      <c r="AY55" s="94">
        <f>'01 - Stavební část'!J36</f>
        <v>0</v>
      </c>
      <c r="AZ55" s="94">
        <f>'01 - Stavební část'!F33</f>
        <v>0</v>
      </c>
      <c r="BA55" s="94">
        <f>'01 - Stavební část'!F34</f>
        <v>0</v>
      </c>
      <c r="BB55" s="94">
        <f>'01 - Stavební část'!F35</f>
        <v>0</v>
      </c>
      <c r="BC55" s="94">
        <f>'01 - Stavební část'!F36</f>
        <v>0</v>
      </c>
      <c r="BD55" s="96">
        <f>'01 - Stavební část'!F37</f>
        <v>0</v>
      </c>
      <c r="BT55" s="97" t="s">
        <v>80</v>
      </c>
      <c r="BV55" s="97" t="s">
        <v>74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16.5" customHeight="1">
      <c r="A56" s="87" t="s">
        <v>76</v>
      </c>
      <c r="B56" s="88"/>
      <c r="C56" s="89"/>
      <c r="D56" s="360" t="s">
        <v>83</v>
      </c>
      <c r="E56" s="360"/>
      <c r="F56" s="360"/>
      <c r="G56" s="360"/>
      <c r="H56" s="360"/>
      <c r="I56" s="90"/>
      <c r="J56" s="360" t="s">
        <v>84</v>
      </c>
      <c r="K56" s="360"/>
      <c r="L56" s="360"/>
      <c r="M56" s="360"/>
      <c r="N56" s="360"/>
      <c r="O56" s="360"/>
      <c r="P56" s="360"/>
      <c r="Q56" s="360"/>
      <c r="R56" s="360"/>
      <c r="S56" s="360"/>
      <c r="T56" s="360"/>
      <c r="U56" s="360"/>
      <c r="V56" s="360"/>
      <c r="W56" s="360"/>
      <c r="X56" s="360"/>
      <c r="Y56" s="360"/>
      <c r="Z56" s="360"/>
      <c r="AA56" s="360"/>
      <c r="AB56" s="360"/>
      <c r="AC56" s="360"/>
      <c r="AD56" s="360"/>
      <c r="AE56" s="360"/>
      <c r="AF56" s="360"/>
      <c r="AG56" s="358">
        <f>'02 - Vedlejší a ostatní n...'!J30</f>
        <v>0</v>
      </c>
      <c r="AH56" s="359"/>
      <c r="AI56" s="359"/>
      <c r="AJ56" s="359"/>
      <c r="AK56" s="359"/>
      <c r="AL56" s="359"/>
      <c r="AM56" s="359"/>
      <c r="AN56" s="358">
        <f>SUM(AG56,AT56)</f>
        <v>0</v>
      </c>
      <c r="AO56" s="359"/>
      <c r="AP56" s="359"/>
      <c r="AQ56" s="91" t="s">
        <v>79</v>
      </c>
      <c r="AR56" s="92"/>
      <c r="AS56" s="98">
        <v>0</v>
      </c>
      <c r="AT56" s="99">
        <f>ROUND(SUM(AV56:AW56),2)</f>
        <v>0</v>
      </c>
      <c r="AU56" s="100">
        <f>'02 - Vedlejší a ostatní n...'!P85</f>
        <v>0</v>
      </c>
      <c r="AV56" s="99">
        <f>'02 - Vedlejší a ostatní n...'!J33</f>
        <v>0</v>
      </c>
      <c r="AW56" s="99">
        <f>'02 - Vedlejší a ostatní n...'!J34</f>
        <v>0</v>
      </c>
      <c r="AX56" s="99">
        <f>'02 - Vedlejší a ostatní n...'!J35</f>
        <v>0</v>
      </c>
      <c r="AY56" s="99">
        <f>'02 - Vedlejší a ostatní n...'!J36</f>
        <v>0</v>
      </c>
      <c r="AZ56" s="99">
        <f>'02 - Vedlejší a ostatní n...'!F33</f>
        <v>0</v>
      </c>
      <c r="BA56" s="99">
        <f>'02 - Vedlejší a ostatní n...'!F34</f>
        <v>0</v>
      </c>
      <c r="BB56" s="99">
        <f>'02 - Vedlejší a ostatní n...'!F35</f>
        <v>0</v>
      </c>
      <c r="BC56" s="99">
        <f>'02 - Vedlejší a ostatní n...'!F36</f>
        <v>0</v>
      </c>
      <c r="BD56" s="101">
        <f>'02 - Vedlejší a ostatní n...'!F37</f>
        <v>0</v>
      </c>
      <c r="BT56" s="97" t="s">
        <v>80</v>
      </c>
      <c r="BV56" s="97" t="s">
        <v>74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5" customHeight="1">
      <c r="A58" s="35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o7n5kfDZ7D5y7oZw8bmoHE+RZVcWjip6c7/JsyNEg8Ke0cv8uxKY5nr4A3OWnm3FvFg7NMPhk5sDaQXmgSetVA==" saltValue="USD3CJ3z7G6UhtH0pWIzC9ZuE5jpnjpLeCcd/DlxqGzuJ1Bq2kuabnqmTkDEn/DW34gn4KGdvnYudT5nN1wJD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Stavební část'!C2" display="/"/>
    <hyperlink ref="A56" location="'02 - Vedlejší a ostatní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6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86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26.25" customHeight="1">
      <c r="B7" s="21"/>
      <c r="E7" s="364" t="str">
        <f>'Rekapitulace stavby'!K6</f>
        <v>Nová železobetonová zeď na p.p.č. 59/1 u p.p.č. 3119/1, k. ú. Nejdek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87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88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28. 10. 2023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19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ROUND(J89,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ROUND((SUM(BE89:BE359)),  2)</f>
        <v>0</v>
      </c>
      <c r="G33" s="35"/>
      <c r="H33" s="35"/>
      <c r="I33" s="119">
        <v>0.21</v>
      </c>
      <c r="J33" s="118">
        <f>ROUND(((SUM(BE89:BE359))*I33),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ROUND((SUM(BF89:BF359)),  2)</f>
        <v>0</v>
      </c>
      <c r="G34" s="35"/>
      <c r="H34" s="35"/>
      <c r="I34" s="119">
        <v>0.15</v>
      </c>
      <c r="J34" s="118">
        <f>ROUND(((SUM(BF89:BF359))*I34),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ROUND((SUM(BG89:BG359)),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ROUND((SUM(BH89:BH359)),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ROUND((SUM(BI89:BI359)),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71" t="str">
        <f>E7</f>
        <v>Nová železobetonová zeď na p.p.č. 59/1 u p.p.č. 3119/1, k. ú. Nejdek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01 - Stavební část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28. 10. 2023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Město Nejdek</v>
      </c>
      <c r="G54" s="37"/>
      <c r="H54" s="37"/>
      <c r="I54" s="30" t="s">
        <v>31</v>
      </c>
      <c r="J54" s="33" t="str">
        <f>E21</f>
        <v>Kancelář stavebního inženýrství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Bc. Martin Frous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90</v>
      </c>
      <c r="D57" s="132"/>
      <c r="E57" s="132"/>
      <c r="F57" s="132"/>
      <c r="G57" s="132"/>
      <c r="H57" s="132"/>
      <c r="I57" s="132"/>
      <c r="J57" s="133" t="s">
        <v>91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J89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92</v>
      </c>
    </row>
    <row r="60" spans="1:47" s="9" customFormat="1" ht="24.95" customHeight="1">
      <c r="B60" s="135"/>
      <c r="C60" s="136"/>
      <c r="D60" s="137" t="s">
        <v>93</v>
      </c>
      <c r="E60" s="138"/>
      <c r="F60" s="138"/>
      <c r="G60" s="138"/>
      <c r="H60" s="138"/>
      <c r="I60" s="138"/>
      <c r="J60" s="139">
        <f>J90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94</v>
      </c>
      <c r="E61" s="144"/>
      <c r="F61" s="144"/>
      <c r="G61" s="144"/>
      <c r="H61" s="144"/>
      <c r="I61" s="144"/>
      <c r="J61" s="145">
        <f>J91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95</v>
      </c>
      <c r="E62" s="144"/>
      <c r="F62" s="144"/>
      <c r="G62" s="144"/>
      <c r="H62" s="144"/>
      <c r="I62" s="144"/>
      <c r="J62" s="145">
        <f>J154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96</v>
      </c>
      <c r="E63" s="144"/>
      <c r="F63" s="144"/>
      <c r="G63" s="144"/>
      <c r="H63" s="144"/>
      <c r="I63" s="144"/>
      <c r="J63" s="145">
        <f>J160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97</v>
      </c>
      <c r="E64" s="144"/>
      <c r="F64" s="144"/>
      <c r="G64" s="144"/>
      <c r="H64" s="144"/>
      <c r="I64" s="144"/>
      <c r="J64" s="145">
        <f>J209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98</v>
      </c>
      <c r="E65" s="144"/>
      <c r="F65" s="144"/>
      <c r="G65" s="144"/>
      <c r="H65" s="144"/>
      <c r="I65" s="144"/>
      <c r="J65" s="145">
        <f>J240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99</v>
      </c>
      <c r="E66" s="144"/>
      <c r="F66" s="144"/>
      <c r="G66" s="144"/>
      <c r="H66" s="144"/>
      <c r="I66" s="144"/>
      <c r="J66" s="145">
        <f>J305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100</v>
      </c>
      <c r="E67" s="144"/>
      <c r="F67" s="144"/>
      <c r="G67" s="144"/>
      <c r="H67" s="144"/>
      <c r="I67" s="144"/>
      <c r="J67" s="145">
        <f>J325</f>
        <v>0</v>
      </c>
      <c r="K67" s="142"/>
      <c r="L67" s="146"/>
    </row>
    <row r="68" spans="1:31" s="9" customFormat="1" ht="24.95" customHeight="1">
      <c r="B68" s="135"/>
      <c r="C68" s="136"/>
      <c r="D68" s="137" t="s">
        <v>101</v>
      </c>
      <c r="E68" s="138"/>
      <c r="F68" s="138"/>
      <c r="G68" s="138"/>
      <c r="H68" s="138"/>
      <c r="I68" s="138"/>
      <c r="J68" s="139">
        <f>J329</f>
        <v>0</v>
      </c>
      <c r="K68" s="136"/>
      <c r="L68" s="140"/>
    </row>
    <row r="69" spans="1:31" s="10" customFormat="1" ht="19.899999999999999" customHeight="1">
      <c r="B69" s="141"/>
      <c r="C69" s="142"/>
      <c r="D69" s="143" t="s">
        <v>102</v>
      </c>
      <c r="E69" s="144"/>
      <c r="F69" s="144"/>
      <c r="G69" s="144"/>
      <c r="H69" s="144"/>
      <c r="I69" s="144"/>
      <c r="J69" s="145">
        <f>J330</f>
        <v>0</v>
      </c>
      <c r="K69" s="142"/>
      <c r="L69" s="146"/>
    </row>
    <row r="70" spans="1:31" s="2" customFormat="1" ht="21.7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5" spans="1:31" s="2" customFormat="1" ht="6.95" customHeight="1">
      <c r="A75" s="35"/>
      <c r="B75" s="50"/>
      <c r="C75" s="51"/>
      <c r="D75" s="51"/>
      <c r="E75" s="51"/>
      <c r="F75" s="51"/>
      <c r="G75" s="51"/>
      <c r="H75" s="51"/>
      <c r="I75" s="51"/>
      <c r="J75" s="51"/>
      <c r="K75" s="51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4.95" customHeight="1">
      <c r="A76" s="35"/>
      <c r="B76" s="36"/>
      <c r="C76" s="24" t="s">
        <v>103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16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6.25" customHeight="1">
      <c r="A79" s="35"/>
      <c r="B79" s="36"/>
      <c r="C79" s="37"/>
      <c r="D79" s="37"/>
      <c r="E79" s="371" t="str">
        <f>E7</f>
        <v>Nová železobetonová zeď na p.p.č. 59/1 u p.p.č. 3119/1, k. ú. Nejdek</v>
      </c>
      <c r="F79" s="372"/>
      <c r="G79" s="372"/>
      <c r="H79" s="372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87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43" t="str">
        <f>E9</f>
        <v>01 - Stavební část</v>
      </c>
      <c r="F81" s="373"/>
      <c r="G81" s="373"/>
      <c r="H81" s="373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2" customHeight="1">
      <c r="A83" s="35"/>
      <c r="B83" s="36"/>
      <c r="C83" s="30" t="s">
        <v>21</v>
      </c>
      <c r="D83" s="37"/>
      <c r="E83" s="37"/>
      <c r="F83" s="28" t="str">
        <f>F12</f>
        <v xml:space="preserve"> </v>
      </c>
      <c r="G83" s="37"/>
      <c r="H83" s="37"/>
      <c r="I83" s="30" t="s">
        <v>23</v>
      </c>
      <c r="J83" s="60" t="str">
        <f>IF(J12="","",J12)</f>
        <v>28. 10. 2023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25</v>
      </c>
      <c r="D85" s="37"/>
      <c r="E85" s="37"/>
      <c r="F85" s="28" t="str">
        <f>E15</f>
        <v>Město Nejdek</v>
      </c>
      <c r="G85" s="37"/>
      <c r="H85" s="37"/>
      <c r="I85" s="30" t="s">
        <v>31</v>
      </c>
      <c r="J85" s="33" t="str">
        <f>E21</f>
        <v>Kancelář stavebního inženýrství s.r.o.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29</v>
      </c>
      <c r="D86" s="37"/>
      <c r="E86" s="37"/>
      <c r="F86" s="28" t="str">
        <f>IF(E18="","",E18)</f>
        <v>Vyplň údaj</v>
      </c>
      <c r="G86" s="37"/>
      <c r="H86" s="37"/>
      <c r="I86" s="30" t="s">
        <v>34</v>
      </c>
      <c r="J86" s="33" t="str">
        <f>E24</f>
        <v>Bc. Martin Frous</v>
      </c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0.3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11" customFormat="1" ht="29.25" customHeight="1">
      <c r="A88" s="147"/>
      <c r="B88" s="148"/>
      <c r="C88" s="149" t="s">
        <v>104</v>
      </c>
      <c r="D88" s="150" t="s">
        <v>57</v>
      </c>
      <c r="E88" s="150" t="s">
        <v>53</v>
      </c>
      <c r="F88" s="150" t="s">
        <v>54</v>
      </c>
      <c r="G88" s="150" t="s">
        <v>105</v>
      </c>
      <c r="H88" s="150" t="s">
        <v>106</v>
      </c>
      <c r="I88" s="150" t="s">
        <v>107</v>
      </c>
      <c r="J88" s="150" t="s">
        <v>91</v>
      </c>
      <c r="K88" s="151" t="s">
        <v>108</v>
      </c>
      <c r="L88" s="152"/>
      <c r="M88" s="69" t="s">
        <v>19</v>
      </c>
      <c r="N88" s="70" t="s">
        <v>42</v>
      </c>
      <c r="O88" s="70" t="s">
        <v>109</v>
      </c>
      <c r="P88" s="70" t="s">
        <v>110</v>
      </c>
      <c r="Q88" s="70" t="s">
        <v>111</v>
      </c>
      <c r="R88" s="70" t="s">
        <v>112</v>
      </c>
      <c r="S88" s="70" t="s">
        <v>113</v>
      </c>
      <c r="T88" s="71" t="s">
        <v>114</v>
      </c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47"/>
    </row>
    <row r="89" spans="1:65" s="2" customFormat="1" ht="22.9" customHeight="1">
      <c r="A89" s="35"/>
      <c r="B89" s="36"/>
      <c r="C89" s="76" t="s">
        <v>115</v>
      </c>
      <c r="D89" s="37"/>
      <c r="E89" s="37"/>
      <c r="F89" s="37"/>
      <c r="G89" s="37"/>
      <c r="H89" s="37"/>
      <c r="I89" s="37"/>
      <c r="J89" s="153">
        <f>BK89</f>
        <v>0</v>
      </c>
      <c r="K89" s="37"/>
      <c r="L89" s="40"/>
      <c r="M89" s="72"/>
      <c r="N89" s="154"/>
      <c r="O89" s="73"/>
      <c r="P89" s="155">
        <f>P90+P329</f>
        <v>0</v>
      </c>
      <c r="Q89" s="73"/>
      <c r="R89" s="155">
        <f>R90+R329</f>
        <v>121.22432203999999</v>
      </c>
      <c r="S89" s="73"/>
      <c r="T89" s="156">
        <f>T90+T329</f>
        <v>64.888560000000012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71</v>
      </c>
      <c r="AU89" s="18" t="s">
        <v>92</v>
      </c>
      <c r="BK89" s="157">
        <f>BK90+BK329</f>
        <v>0</v>
      </c>
    </row>
    <row r="90" spans="1:65" s="12" customFormat="1" ht="25.9" customHeight="1">
      <c r="B90" s="158"/>
      <c r="C90" s="159"/>
      <c r="D90" s="160" t="s">
        <v>71</v>
      </c>
      <c r="E90" s="161" t="s">
        <v>116</v>
      </c>
      <c r="F90" s="161" t="s">
        <v>117</v>
      </c>
      <c r="G90" s="159"/>
      <c r="H90" s="159"/>
      <c r="I90" s="162"/>
      <c r="J90" s="163">
        <f>BK90</f>
        <v>0</v>
      </c>
      <c r="K90" s="159"/>
      <c r="L90" s="164"/>
      <c r="M90" s="165"/>
      <c r="N90" s="166"/>
      <c r="O90" s="166"/>
      <c r="P90" s="167">
        <f>P91+P154+P160+P209+P240+P305+P325</f>
        <v>0</v>
      </c>
      <c r="Q90" s="166"/>
      <c r="R90" s="167">
        <f>R91+R154+R160+R209+R240+R305+R325</f>
        <v>120.87986083999999</v>
      </c>
      <c r="S90" s="166"/>
      <c r="T90" s="168">
        <f>T91+T154+T160+T209+T240+T305+T325</f>
        <v>64.494960000000006</v>
      </c>
      <c r="AR90" s="169" t="s">
        <v>80</v>
      </c>
      <c r="AT90" s="170" t="s">
        <v>71</v>
      </c>
      <c r="AU90" s="170" t="s">
        <v>72</v>
      </c>
      <c r="AY90" s="169" t="s">
        <v>118</v>
      </c>
      <c r="BK90" s="171">
        <f>BK91+BK154+BK160+BK209+BK240+BK305+BK325</f>
        <v>0</v>
      </c>
    </row>
    <row r="91" spans="1:65" s="12" customFormat="1" ht="22.9" customHeight="1">
      <c r="B91" s="158"/>
      <c r="C91" s="159"/>
      <c r="D91" s="160" t="s">
        <v>71</v>
      </c>
      <c r="E91" s="172" t="s">
        <v>80</v>
      </c>
      <c r="F91" s="172" t="s">
        <v>119</v>
      </c>
      <c r="G91" s="159"/>
      <c r="H91" s="159"/>
      <c r="I91" s="162"/>
      <c r="J91" s="173">
        <f>BK91</f>
        <v>0</v>
      </c>
      <c r="K91" s="159"/>
      <c r="L91" s="164"/>
      <c r="M91" s="165"/>
      <c r="N91" s="166"/>
      <c r="O91" s="166"/>
      <c r="P91" s="167">
        <f>SUM(P92:P153)</f>
        <v>0</v>
      </c>
      <c r="Q91" s="166"/>
      <c r="R91" s="167">
        <f>SUM(R92:R153)</f>
        <v>0</v>
      </c>
      <c r="S91" s="166"/>
      <c r="T91" s="168">
        <f>SUM(T92:T153)</f>
        <v>46.515600000000006</v>
      </c>
      <c r="AR91" s="169" t="s">
        <v>80</v>
      </c>
      <c r="AT91" s="170" t="s">
        <v>71</v>
      </c>
      <c r="AU91" s="170" t="s">
        <v>80</v>
      </c>
      <c r="AY91" s="169" t="s">
        <v>118</v>
      </c>
      <c r="BK91" s="171">
        <f>SUM(BK92:BK153)</f>
        <v>0</v>
      </c>
    </row>
    <row r="92" spans="1:65" s="2" customFormat="1" ht="24.2" customHeight="1">
      <c r="A92" s="35"/>
      <c r="B92" s="36"/>
      <c r="C92" s="174" t="s">
        <v>80</v>
      </c>
      <c r="D92" s="174" t="s">
        <v>120</v>
      </c>
      <c r="E92" s="175" t="s">
        <v>121</v>
      </c>
      <c r="F92" s="176" t="s">
        <v>122</v>
      </c>
      <c r="G92" s="177" t="s">
        <v>123</v>
      </c>
      <c r="H92" s="178">
        <v>12.4</v>
      </c>
      <c r="I92" s="179"/>
      <c r="J92" s="180">
        <f>ROUND(I92*H92,2)</f>
        <v>0</v>
      </c>
      <c r="K92" s="176" t="s">
        <v>124</v>
      </c>
      <c r="L92" s="40"/>
      <c r="M92" s="181" t="s">
        <v>19</v>
      </c>
      <c r="N92" s="182" t="s">
        <v>43</v>
      </c>
      <c r="O92" s="65"/>
      <c r="P92" s="183">
        <f>O92*H92</f>
        <v>0</v>
      </c>
      <c r="Q92" s="183">
        <v>0</v>
      </c>
      <c r="R92" s="183">
        <f>Q92*H92</f>
        <v>0</v>
      </c>
      <c r="S92" s="183">
        <v>0.26</v>
      </c>
      <c r="T92" s="184">
        <f>S92*H92</f>
        <v>3.2240000000000002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85" t="s">
        <v>125</v>
      </c>
      <c r="AT92" s="185" t="s">
        <v>120</v>
      </c>
      <c r="AU92" s="185" t="s">
        <v>82</v>
      </c>
      <c r="AY92" s="18" t="s">
        <v>118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18" t="s">
        <v>80</v>
      </c>
      <c r="BK92" s="186">
        <f>ROUND(I92*H92,2)</f>
        <v>0</v>
      </c>
      <c r="BL92" s="18" t="s">
        <v>125</v>
      </c>
      <c r="BM92" s="185" t="s">
        <v>126</v>
      </c>
    </row>
    <row r="93" spans="1:65" s="2" customFormat="1" ht="39">
      <c r="A93" s="35"/>
      <c r="B93" s="36"/>
      <c r="C93" s="37"/>
      <c r="D93" s="187" t="s">
        <v>127</v>
      </c>
      <c r="E93" s="37"/>
      <c r="F93" s="188" t="s">
        <v>128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127</v>
      </c>
      <c r="AU93" s="18" t="s">
        <v>82</v>
      </c>
    </row>
    <row r="94" spans="1:65" s="2" customFormat="1" ht="11.25">
      <c r="A94" s="35"/>
      <c r="B94" s="36"/>
      <c r="C94" s="37"/>
      <c r="D94" s="192" t="s">
        <v>129</v>
      </c>
      <c r="E94" s="37"/>
      <c r="F94" s="193" t="s">
        <v>130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129</v>
      </c>
      <c r="AU94" s="18" t="s">
        <v>82</v>
      </c>
    </row>
    <row r="95" spans="1:65" s="13" customFormat="1" ht="11.25">
      <c r="B95" s="194"/>
      <c r="C95" s="195"/>
      <c r="D95" s="187" t="s">
        <v>131</v>
      </c>
      <c r="E95" s="196" t="s">
        <v>19</v>
      </c>
      <c r="F95" s="197" t="s">
        <v>132</v>
      </c>
      <c r="G95" s="195"/>
      <c r="H95" s="196" t="s">
        <v>19</v>
      </c>
      <c r="I95" s="198"/>
      <c r="J95" s="195"/>
      <c r="K95" s="195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131</v>
      </c>
      <c r="AU95" s="203" t="s">
        <v>82</v>
      </c>
      <c r="AV95" s="13" t="s">
        <v>80</v>
      </c>
      <c r="AW95" s="13" t="s">
        <v>33</v>
      </c>
      <c r="AX95" s="13" t="s">
        <v>72</v>
      </c>
      <c r="AY95" s="203" t="s">
        <v>118</v>
      </c>
    </row>
    <row r="96" spans="1:65" s="14" customFormat="1" ht="11.25">
      <c r="B96" s="204"/>
      <c r="C96" s="205"/>
      <c r="D96" s="187" t="s">
        <v>131</v>
      </c>
      <c r="E96" s="206" t="s">
        <v>19</v>
      </c>
      <c r="F96" s="207" t="s">
        <v>133</v>
      </c>
      <c r="G96" s="205"/>
      <c r="H96" s="208">
        <v>12.4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131</v>
      </c>
      <c r="AU96" s="214" t="s">
        <v>82</v>
      </c>
      <c r="AV96" s="14" t="s">
        <v>82</v>
      </c>
      <c r="AW96" s="14" t="s">
        <v>33</v>
      </c>
      <c r="AX96" s="14" t="s">
        <v>72</v>
      </c>
      <c r="AY96" s="214" t="s">
        <v>118</v>
      </c>
    </row>
    <row r="97" spans="1:65" s="15" customFormat="1" ht="11.25">
      <c r="B97" s="215"/>
      <c r="C97" s="216"/>
      <c r="D97" s="187" t="s">
        <v>131</v>
      </c>
      <c r="E97" s="217" t="s">
        <v>19</v>
      </c>
      <c r="F97" s="218" t="s">
        <v>134</v>
      </c>
      <c r="G97" s="216"/>
      <c r="H97" s="219">
        <v>12.4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131</v>
      </c>
      <c r="AU97" s="225" t="s">
        <v>82</v>
      </c>
      <c r="AV97" s="15" t="s">
        <v>125</v>
      </c>
      <c r="AW97" s="15" t="s">
        <v>33</v>
      </c>
      <c r="AX97" s="15" t="s">
        <v>80</v>
      </c>
      <c r="AY97" s="225" t="s">
        <v>118</v>
      </c>
    </row>
    <row r="98" spans="1:65" s="2" customFormat="1" ht="24.2" customHeight="1">
      <c r="A98" s="35"/>
      <c r="B98" s="36"/>
      <c r="C98" s="174" t="s">
        <v>82</v>
      </c>
      <c r="D98" s="174" t="s">
        <v>120</v>
      </c>
      <c r="E98" s="175" t="s">
        <v>135</v>
      </c>
      <c r="F98" s="176" t="s">
        <v>136</v>
      </c>
      <c r="G98" s="177" t="s">
        <v>123</v>
      </c>
      <c r="H98" s="178">
        <v>18.96</v>
      </c>
      <c r="I98" s="179"/>
      <c r="J98" s="180">
        <f>ROUND(I98*H98,2)</f>
        <v>0</v>
      </c>
      <c r="K98" s="176" t="s">
        <v>124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0.29499999999999998</v>
      </c>
      <c r="T98" s="184">
        <f>S98*H98</f>
        <v>5.5932000000000004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125</v>
      </c>
      <c r="AT98" s="185" t="s">
        <v>120</v>
      </c>
      <c r="AU98" s="185" t="s">
        <v>82</v>
      </c>
      <c r="AY98" s="18" t="s">
        <v>118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80</v>
      </c>
      <c r="BK98" s="186">
        <f>ROUND(I98*H98,2)</f>
        <v>0</v>
      </c>
      <c r="BL98" s="18" t="s">
        <v>125</v>
      </c>
      <c r="BM98" s="185" t="s">
        <v>137</v>
      </c>
    </row>
    <row r="99" spans="1:65" s="2" customFormat="1" ht="29.25">
      <c r="A99" s="35"/>
      <c r="B99" s="36"/>
      <c r="C99" s="37"/>
      <c r="D99" s="187" t="s">
        <v>127</v>
      </c>
      <c r="E99" s="37"/>
      <c r="F99" s="188" t="s">
        <v>138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127</v>
      </c>
      <c r="AU99" s="18" t="s">
        <v>82</v>
      </c>
    </row>
    <row r="100" spans="1:65" s="2" customFormat="1" ht="11.25">
      <c r="A100" s="35"/>
      <c r="B100" s="36"/>
      <c r="C100" s="37"/>
      <c r="D100" s="192" t="s">
        <v>129</v>
      </c>
      <c r="E100" s="37"/>
      <c r="F100" s="193" t="s">
        <v>139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129</v>
      </c>
      <c r="AU100" s="18" t="s">
        <v>82</v>
      </c>
    </row>
    <row r="101" spans="1:65" s="13" customFormat="1" ht="11.25">
      <c r="B101" s="194"/>
      <c r="C101" s="195"/>
      <c r="D101" s="187" t="s">
        <v>131</v>
      </c>
      <c r="E101" s="196" t="s">
        <v>19</v>
      </c>
      <c r="F101" s="197" t="s">
        <v>132</v>
      </c>
      <c r="G101" s="195"/>
      <c r="H101" s="196" t="s">
        <v>19</v>
      </c>
      <c r="I101" s="198"/>
      <c r="J101" s="195"/>
      <c r="K101" s="195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131</v>
      </c>
      <c r="AU101" s="203" t="s">
        <v>82</v>
      </c>
      <c r="AV101" s="13" t="s">
        <v>80</v>
      </c>
      <c r="AW101" s="13" t="s">
        <v>33</v>
      </c>
      <c r="AX101" s="13" t="s">
        <v>72</v>
      </c>
      <c r="AY101" s="203" t="s">
        <v>118</v>
      </c>
    </row>
    <row r="102" spans="1:65" s="14" customFormat="1" ht="11.25">
      <c r="B102" s="204"/>
      <c r="C102" s="205"/>
      <c r="D102" s="187" t="s">
        <v>131</v>
      </c>
      <c r="E102" s="206" t="s">
        <v>19</v>
      </c>
      <c r="F102" s="207" t="s">
        <v>140</v>
      </c>
      <c r="G102" s="205"/>
      <c r="H102" s="208">
        <v>18.96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131</v>
      </c>
      <c r="AU102" s="214" t="s">
        <v>82</v>
      </c>
      <c r="AV102" s="14" t="s">
        <v>82</v>
      </c>
      <c r="AW102" s="14" t="s">
        <v>33</v>
      </c>
      <c r="AX102" s="14" t="s">
        <v>72</v>
      </c>
      <c r="AY102" s="214" t="s">
        <v>118</v>
      </c>
    </row>
    <row r="103" spans="1:65" s="15" customFormat="1" ht="11.25">
      <c r="B103" s="215"/>
      <c r="C103" s="216"/>
      <c r="D103" s="187" t="s">
        <v>131</v>
      </c>
      <c r="E103" s="217" t="s">
        <v>19</v>
      </c>
      <c r="F103" s="218" t="s">
        <v>134</v>
      </c>
      <c r="G103" s="216"/>
      <c r="H103" s="219">
        <v>18.96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131</v>
      </c>
      <c r="AU103" s="225" t="s">
        <v>82</v>
      </c>
      <c r="AV103" s="15" t="s">
        <v>125</v>
      </c>
      <c r="AW103" s="15" t="s">
        <v>33</v>
      </c>
      <c r="AX103" s="15" t="s">
        <v>80</v>
      </c>
      <c r="AY103" s="225" t="s">
        <v>118</v>
      </c>
    </row>
    <row r="104" spans="1:65" s="2" customFormat="1" ht="24.2" customHeight="1">
      <c r="A104" s="35"/>
      <c r="B104" s="36"/>
      <c r="C104" s="174" t="s">
        <v>141</v>
      </c>
      <c r="D104" s="174" t="s">
        <v>120</v>
      </c>
      <c r="E104" s="175" t="s">
        <v>142</v>
      </c>
      <c r="F104" s="176" t="s">
        <v>143</v>
      </c>
      <c r="G104" s="177" t="s">
        <v>123</v>
      </c>
      <c r="H104" s="178">
        <v>61.36</v>
      </c>
      <c r="I104" s="179"/>
      <c r="J104" s="180">
        <f>ROUND(I104*H104,2)</f>
        <v>0</v>
      </c>
      <c r="K104" s="176" t="s">
        <v>124</v>
      </c>
      <c r="L104" s="40"/>
      <c r="M104" s="181" t="s">
        <v>19</v>
      </c>
      <c r="N104" s="182" t="s">
        <v>43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0.44</v>
      </c>
      <c r="T104" s="184">
        <f>S104*H104</f>
        <v>26.9984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125</v>
      </c>
      <c r="AT104" s="185" t="s">
        <v>120</v>
      </c>
      <c r="AU104" s="185" t="s">
        <v>82</v>
      </c>
      <c r="AY104" s="18" t="s">
        <v>118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80</v>
      </c>
      <c r="BK104" s="186">
        <f>ROUND(I104*H104,2)</f>
        <v>0</v>
      </c>
      <c r="BL104" s="18" t="s">
        <v>125</v>
      </c>
      <c r="BM104" s="185" t="s">
        <v>144</v>
      </c>
    </row>
    <row r="105" spans="1:65" s="2" customFormat="1" ht="39">
      <c r="A105" s="35"/>
      <c r="B105" s="36"/>
      <c r="C105" s="37"/>
      <c r="D105" s="187" t="s">
        <v>127</v>
      </c>
      <c r="E105" s="37"/>
      <c r="F105" s="188" t="s">
        <v>145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127</v>
      </c>
      <c r="AU105" s="18" t="s">
        <v>82</v>
      </c>
    </row>
    <row r="106" spans="1:65" s="2" customFormat="1" ht="11.25">
      <c r="A106" s="35"/>
      <c r="B106" s="36"/>
      <c r="C106" s="37"/>
      <c r="D106" s="192" t="s">
        <v>129</v>
      </c>
      <c r="E106" s="37"/>
      <c r="F106" s="193" t="s">
        <v>146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129</v>
      </c>
      <c r="AU106" s="18" t="s">
        <v>82</v>
      </c>
    </row>
    <row r="107" spans="1:65" s="14" customFormat="1" ht="11.25">
      <c r="B107" s="204"/>
      <c r="C107" s="205"/>
      <c r="D107" s="187" t="s">
        <v>131</v>
      </c>
      <c r="E107" s="206" t="s">
        <v>19</v>
      </c>
      <c r="F107" s="207" t="s">
        <v>147</v>
      </c>
      <c r="G107" s="205"/>
      <c r="H107" s="208">
        <v>61.36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131</v>
      </c>
      <c r="AU107" s="214" t="s">
        <v>82</v>
      </c>
      <c r="AV107" s="14" t="s">
        <v>82</v>
      </c>
      <c r="AW107" s="14" t="s">
        <v>33</v>
      </c>
      <c r="AX107" s="14" t="s">
        <v>72</v>
      </c>
      <c r="AY107" s="214" t="s">
        <v>118</v>
      </c>
    </row>
    <row r="108" spans="1:65" s="15" customFormat="1" ht="11.25">
      <c r="B108" s="215"/>
      <c r="C108" s="216"/>
      <c r="D108" s="187" t="s">
        <v>131</v>
      </c>
      <c r="E108" s="217" t="s">
        <v>19</v>
      </c>
      <c r="F108" s="218" t="s">
        <v>134</v>
      </c>
      <c r="G108" s="216"/>
      <c r="H108" s="219">
        <v>61.36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131</v>
      </c>
      <c r="AU108" s="225" t="s">
        <v>82</v>
      </c>
      <c r="AV108" s="15" t="s">
        <v>125</v>
      </c>
      <c r="AW108" s="15" t="s">
        <v>33</v>
      </c>
      <c r="AX108" s="15" t="s">
        <v>80</v>
      </c>
      <c r="AY108" s="225" t="s">
        <v>118</v>
      </c>
    </row>
    <row r="109" spans="1:65" s="2" customFormat="1" ht="24.2" customHeight="1">
      <c r="A109" s="35"/>
      <c r="B109" s="36"/>
      <c r="C109" s="174" t="s">
        <v>125</v>
      </c>
      <c r="D109" s="174" t="s">
        <v>120</v>
      </c>
      <c r="E109" s="175" t="s">
        <v>148</v>
      </c>
      <c r="F109" s="176" t="s">
        <v>149</v>
      </c>
      <c r="G109" s="177" t="s">
        <v>123</v>
      </c>
      <c r="H109" s="178">
        <v>30</v>
      </c>
      <c r="I109" s="179"/>
      <c r="J109" s="180">
        <f>ROUND(I109*H109,2)</f>
        <v>0</v>
      </c>
      <c r="K109" s="176" t="s">
        <v>124</v>
      </c>
      <c r="L109" s="40"/>
      <c r="M109" s="181" t="s">
        <v>19</v>
      </c>
      <c r="N109" s="182" t="s">
        <v>43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0.22</v>
      </c>
      <c r="T109" s="184">
        <f>S109*H109</f>
        <v>6.6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125</v>
      </c>
      <c r="AT109" s="185" t="s">
        <v>120</v>
      </c>
      <c r="AU109" s="185" t="s">
        <v>82</v>
      </c>
      <c r="AY109" s="18" t="s">
        <v>118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80</v>
      </c>
      <c r="BK109" s="186">
        <f>ROUND(I109*H109,2)</f>
        <v>0</v>
      </c>
      <c r="BL109" s="18" t="s">
        <v>125</v>
      </c>
      <c r="BM109" s="185" t="s">
        <v>150</v>
      </c>
    </row>
    <row r="110" spans="1:65" s="2" customFormat="1" ht="39">
      <c r="A110" s="35"/>
      <c r="B110" s="36"/>
      <c r="C110" s="37"/>
      <c r="D110" s="187" t="s">
        <v>127</v>
      </c>
      <c r="E110" s="37"/>
      <c r="F110" s="188" t="s">
        <v>151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127</v>
      </c>
      <c r="AU110" s="18" t="s">
        <v>82</v>
      </c>
    </row>
    <row r="111" spans="1:65" s="2" customFormat="1" ht="11.25">
      <c r="A111" s="35"/>
      <c r="B111" s="36"/>
      <c r="C111" s="37"/>
      <c r="D111" s="192" t="s">
        <v>129</v>
      </c>
      <c r="E111" s="37"/>
      <c r="F111" s="193" t="s">
        <v>152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129</v>
      </c>
      <c r="AU111" s="18" t="s">
        <v>82</v>
      </c>
    </row>
    <row r="112" spans="1:65" s="14" customFormat="1" ht="11.25">
      <c r="B112" s="204"/>
      <c r="C112" s="205"/>
      <c r="D112" s="187" t="s">
        <v>131</v>
      </c>
      <c r="E112" s="206" t="s">
        <v>19</v>
      </c>
      <c r="F112" s="207" t="s">
        <v>153</v>
      </c>
      <c r="G112" s="205"/>
      <c r="H112" s="208">
        <v>30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131</v>
      </c>
      <c r="AU112" s="214" t="s">
        <v>82</v>
      </c>
      <c r="AV112" s="14" t="s">
        <v>82</v>
      </c>
      <c r="AW112" s="14" t="s">
        <v>33</v>
      </c>
      <c r="AX112" s="14" t="s">
        <v>80</v>
      </c>
      <c r="AY112" s="214" t="s">
        <v>118</v>
      </c>
    </row>
    <row r="113" spans="1:65" s="2" customFormat="1" ht="16.5" customHeight="1">
      <c r="A113" s="35"/>
      <c r="B113" s="36"/>
      <c r="C113" s="174" t="s">
        <v>154</v>
      </c>
      <c r="D113" s="174" t="s">
        <v>120</v>
      </c>
      <c r="E113" s="175" t="s">
        <v>155</v>
      </c>
      <c r="F113" s="176" t="s">
        <v>156</v>
      </c>
      <c r="G113" s="177" t="s">
        <v>157</v>
      </c>
      <c r="H113" s="178">
        <v>20</v>
      </c>
      <c r="I113" s="179"/>
      <c r="J113" s="180">
        <f>ROUND(I113*H113,2)</f>
        <v>0</v>
      </c>
      <c r="K113" s="176" t="s">
        <v>124</v>
      </c>
      <c r="L113" s="40"/>
      <c r="M113" s="181" t="s">
        <v>19</v>
      </c>
      <c r="N113" s="182" t="s">
        <v>43</v>
      </c>
      <c r="O113" s="65"/>
      <c r="P113" s="183">
        <f>O113*H113</f>
        <v>0</v>
      </c>
      <c r="Q113" s="183">
        <v>0</v>
      </c>
      <c r="R113" s="183">
        <f>Q113*H113</f>
        <v>0</v>
      </c>
      <c r="S113" s="183">
        <v>0.20499999999999999</v>
      </c>
      <c r="T113" s="184">
        <f>S113*H113</f>
        <v>4.0999999999999996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5" t="s">
        <v>125</v>
      </c>
      <c r="AT113" s="185" t="s">
        <v>120</v>
      </c>
      <c r="AU113" s="185" t="s">
        <v>82</v>
      </c>
      <c r="AY113" s="18" t="s">
        <v>118</v>
      </c>
      <c r="BE113" s="186">
        <f>IF(N113="základní",J113,0)</f>
        <v>0</v>
      </c>
      <c r="BF113" s="186">
        <f>IF(N113="snížená",J113,0)</f>
        <v>0</v>
      </c>
      <c r="BG113" s="186">
        <f>IF(N113="zákl. přenesená",J113,0)</f>
        <v>0</v>
      </c>
      <c r="BH113" s="186">
        <f>IF(N113="sníž. přenesená",J113,0)</f>
        <v>0</v>
      </c>
      <c r="BI113" s="186">
        <f>IF(N113="nulová",J113,0)</f>
        <v>0</v>
      </c>
      <c r="BJ113" s="18" t="s">
        <v>80</v>
      </c>
      <c r="BK113" s="186">
        <f>ROUND(I113*H113,2)</f>
        <v>0</v>
      </c>
      <c r="BL113" s="18" t="s">
        <v>125</v>
      </c>
      <c r="BM113" s="185" t="s">
        <v>158</v>
      </c>
    </row>
    <row r="114" spans="1:65" s="2" customFormat="1" ht="29.25">
      <c r="A114" s="35"/>
      <c r="B114" s="36"/>
      <c r="C114" s="37"/>
      <c r="D114" s="187" t="s">
        <v>127</v>
      </c>
      <c r="E114" s="37"/>
      <c r="F114" s="188" t="s">
        <v>159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127</v>
      </c>
      <c r="AU114" s="18" t="s">
        <v>82</v>
      </c>
    </row>
    <row r="115" spans="1:65" s="2" customFormat="1" ht="11.25">
      <c r="A115" s="35"/>
      <c r="B115" s="36"/>
      <c r="C115" s="37"/>
      <c r="D115" s="192" t="s">
        <v>129</v>
      </c>
      <c r="E115" s="37"/>
      <c r="F115" s="193" t="s">
        <v>160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129</v>
      </c>
      <c r="AU115" s="18" t="s">
        <v>82</v>
      </c>
    </row>
    <row r="116" spans="1:65" s="2" customFormat="1" ht="24.2" customHeight="1">
      <c r="A116" s="35"/>
      <c r="B116" s="36"/>
      <c r="C116" s="174" t="s">
        <v>161</v>
      </c>
      <c r="D116" s="174" t="s">
        <v>120</v>
      </c>
      <c r="E116" s="175" t="s">
        <v>162</v>
      </c>
      <c r="F116" s="176" t="s">
        <v>163</v>
      </c>
      <c r="G116" s="177" t="s">
        <v>164</v>
      </c>
      <c r="H116" s="178">
        <v>1</v>
      </c>
      <c r="I116" s="179"/>
      <c r="J116" s="180">
        <f>ROUND(I116*H116,2)</f>
        <v>0</v>
      </c>
      <c r="K116" s="176" t="s">
        <v>124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125</v>
      </c>
      <c r="AT116" s="185" t="s">
        <v>120</v>
      </c>
      <c r="AU116" s="185" t="s">
        <v>82</v>
      </c>
      <c r="AY116" s="18" t="s">
        <v>118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125</v>
      </c>
      <c r="BM116" s="185" t="s">
        <v>165</v>
      </c>
    </row>
    <row r="117" spans="1:65" s="2" customFormat="1" ht="29.25">
      <c r="A117" s="35"/>
      <c r="B117" s="36"/>
      <c r="C117" s="37"/>
      <c r="D117" s="187" t="s">
        <v>127</v>
      </c>
      <c r="E117" s="37"/>
      <c r="F117" s="188" t="s">
        <v>166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127</v>
      </c>
      <c r="AU117" s="18" t="s">
        <v>82</v>
      </c>
    </row>
    <row r="118" spans="1:65" s="2" customFormat="1" ht="11.25">
      <c r="A118" s="35"/>
      <c r="B118" s="36"/>
      <c r="C118" s="37"/>
      <c r="D118" s="192" t="s">
        <v>129</v>
      </c>
      <c r="E118" s="37"/>
      <c r="F118" s="193" t="s">
        <v>167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129</v>
      </c>
      <c r="AU118" s="18" t="s">
        <v>82</v>
      </c>
    </row>
    <row r="119" spans="1:65" s="13" customFormat="1" ht="11.25">
      <c r="B119" s="194"/>
      <c r="C119" s="195"/>
      <c r="D119" s="187" t="s">
        <v>131</v>
      </c>
      <c r="E119" s="196" t="s">
        <v>19</v>
      </c>
      <c r="F119" s="197" t="s">
        <v>168</v>
      </c>
      <c r="G119" s="195"/>
      <c r="H119" s="196" t="s">
        <v>19</v>
      </c>
      <c r="I119" s="198"/>
      <c r="J119" s="195"/>
      <c r="K119" s="195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131</v>
      </c>
      <c r="AU119" s="203" t="s">
        <v>82</v>
      </c>
      <c r="AV119" s="13" t="s">
        <v>80</v>
      </c>
      <c r="AW119" s="13" t="s">
        <v>33</v>
      </c>
      <c r="AX119" s="13" t="s">
        <v>72</v>
      </c>
      <c r="AY119" s="203" t="s">
        <v>118</v>
      </c>
    </row>
    <row r="120" spans="1:65" s="14" customFormat="1" ht="11.25">
      <c r="B120" s="204"/>
      <c r="C120" s="205"/>
      <c r="D120" s="187" t="s">
        <v>131</v>
      </c>
      <c r="E120" s="206" t="s">
        <v>19</v>
      </c>
      <c r="F120" s="207" t="s">
        <v>80</v>
      </c>
      <c r="G120" s="205"/>
      <c r="H120" s="208">
        <v>1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131</v>
      </c>
      <c r="AU120" s="214" t="s">
        <v>82</v>
      </c>
      <c r="AV120" s="14" t="s">
        <v>82</v>
      </c>
      <c r="AW120" s="14" t="s">
        <v>33</v>
      </c>
      <c r="AX120" s="14" t="s">
        <v>80</v>
      </c>
      <c r="AY120" s="214" t="s">
        <v>118</v>
      </c>
    </row>
    <row r="121" spans="1:65" s="2" customFormat="1" ht="33" customHeight="1">
      <c r="A121" s="35"/>
      <c r="B121" s="36"/>
      <c r="C121" s="174" t="s">
        <v>169</v>
      </c>
      <c r="D121" s="174" t="s">
        <v>120</v>
      </c>
      <c r="E121" s="175" t="s">
        <v>170</v>
      </c>
      <c r="F121" s="176" t="s">
        <v>171</v>
      </c>
      <c r="G121" s="177" t="s">
        <v>164</v>
      </c>
      <c r="H121" s="178">
        <v>76</v>
      </c>
      <c r="I121" s="179"/>
      <c r="J121" s="180">
        <f>ROUND(I121*H121,2)</f>
        <v>0</v>
      </c>
      <c r="K121" s="176" t="s">
        <v>124</v>
      </c>
      <c r="L121" s="40"/>
      <c r="M121" s="181" t="s">
        <v>19</v>
      </c>
      <c r="N121" s="182" t="s">
        <v>43</v>
      </c>
      <c r="O121" s="65"/>
      <c r="P121" s="183">
        <f>O121*H121</f>
        <v>0</v>
      </c>
      <c r="Q121" s="183">
        <v>0</v>
      </c>
      <c r="R121" s="183">
        <f>Q121*H121</f>
        <v>0</v>
      </c>
      <c r="S121" s="183">
        <v>0</v>
      </c>
      <c r="T121" s="18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85" t="s">
        <v>125</v>
      </c>
      <c r="AT121" s="185" t="s">
        <v>120</v>
      </c>
      <c r="AU121" s="185" t="s">
        <v>82</v>
      </c>
      <c r="AY121" s="18" t="s">
        <v>118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18" t="s">
        <v>80</v>
      </c>
      <c r="BK121" s="186">
        <f>ROUND(I121*H121,2)</f>
        <v>0</v>
      </c>
      <c r="BL121" s="18" t="s">
        <v>125</v>
      </c>
      <c r="BM121" s="185" t="s">
        <v>172</v>
      </c>
    </row>
    <row r="122" spans="1:65" s="2" customFormat="1" ht="29.25">
      <c r="A122" s="35"/>
      <c r="B122" s="36"/>
      <c r="C122" s="37"/>
      <c r="D122" s="187" t="s">
        <v>127</v>
      </c>
      <c r="E122" s="37"/>
      <c r="F122" s="188" t="s">
        <v>173</v>
      </c>
      <c r="G122" s="37"/>
      <c r="H122" s="37"/>
      <c r="I122" s="189"/>
      <c r="J122" s="37"/>
      <c r="K122" s="37"/>
      <c r="L122" s="40"/>
      <c r="M122" s="190"/>
      <c r="N122" s="191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127</v>
      </c>
      <c r="AU122" s="18" t="s">
        <v>82</v>
      </c>
    </row>
    <row r="123" spans="1:65" s="2" customFormat="1" ht="11.25">
      <c r="A123" s="35"/>
      <c r="B123" s="36"/>
      <c r="C123" s="37"/>
      <c r="D123" s="192" t="s">
        <v>129</v>
      </c>
      <c r="E123" s="37"/>
      <c r="F123" s="193" t="s">
        <v>174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129</v>
      </c>
      <c r="AU123" s="18" t="s">
        <v>82</v>
      </c>
    </row>
    <row r="124" spans="1:65" s="14" customFormat="1" ht="11.25">
      <c r="B124" s="204"/>
      <c r="C124" s="205"/>
      <c r="D124" s="187" t="s">
        <v>131</v>
      </c>
      <c r="E124" s="206" t="s">
        <v>19</v>
      </c>
      <c r="F124" s="207" t="s">
        <v>175</v>
      </c>
      <c r="G124" s="205"/>
      <c r="H124" s="208">
        <v>52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131</v>
      </c>
      <c r="AU124" s="214" t="s">
        <v>82</v>
      </c>
      <c r="AV124" s="14" t="s">
        <v>82</v>
      </c>
      <c r="AW124" s="14" t="s">
        <v>33</v>
      </c>
      <c r="AX124" s="14" t="s">
        <v>72</v>
      </c>
      <c r="AY124" s="214" t="s">
        <v>118</v>
      </c>
    </row>
    <row r="125" spans="1:65" s="14" customFormat="1" ht="11.25">
      <c r="B125" s="204"/>
      <c r="C125" s="205"/>
      <c r="D125" s="187" t="s">
        <v>131</v>
      </c>
      <c r="E125" s="206" t="s">
        <v>19</v>
      </c>
      <c r="F125" s="207" t="s">
        <v>176</v>
      </c>
      <c r="G125" s="205"/>
      <c r="H125" s="208">
        <v>24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131</v>
      </c>
      <c r="AU125" s="214" t="s">
        <v>82</v>
      </c>
      <c r="AV125" s="14" t="s">
        <v>82</v>
      </c>
      <c r="AW125" s="14" t="s">
        <v>33</v>
      </c>
      <c r="AX125" s="14" t="s">
        <v>72</v>
      </c>
      <c r="AY125" s="214" t="s">
        <v>118</v>
      </c>
    </row>
    <row r="126" spans="1:65" s="15" customFormat="1" ht="11.25">
      <c r="B126" s="215"/>
      <c r="C126" s="216"/>
      <c r="D126" s="187" t="s">
        <v>131</v>
      </c>
      <c r="E126" s="217" t="s">
        <v>19</v>
      </c>
      <c r="F126" s="218" t="s">
        <v>134</v>
      </c>
      <c r="G126" s="216"/>
      <c r="H126" s="219">
        <v>76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131</v>
      </c>
      <c r="AU126" s="225" t="s">
        <v>82</v>
      </c>
      <c r="AV126" s="15" t="s">
        <v>125</v>
      </c>
      <c r="AW126" s="15" t="s">
        <v>33</v>
      </c>
      <c r="AX126" s="15" t="s">
        <v>80</v>
      </c>
      <c r="AY126" s="225" t="s">
        <v>118</v>
      </c>
    </row>
    <row r="127" spans="1:65" s="2" customFormat="1" ht="37.9" customHeight="1">
      <c r="A127" s="35"/>
      <c r="B127" s="36"/>
      <c r="C127" s="174" t="s">
        <v>177</v>
      </c>
      <c r="D127" s="174" t="s">
        <v>120</v>
      </c>
      <c r="E127" s="175" t="s">
        <v>178</v>
      </c>
      <c r="F127" s="176" t="s">
        <v>179</v>
      </c>
      <c r="G127" s="177" t="s">
        <v>164</v>
      </c>
      <c r="H127" s="178">
        <v>28.061</v>
      </c>
      <c r="I127" s="179"/>
      <c r="J127" s="180">
        <f>ROUND(I127*H127,2)</f>
        <v>0</v>
      </c>
      <c r="K127" s="176" t="s">
        <v>124</v>
      </c>
      <c r="L127" s="40"/>
      <c r="M127" s="181" t="s">
        <v>19</v>
      </c>
      <c r="N127" s="182" t="s">
        <v>43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125</v>
      </c>
      <c r="AT127" s="185" t="s">
        <v>120</v>
      </c>
      <c r="AU127" s="185" t="s">
        <v>82</v>
      </c>
      <c r="AY127" s="18" t="s">
        <v>118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80</v>
      </c>
      <c r="BK127" s="186">
        <f>ROUND(I127*H127,2)</f>
        <v>0</v>
      </c>
      <c r="BL127" s="18" t="s">
        <v>125</v>
      </c>
      <c r="BM127" s="185" t="s">
        <v>180</v>
      </c>
    </row>
    <row r="128" spans="1:65" s="2" customFormat="1" ht="39">
      <c r="A128" s="35"/>
      <c r="B128" s="36"/>
      <c r="C128" s="37"/>
      <c r="D128" s="187" t="s">
        <v>127</v>
      </c>
      <c r="E128" s="37"/>
      <c r="F128" s="188" t="s">
        <v>181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127</v>
      </c>
      <c r="AU128" s="18" t="s">
        <v>82</v>
      </c>
    </row>
    <row r="129" spans="1:65" s="2" customFormat="1" ht="11.25">
      <c r="A129" s="35"/>
      <c r="B129" s="36"/>
      <c r="C129" s="37"/>
      <c r="D129" s="192" t="s">
        <v>129</v>
      </c>
      <c r="E129" s="37"/>
      <c r="F129" s="193" t="s">
        <v>182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129</v>
      </c>
      <c r="AU129" s="18" t="s">
        <v>82</v>
      </c>
    </row>
    <row r="130" spans="1:65" s="14" customFormat="1" ht="11.25">
      <c r="B130" s="204"/>
      <c r="C130" s="205"/>
      <c r="D130" s="187" t="s">
        <v>131</v>
      </c>
      <c r="E130" s="206" t="s">
        <v>19</v>
      </c>
      <c r="F130" s="207" t="s">
        <v>183</v>
      </c>
      <c r="G130" s="205"/>
      <c r="H130" s="208">
        <v>28.061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131</v>
      </c>
      <c r="AU130" s="214" t="s">
        <v>82</v>
      </c>
      <c r="AV130" s="14" t="s">
        <v>82</v>
      </c>
      <c r="AW130" s="14" t="s">
        <v>33</v>
      </c>
      <c r="AX130" s="14" t="s">
        <v>72</v>
      </c>
      <c r="AY130" s="214" t="s">
        <v>118</v>
      </c>
    </row>
    <row r="131" spans="1:65" s="15" customFormat="1" ht="11.25">
      <c r="B131" s="215"/>
      <c r="C131" s="216"/>
      <c r="D131" s="187" t="s">
        <v>131</v>
      </c>
      <c r="E131" s="217" t="s">
        <v>19</v>
      </c>
      <c r="F131" s="218" t="s">
        <v>134</v>
      </c>
      <c r="G131" s="216"/>
      <c r="H131" s="219">
        <v>28.061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131</v>
      </c>
      <c r="AU131" s="225" t="s">
        <v>82</v>
      </c>
      <c r="AV131" s="15" t="s">
        <v>125</v>
      </c>
      <c r="AW131" s="15" t="s">
        <v>33</v>
      </c>
      <c r="AX131" s="15" t="s">
        <v>80</v>
      </c>
      <c r="AY131" s="225" t="s">
        <v>118</v>
      </c>
    </row>
    <row r="132" spans="1:65" s="2" customFormat="1" ht="37.9" customHeight="1">
      <c r="A132" s="35"/>
      <c r="B132" s="36"/>
      <c r="C132" s="174" t="s">
        <v>184</v>
      </c>
      <c r="D132" s="174" t="s">
        <v>120</v>
      </c>
      <c r="E132" s="175" t="s">
        <v>185</v>
      </c>
      <c r="F132" s="176" t="s">
        <v>186</v>
      </c>
      <c r="G132" s="177" t="s">
        <v>164</v>
      </c>
      <c r="H132" s="178">
        <v>561.22</v>
      </c>
      <c r="I132" s="179"/>
      <c r="J132" s="180">
        <f>ROUND(I132*H132,2)</f>
        <v>0</v>
      </c>
      <c r="K132" s="176" t="s">
        <v>124</v>
      </c>
      <c r="L132" s="40"/>
      <c r="M132" s="181" t="s">
        <v>19</v>
      </c>
      <c r="N132" s="182" t="s">
        <v>43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125</v>
      </c>
      <c r="AT132" s="185" t="s">
        <v>120</v>
      </c>
      <c r="AU132" s="185" t="s">
        <v>82</v>
      </c>
      <c r="AY132" s="18" t="s">
        <v>118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80</v>
      </c>
      <c r="BK132" s="186">
        <f>ROUND(I132*H132,2)</f>
        <v>0</v>
      </c>
      <c r="BL132" s="18" t="s">
        <v>125</v>
      </c>
      <c r="BM132" s="185" t="s">
        <v>187</v>
      </c>
    </row>
    <row r="133" spans="1:65" s="2" customFormat="1" ht="48.75">
      <c r="A133" s="35"/>
      <c r="B133" s="36"/>
      <c r="C133" s="37"/>
      <c r="D133" s="187" t="s">
        <v>127</v>
      </c>
      <c r="E133" s="37"/>
      <c r="F133" s="188" t="s">
        <v>188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127</v>
      </c>
      <c r="AU133" s="18" t="s">
        <v>82</v>
      </c>
    </row>
    <row r="134" spans="1:65" s="2" customFormat="1" ht="11.25">
      <c r="A134" s="35"/>
      <c r="B134" s="36"/>
      <c r="C134" s="37"/>
      <c r="D134" s="192" t="s">
        <v>129</v>
      </c>
      <c r="E134" s="37"/>
      <c r="F134" s="193" t="s">
        <v>189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129</v>
      </c>
      <c r="AU134" s="18" t="s">
        <v>82</v>
      </c>
    </row>
    <row r="135" spans="1:65" s="14" customFormat="1" ht="11.25">
      <c r="B135" s="204"/>
      <c r="C135" s="205"/>
      <c r="D135" s="187" t="s">
        <v>131</v>
      </c>
      <c r="E135" s="206" t="s">
        <v>19</v>
      </c>
      <c r="F135" s="207" t="s">
        <v>190</v>
      </c>
      <c r="G135" s="205"/>
      <c r="H135" s="208">
        <v>561.22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131</v>
      </c>
      <c r="AU135" s="214" t="s">
        <v>82</v>
      </c>
      <c r="AV135" s="14" t="s">
        <v>82</v>
      </c>
      <c r="AW135" s="14" t="s">
        <v>33</v>
      </c>
      <c r="AX135" s="14" t="s">
        <v>72</v>
      </c>
      <c r="AY135" s="214" t="s">
        <v>118</v>
      </c>
    </row>
    <row r="136" spans="1:65" s="15" customFormat="1" ht="11.25">
      <c r="B136" s="215"/>
      <c r="C136" s="216"/>
      <c r="D136" s="187" t="s">
        <v>131</v>
      </c>
      <c r="E136" s="217" t="s">
        <v>19</v>
      </c>
      <c r="F136" s="218" t="s">
        <v>134</v>
      </c>
      <c r="G136" s="216"/>
      <c r="H136" s="219">
        <v>561.22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131</v>
      </c>
      <c r="AU136" s="225" t="s">
        <v>82</v>
      </c>
      <c r="AV136" s="15" t="s">
        <v>125</v>
      </c>
      <c r="AW136" s="15" t="s">
        <v>33</v>
      </c>
      <c r="AX136" s="15" t="s">
        <v>80</v>
      </c>
      <c r="AY136" s="225" t="s">
        <v>118</v>
      </c>
    </row>
    <row r="137" spans="1:65" s="2" customFormat="1" ht="24.2" customHeight="1">
      <c r="A137" s="35"/>
      <c r="B137" s="36"/>
      <c r="C137" s="174" t="s">
        <v>191</v>
      </c>
      <c r="D137" s="174" t="s">
        <v>120</v>
      </c>
      <c r="E137" s="175" t="s">
        <v>192</v>
      </c>
      <c r="F137" s="176" t="s">
        <v>193</v>
      </c>
      <c r="G137" s="177" t="s">
        <v>164</v>
      </c>
      <c r="H137" s="178">
        <v>28.061</v>
      </c>
      <c r="I137" s="179"/>
      <c r="J137" s="180">
        <f>ROUND(I137*H137,2)</f>
        <v>0</v>
      </c>
      <c r="K137" s="176" t="s">
        <v>124</v>
      </c>
      <c r="L137" s="40"/>
      <c r="M137" s="181" t="s">
        <v>19</v>
      </c>
      <c r="N137" s="182" t="s">
        <v>43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125</v>
      </c>
      <c r="AT137" s="185" t="s">
        <v>120</v>
      </c>
      <c r="AU137" s="185" t="s">
        <v>82</v>
      </c>
      <c r="AY137" s="18" t="s">
        <v>118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80</v>
      </c>
      <c r="BK137" s="186">
        <f>ROUND(I137*H137,2)</f>
        <v>0</v>
      </c>
      <c r="BL137" s="18" t="s">
        <v>125</v>
      </c>
      <c r="BM137" s="185" t="s">
        <v>194</v>
      </c>
    </row>
    <row r="138" spans="1:65" s="2" customFormat="1" ht="29.25">
      <c r="A138" s="35"/>
      <c r="B138" s="36"/>
      <c r="C138" s="37"/>
      <c r="D138" s="187" t="s">
        <v>127</v>
      </c>
      <c r="E138" s="37"/>
      <c r="F138" s="188" t="s">
        <v>195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127</v>
      </c>
      <c r="AU138" s="18" t="s">
        <v>82</v>
      </c>
    </row>
    <row r="139" spans="1:65" s="2" customFormat="1" ht="11.25">
      <c r="A139" s="35"/>
      <c r="B139" s="36"/>
      <c r="C139" s="37"/>
      <c r="D139" s="192" t="s">
        <v>129</v>
      </c>
      <c r="E139" s="37"/>
      <c r="F139" s="193" t="s">
        <v>196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129</v>
      </c>
      <c r="AU139" s="18" t="s">
        <v>82</v>
      </c>
    </row>
    <row r="140" spans="1:65" s="2" customFormat="1" ht="33" customHeight="1">
      <c r="A140" s="35"/>
      <c r="B140" s="36"/>
      <c r="C140" s="174" t="s">
        <v>197</v>
      </c>
      <c r="D140" s="174" t="s">
        <v>120</v>
      </c>
      <c r="E140" s="175" t="s">
        <v>198</v>
      </c>
      <c r="F140" s="176" t="s">
        <v>199</v>
      </c>
      <c r="G140" s="177" t="s">
        <v>200</v>
      </c>
      <c r="H140" s="178">
        <v>50.51</v>
      </c>
      <c r="I140" s="179"/>
      <c r="J140" s="180">
        <f>ROUND(I140*H140,2)</f>
        <v>0</v>
      </c>
      <c r="K140" s="176" t="s">
        <v>124</v>
      </c>
      <c r="L140" s="40"/>
      <c r="M140" s="181" t="s">
        <v>19</v>
      </c>
      <c r="N140" s="182" t="s">
        <v>43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125</v>
      </c>
      <c r="AT140" s="185" t="s">
        <v>120</v>
      </c>
      <c r="AU140" s="185" t="s">
        <v>82</v>
      </c>
      <c r="AY140" s="18" t="s">
        <v>118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80</v>
      </c>
      <c r="BK140" s="186">
        <f>ROUND(I140*H140,2)</f>
        <v>0</v>
      </c>
      <c r="BL140" s="18" t="s">
        <v>125</v>
      </c>
      <c r="BM140" s="185" t="s">
        <v>201</v>
      </c>
    </row>
    <row r="141" spans="1:65" s="2" customFormat="1" ht="29.25">
      <c r="A141" s="35"/>
      <c r="B141" s="36"/>
      <c r="C141" s="37"/>
      <c r="D141" s="187" t="s">
        <v>127</v>
      </c>
      <c r="E141" s="37"/>
      <c r="F141" s="188" t="s">
        <v>202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127</v>
      </c>
      <c r="AU141" s="18" t="s">
        <v>82</v>
      </c>
    </row>
    <row r="142" spans="1:65" s="2" customFormat="1" ht="11.25">
      <c r="A142" s="35"/>
      <c r="B142" s="36"/>
      <c r="C142" s="37"/>
      <c r="D142" s="192" t="s">
        <v>129</v>
      </c>
      <c r="E142" s="37"/>
      <c r="F142" s="193" t="s">
        <v>203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129</v>
      </c>
      <c r="AU142" s="18" t="s">
        <v>82</v>
      </c>
    </row>
    <row r="143" spans="1:65" s="13" customFormat="1" ht="11.25">
      <c r="B143" s="194"/>
      <c r="C143" s="195"/>
      <c r="D143" s="187" t="s">
        <v>131</v>
      </c>
      <c r="E143" s="196" t="s">
        <v>19</v>
      </c>
      <c r="F143" s="197" t="s">
        <v>204</v>
      </c>
      <c r="G143" s="195"/>
      <c r="H143" s="196" t="s">
        <v>19</v>
      </c>
      <c r="I143" s="198"/>
      <c r="J143" s="195"/>
      <c r="K143" s="195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131</v>
      </c>
      <c r="AU143" s="203" t="s">
        <v>82</v>
      </c>
      <c r="AV143" s="13" t="s">
        <v>80</v>
      </c>
      <c r="AW143" s="13" t="s">
        <v>33</v>
      </c>
      <c r="AX143" s="13" t="s">
        <v>72</v>
      </c>
      <c r="AY143" s="203" t="s">
        <v>118</v>
      </c>
    </row>
    <row r="144" spans="1:65" s="14" customFormat="1" ht="11.25">
      <c r="B144" s="204"/>
      <c r="C144" s="205"/>
      <c r="D144" s="187" t="s">
        <v>131</v>
      </c>
      <c r="E144" s="206" t="s">
        <v>19</v>
      </c>
      <c r="F144" s="207" t="s">
        <v>205</v>
      </c>
      <c r="G144" s="205"/>
      <c r="H144" s="208">
        <v>50.51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131</v>
      </c>
      <c r="AU144" s="214" t="s">
        <v>82</v>
      </c>
      <c r="AV144" s="14" t="s">
        <v>82</v>
      </c>
      <c r="AW144" s="14" t="s">
        <v>33</v>
      </c>
      <c r="AX144" s="14" t="s">
        <v>72</v>
      </c>
      <c r="AY144" s="214" t="s">
        <v>118</v>
      </c>
    </row>
    <row r="145" spans="1:65" s="15" customFormat="1" ht="11.25">
      <c r="B145" s="215"/>
      <c r="C145" s="216"/>
      <c r="D145" s="187" t="s">
        <v>131</v>
      </c>
      <c r="E145" s="217" t="s">
        <v>19</v>
      </c>
      <c r="F145" s="218" t="s">
        <v>134</v>
      </c>
      <c r="G145" s="216"/>
      <c r="H145" s="219">
        <v>50.51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131</v>
      </c>
      <c r="AU145" s="225" t="s">
        <v>82</v>
      </c>
      <c r="AV145" s="15" t="s">
        <v>125</v>
      </c>
      <c r="AW145" s="15" t="s">
        <v>33</v>
      </c>
      <c r="AX145" s="15" t="s">
        <v>80</v>
      </c>
      <c r="AY145" s="225" t="s">
        <v>118</v>
      </c>
    </row>
    <row r="146" spans="1:65" s="2" customFormat="1" ht="16.5" customHeight="1">
      <c r="A146" s="35"/>
      <c r="B146" s="36"/>
      <c r="C146" s="174" t="s">
        <v>206</v>
      </c>
      <c r="D146" s="174" t="s">
        <v>120</v>
      </c>
      <c r="E146" s="175" t="s">
        <v>207</v>
      </c>
      <c r="F146" s="176" t="s">
        <v>208</v>
      </c>
      <c r="G146" s="177" t="s">
        <v>164</v>
      </c>
      <c r="H146" s="178">
        <v>28.061</v>
      </c>
      <c r="I146" s="179"/>
      <c r="J146" s="180">
        <f>ROUND(I146*H146,2)</f>
        <v>0</v>
      </c>
      <c r="K146" s="176" t="s">
        <v>124</v>
      </c>
      <c r="L146" s="40"/>
      <c r="M146" s="181" t="s">
        <v>19</v>
      </c>
      <c r="N146" s="182" t="s">
        <v>43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125</v>
      </c>
      <c r="AT146" s="185" t="s">
        <v>120</v>
      </c>
      <c r="AU146" s="185" t="s">
        <v>82</v>
      </c>
      <c r="AY146" s="18" t="s">
        <v>118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80</v>
      </c>
      <c r="BK146" s="186">
        <f>ROUND(I146*H146,2)</f>
        <v>0</v>
      </c>
      <c r="BL146" s="18" t="s">
        <v>125</v>
      </c>
      <c r="BM146" s="185" t="s">
        <v>209</v>
      </c>
    </row>
    <row r="147" spans="1:65" s="2" customFormat="1" ht="19.5">
      <c r="A147" s="35"/>
      <c r="B147" s="36"/>
      <c r="C147" s="37"/>
      <c r="D147" s="187" t="s">
        <v>127</v>
      </c>
      <c r="E147" s="37"/>
      <c r="F147" s="188" t="s">
        <v>210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127</v>
      </c>
      <c r="AU147" s="18" t="s">
        <v>82</v>
      </c>
    </row>
    <row r="148" spans="1:65" s="2" customFormat="1" ht="11.25">
      <c r="A148" s="35"/>
      <c r="B148" s="36"/>
      <c r="C148" s="37"/>
      <c r="D148" s="192" t="s">
        <v>129</v>
      </c>
      <c r="E148" s="37"/>
      <c r="F148" s="193" t="s">
        <v>211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129</v>
      </c>
      <c r="AU148" s="18" t="s">
        <v>82</v>
      </c>
    </row>
    <row r="149" spans="1:65" s="2" customFormat="1" ht="24.2" customHeight="1">
      <c r="A149" s="35"/>
      <c r="B149" s="36"/>
      <c r="C149" s="174" t="s">
        <v>212</v>
      </c>
      <c r="D149" s="174" t="s">
        <v>120</v>
      </c>
      <c r="E149" s="175" t="s">
        <v>213</v>
      </c>
      <c r="F149" s="176" t="s">
        <v>214</v>
      </c>
      <c r="G149" s="177" t="s">
        <v>164</v>
      </c>
      <c r="H149" s="178">
        <v>47.939</v>
      </c>
      <c r="I149" s="179"/>
      <c r="J149" s="180">
        <f>ROUND(I149*H149,2)</f>
        <v>0</v>
      </c>
      <c r="K149" s="176" t="s">
        <v>124</v>
      </c>
      <c r="L149" s="40"/>
      <c r="M149" s="181" t="s">
        <v>19</v>
      </c>
      <c r="N149" s="182" t="s">
        <v>43</v>
      </c>
      <c r="O149" s="65"/>
      <c r="P149" s="183">
        <f>O149*H149</f>
        <v>0</v>
      </c>
      <c r="Q149" s="183">
        <v>0</v>
      </c>
      <c r="R149" s="183">
        <f>Q149*H149</f>
        <v>0</v>
      </c>
      <c r="S149" s="183">
        <v>0</v>
      </c>
      <c r="T149" s="18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5" t="s">
        <v>125</v>
      </c>
      <c r="AT149" s="185" t="s">
        <v>120</v>
      </c>
      <c r="AU149" s="185" t="s">
        <v>82</v>
      </c>
      <c r="AY149" s="18" t="s">
        <v>118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18" t="s">
        <v>80</v>
      </c>
      <c r="BK149" s="186">
        <f>ROUND(I149*H149,2)</f>
        <v>0</v>
      </c>
      <c r="BL149" s="18" t="s">
        <v>125</v>
      </c>
      <c r="BM149" s="185" t="s">
        <v>215</v>
      </c>
    </row>
    <row r="150" spans="1:65" s="2" customFormat="1" ht="29.25">
      <c r="A150" s="35"/>
      <c r="B150" s="36"/>
      <c r="C150" s="37"/>
      <c r="D150" s="187" t="s">
        <v>127</v>
      </c>
      <c r="E150" s="37"/>
      <c r="F150" s="188" t="s">
        <v>216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127</v>
      </c>
      <c r="AU150" s="18" t="s">
        <v>82</v>
      </c>
    </row>
    <row r="151" spans="1:65" s="2" customFormat="1" ht="11.25">
      <c r="A151" s="35"/>
      <c r="B151" s="36"/>
      <c r="C151" s="37"/>
      <c r="D151" s="192" t="s">
        <v>129</v>
      </c>
      <c r="E151" s="37"/>
      <c r="F151" s="193" t="s">
        <v>217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129</v>
      </c>
      <c r="AU151" s="18" t="s">
        <v>82</v>
      </c>
    </row>
    <row r="152" spans="1:65" s="14" customFormat="1" ht="11.25">
      <c r="B152" s="204"/>
      <c r="C152" s="205"/>
      <c r="D152" s="187" t="s">
        <v>131</v>
      </c>
      <c r="E152" s="206" t="s">
        <v>19</v>
      </c>
      <c r="F152" s="207" t="s">
        <v>218</v>
      </c>
      <c r="G152" s="205"/>
      <c r="H152" s="208">
        <v>47.939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131</v>
      </c>
      <c r="AU152" s="214" t="s">
        <v>82</v>
      </c>
      <c r="AV152" s="14" t="s">
        <v>82</v>
      </c>
      <c r="AW152" s="14" t="s">
        <v>33</v>
      </c>
      <c r="AX152" s="14" t="s">
        <v>72</v>
      </c>
      <c r="AY152" s="214" t="s">
        <v>118</v>
      </c>
    </row>
    <row r="153" spans="1:65" s="15" customFormat="1" ht="11.25">
      <c r="B153" s="215"/>
      <c r="C153" s="216"/>
      <c r="D153" s="187" t="s">
        <v>131</v>
      </c>
      <c r="E153" s="217" t="s">
        <v>19</v>
      </c>
      <c r="F153" s="218" t="s">
        <v>134</v>
      </c>
      <c r="G153" s="216"/>
      <c r="H153" s="219">
        <v>47.939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131</v>
      </c>
      <c r="AU153" s="225" t="s">
        <v>82</v>
      </c>
      <c r="AV153" s="15" t="s">
        <v>125</v>
      </c>
      <c r="AW153" s="15" t="s">
        <v>33</v>
      </c>
      <c r="AX153" s="15" t="s">
        <v>80</v>
      </c>
      <c r="AY153" s="225" t="s">
        <v>118</v>
      </c>
    </row>
    <row r="154" spans="1:65" s="12" customFormat="1" ht="22.9" customHeight="1">
      <c r="B154" s="158"/>
      <c r="C154" s="159"/>
      <c r="D154" s="160" t="s">
        <v>71</v>
      </c>
      <c r="E154" s="172" t="s">
        <v>82</v>
      </c>
      <c r="F154" s="172" t="s">
        <v>219</v>
      </c>
      <c r="G154" s="159"/>
      <c r="H154" s="159"/>
      <c r="I154" s="162"/>
      <c r="J154" s="173">
        <f>BK154</f>
        <v>0</v>
      </c>
      <c r="K154" s="159"/>
      <c r="L154" s="164"/>
      <c r="M154" s="165"/>
      <c r="N154" s="166"/>
      <c r="O154" s="166"/>
      <c r="P154" s="167">
        <f>SUM(P155:P159)</f>
        <v>0</v>
      </c>
      <c r="Q154" s="166"/>
      <c r="R154" s="167">
        <f>SUM(R155:R159)</f>
        <v>17.744400000000002</v>
      </c>
      <c r="S154" s="166"/>
      <c r="T154" s="168">
        <f>SUM(T155:T159)</f>
        <v>0</v>
      </c>
      <c r="AR154" s="169" t="s">
        <v>80</v>
      </c>
      <c r="AT154" s="170" t="s">
        <v>71</v>
      </c>
      <c r="AU154" s="170" t="s">
        <v>80</v>
      </c>
      <c r="AY154" s="169" t="s">
        <v>118</v>
      </c>
      <c r="BK154" s="171">
        <f>SUM(BK155:BK159)</f>
        <v>0</v>
      </c>
    </row>
    <row r="155" spans="1:65" s="2" customFormat="1" ht="24.2" customHeight="1">
      <c r="A155" s="35"/>
      <c r="B155" s="36"/>
      <c r="C155" s="174" t="s">
        <v>220</v>
      </c>
      <c r="D155" s="174" t="s">
        <v>120</v>
      </c>
      <c r="E155" s="175" t="s">
        <v>221</v>
      </c>
      <c r="F155" s="176" t="s">
        <v>222</v>
      </c>
      <c r="G155" s="177" t="s">
        <v>164</v>
      </c>
      <c r="H155" s="178">
        <v>8.2149999999999999</v>
      </c>
      <c r="I155" s="179"/>
      <c r="J155" s="180">
        <f>ROUND(I155*H155,2)</f>
        <v>0</v>
      </c>
      <c r="K155" s="176" t="s">
        <v>124</v>
      </c>
      <c r="L155" s="40"/>
      <c r="M155" s="181" t="s">
        <v>19</v>
      </c>
      <c r="N155" s="182" t="s">
        <v>43</v>
      </c>
      <c r="O155" s="65"/>
      <c r="P155" s="183">
        <f>O155*H155</f>
        <v>0</v>
      </c>
      <c r="Q155" s="183">
        <v>2.16</v>
      </c>
      <c r="R155" s="183">
        <f>Q155*H155</f>
        <v>17.744400000000002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125</v>
      </c>
      <c r="AT155" s="185" t="s">
        <v>120</v>
      </c>
      <c r="AU155" s="185" t="s">
        <v>82</v>
      </c>
      <c r="AY155" s="18" t="s">
        <v>118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80</v>
      </c>
      <c r="BK155" s="186">
        <f>ROUND(I155*H155,2)</f>
        <v>0</v>
      </c>
      <c r="BL155" s="18" t="s">
        <v>125</v>
      </c>
      <c r="BM155" s="185" t="s">
        <v>223</v>
      </c>
    </row>
    <row r="156" spans="1:65" s="2" customFormat="1" ht="19.5">
      <c r="A156" s="35"/>
      <c r="B156" s="36"/>
      <c r="C156" s="37"/>
      <c r="D156" s="187" t="s">
        <v>127</v>
      </c>
      <c r="E156" s="37"/>
      <c r="F156" s="188" t="s">
        <v>224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127</v>
      </c>
      <c r="AU156" s="18" t="s">
        <v>82</v>
      </c>
    </row>
    <row r="157" spans="1:65" s="2" customFormat="1" ht="11.25">
      <c r="A157" s="35"/>
      <c r="B157" s="36"/>
      <c r="C157" s="37"/>
      <c r="D157" s="192" t="s">
        <v>129</v>
      </c>
      <c r="E157" s="37"/>
      <c r="F157" s="193" t="s">
        <v>225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129</v>
      </c>
      <c r="AU157" s="18" t="s">
        <v>82</v>
      </c>
    </row>
    <row r="158" spans="1:65" s="14" customFormat="1" ht="11.25">
      <c r="B158" s="204"/>
      <c r="C158" s="205"/>
      <c r="D158" s="187" t="s">
        <v>131</v>
      </c>
      <c r="E158" s="206" t="s">
        <v>19</v>
      </c>
      <c r="F158" s="207" t="s">
        <v>226</v>
      </c>
      <c r="G158" s="205"/>
      <c r="H158" s="208">
        <v>8.2149999999999999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131</v>
      </c>
      <c r="AU158" s="214" t="s">
        <v>82</v>
      </c>
      <c r="AV158" s="14" t="s">
        <v>82</v>
      </c>
      <c r="AW158" s="14" t="s">
        <v>33</v>
      </c>
      <c r="AX158" s="14" t="s">
        <v>72</v>
      </c>
      <c r="AY158" s="214" t="s">
        <v>118</v>
      </c>
    </row>
    <row r="159" spans="1:65" s="15" customFormat="1" ht="11.25">
      <c r="B159" s="215"/>
      <c r="C159" s="216"/>
      <c r="D159" s="187" t="s">
        <v>131</v>
      </c>
      <c r="E159" s="217" t="s">
        <v>19</v>
      </c>
      <c r="F159" s="218" t="s">
        <v>134</v>
      </c>
      <c r="G159" s="216"/>
      <c r="H159" s="219">
        <v>8.2149999999999999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131</v>
      </c>
      <c r="AU159" s="225" t="s">
        <v>82</v>
      </c>
      <c r="AV159" s="15" t="s">
        <v>125</v>
      </c>
      <c r="AW159" s="15" t="s">
        <v>33</v>
      </c>
      <c r="AX159" s="15" t="s">
        <v>80</v>
      </c>
      <c r="AY159" s="225" t="s">
        <v>118</v>
      </c>
    </row>
    <row r="160" spans="1:65" s="12" customFormat="1" ht="22.9" customHeight="1">
      <c r="B160" s="158"/>
      <c r="C160" s="159"/>
      <c r="D160" s="160" t="s">
        <v>71</v>
      </c>
      <c r="E160" s="172" t="s">
        <v>141</v>
      </c>
      <c r="F160" s="172" t="s">
        <v>227</v>
      </c>
      <c r="G160" s="159"/>
      <c r="H160" s="159"/>
      <c r="I160" s="162"/>
      <c r="J160" s="173">
        <f>BK160</f>
        <v>0</v>
      </c>
      <c r="K160" s="159"/>
      <c r="L160" s="164"/>
      <c r="M160" s="165"/>
      <c r="N160" s="166"/>
      <c r="O160" s="166"/>
      <c r="P160" s="167">
        <f>SUM(P161:P208)</f>
        <v>0</v>
      </c>
      <c r="Q160" s="166"/>
      <c r="R160" s="167">
        <f>SUM(R161:R208)</f>
        <v>51.853718439999987</v>
      </c>
      <c r="S160" s="166"/>
      <c r="T160" s="168">
        <f>SUM(T161:T208)</f>
        <v>0</v>
      </c>
      <c r="AR160" s="169" t="s">
        <v>80</v>
      </c>
      <c r="AT160" s="170" t="s">
        <v>71</v>
      </c>
      <c r="AU160" s="170" t="s">
        <v>80</v>
      </c>
      <c r="AY160" s="169" t="s">
        <v>118</v>
      </c>
      <c r="BK160" s="171">
        <f>SUM(BK161:BK208)</f>
        <v>0</v>
      </c>
    </row>
    <row r="161" spans="1:65" s="2" customFormat="1" ht="33" customHeight="1">
      <c r="A161" s="35"/>
      <c r="B161" s="36"/>
      <c r="C161" s="174" t="s">
        <v>8</v>
      </c>
      <c r="D161" s="174" t="s">
        <v>120</v>
      </c>
      <c r="E161" s="175" t="s">
        <v>228</v>
      </c>
      <c r="F161" s="176" t="s">
        <v>229</v>
      </c>
      <c r="G161" s="177" t="s">
        <v>123</v>
      </c>
      <c r="H161" s="178">
        <v>1.6</v>
      </c>
      <c r="I161" s="179"/>
      <c r="J161" s="180">
        <f>ROUND(I161*H161,2)</f>
        <v>0</v>
      </c>
      <c r="K161" s="176" t="s">
        <v>124</v>
      </c>
      <c r="L161" s="40"/>
      <c r="M161" s="181" t="s">
        <v>19</v>
      </c>
      <c r="N161" s="182" t="s">
        <v>43</v>
      </c>
      <c r="O161" s="65"/>
      <c r="P161" s="183">
        <f>O161*H161</f>
        <v>0</v>
      </c>
      <c r="Q161" s="183">
        <v>0.73404000000000003</v>
      </c>
      <c r="R161" s="183">
        <f>Q161*H161</f>
        <v>1.1744640000000002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125</v>
      </c>
      <c r="AT161" s="185" t="s">
        <v>120</v>
      </c>
      <c r="AU161" s="185" t="s">
        <v>82</v>
      </c>
      <c r="AY161" s="18" t="s">
        <v>118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80</v>
      </c>
      <c r="BK161" s="186">
        <f>ROUND(I161*H161,2)</f>
        <v>0</v>
      </c>
      <c r="BL161" s="18" t="s">
        <v>125</v>
      </c>
      <c r="BM161" s="185" t="s">
        <v>230</v>
      </c>
    </row>
    <row r="162" spans="1:65" s="2" customFormat="1" ht="29.25">
      <c r="A162" s="35"/>
      <c r="B162" s="36"/>
      <c r="C162" s="37"/>
      <c r="D162" s="187" t="s">
        <v>127</v>
      </c>
      <c r="E162" s="37"/>
      <c r="F162" s="188" t="s">
        <v>231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127</v>
      </c>
      <c r="AU162" s="18" t="s">
        <v>82</v>
      </c>
    </row>
    <row r="163" spans="1:65" s="2" customFormat="1" ht="11.25">
      <c r="A163" s="35"/>
      <c r="B163" s="36"/>
      <c r="C163" s="37"/>
      <c r="D163" s="192" t="s">
        <v>129</v>
      </c>
      <c r="E163" s="37"/>
      <c r="F163" s="193" t="s">
        <v>232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129</v>
      </c>
      <c r="AU163" s="18" t="s">
        <v>82</v>
      </c>
    </row>
    <row r="164" spans="1:65" s="13" customFormat="1" ht="11.25">
      <c r="B164" s="194"/>
      <c r="C164" s="195"/>
      <c r="D164" s="187" t="s">
        <v>131</v>
      </c>
      <c r="E164" s="196" t="s">
        <v>19</v>
      </c>
      <c r="F164" s="197" t="s">
        <v>233</v>
      </c>
      <c r="G164" s="195"/>
      <c r="H164" s="196" t="s">
        <v>19</v>
      </c>
      <c r="I164" s="198"/>
      <c r="J164" s="195"/>
      <c r="K164" s="195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131</v>
      </c>
      <c r="AU164" s="203" t="s">
        <v>82</v>
      </c>
      <c r="AV164" s="13" t="s">
        <v>80</v>
      </c>
      <c r="AW164" s="13" t="s">
        <v>33</v>
      </c>
      <c r="AX164" s="13" t="s">
        <v>72</v>
      </c>
      <c r="AY164" s="203" t="s">
        <v>118</v>
      </c>
    </row>
    <row r="165" spans="1:65" s="14" customFormat="1" ht="11.25">
      <c r="B165" s="204"/>
      <c r="C165" s="205"/>
      <c r="D165" s="187" t="s">
        <v>131</v>
      </c>
      <c r="E165" s="206" t="s">
        <v>19</v>
      </c>
      <c r="F165" s="207" t="s">
        <v>234</v>
      </c>
      <c r="G165" s="205"/>
      <c r="H165" s="208">
        <v>1.6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131</v>
      </c>
      <c r="AU165" s="214" t="s">
        <v>82</v>
      </c>
      <c r="AV165" s="14" t="s">
        <v>82</v>
      </c>
      <c r="AW165" s="14" t="s">
        <v>33</v>
      </c>
      <c r="AX165" s="14" t="s">
        <v>72</v>
      </c>
      <c r="AY165" s="214" t="s">
        <v>118</v>
      </c>
    </row>
    <row r="166" spans="1:65" s="15" customFormat="1" ht="11.25">
      <c r="B166" s="215"/>
      <c r="C166" s="216"/>
      <c r="D166" s="187" t="s">
        <v>131</v>
      </c>
      <c r="E166" s="217" t="s">
        <v>19</v>
      </c>
      <c r="F166" s="218" t="s">
        <v>134</v>
      </c>
      <c r="G166" s="216"/>
      <c r="H166" s="219">
        <v>1.6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131</v>
      </c>
      <c r="AU166" s="225" t="s">
        <v>82</v>
      </c>
      <c r="AV166" s="15" t="s">
        <v>125</v>
      </c>
      <c r="AW166" s="15" t="s">
        <v>33</v>
      </c>
      <c r="AX166" s="15" t="s">
        <v>80</v>
      </c>
      <c r="AY166" s="225" t="s">
        <v>118</v>
      </c>
    </row>
    <row r="167" spans="1:65" s="2" customFormat="1" ht="24.2" customHeight="1">
      <c r="A167" s="35"/>
      <c r="B167" s="36"/>
      <c r="C167" s="174" t="s">
        <v>235</v>
      </c>
      <c r="D167" s="174" t="s">
        <v>120</v>
      </c>
      <c r="E167" s="175" t="s">
        <v>236</v>
      </c>
      <c r="F167" s="176" t="s">
        <v>237</v>
      </c>
      <c r="G167" s="177" t="s">
        <v>123</v>
      </c>
      <c r="H167" s="178">
        <v>33.32</v>
      </c>
      <c r="I167" s="179"/>
      <c r="J167" s="180">
        <f>ROUND(I167*H167,2)</f>
        <v>0</v>
      </c>
      <c r="K167" s="176" t="s">
        <v>124</v>
      </c>
      <c r="L167" s="40"/>
      <c r="M167" s="181" t="s">
        <v>19</v>
      </c>
      <c r="N167" s="182" t="s">
        <v>43</v>
      </c>
      <c r="O167" s="65"/>
      <c r="P167" s="183">
        <f>O167*H167</f>
        <v>0</v>
      </c>
      <c r="Q167" s="183">
        <v>2.5000000000000001E-3</v>
      </c>
      <c r="R167" s="183">
        <f>Q167*H167</f>
        <v>8.3299999999999999E-2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125</v>
      </c>
      <c r="AT167" s="185" t="s">
        <v>120</v>
      </c>
      <c r="AU167" s="185" t="s">
        <v>82</v>
      </c>
      <c r="AY167" s="18" t="s">
        <v>118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80</v>
      </c>
      <c r="BK167" s="186">
        <f>ROUND(I167*H167,2)</f>
        <v>0</v>
      </c>
      <c r="BL167" s="18" t="s">
        <v>125</v>
      </c>
      <c r="BM167" s="185" t="s">
        <v>238</v>
      </c>
    </row>
    <row r="168" spans="1:65" s="2" customFormat="1" ht="19.5">
      <c r="A168" s="35"/>
      <c r="B168" s="36"/>
      <c r="C168" s="37"/>
      <c r="D168" s="187" t="s">
        <v>127</v>
      </c>
      <c r="E168" s="37"/>
      <c r="F168" s="188" t="s">
        <v>239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127</v>
      </c>
      <c r="AU168" s="18" t="s">
        <v>82</v>
      </c>
    </row>
    <row r="169" spans="1:65" s="2" customFormat="1" ht="11.25">
      <c r="A169" s="35"/>
      <c r="B169" s="36"/>
      <c r="C169" s="37"/>
      <c r="D169" s="192" t="s">
        <v>129</v>
      </c>
      <c r="E169" s="37"/>
      <c r="F169" s="193" t="s">
        <v>240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129</v>
      </c>
      <c r="AU169" s="18" t="s">
        <v>82</v>
      </c>
    </row>
    <row r="170" spans="1:65" s="13" customFormat="1" ht="11.25">
      <c r="B170" s="194"/>
      <c r="C170" s="195"/>
      <c r="D170" s="187" t="s">
        <v>131</v>
      </c>
      <c r="E170" s="196" t="s">
        <v>19</v>
      </c>
      <c r="F170" s="197" t="s">
        <v>241</v>
      </c>
      <c r="G170" s="195"/>
      <c r="H170" s="196" t="s">
        <v>19</v>
      </c>
      <c r="I170" s="198"/>
      <c r="J170" s="195"/>
      <c r="K170" s="195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131</v>
      </c>
      <c r="AU170" s="203" t="s">
        <v>82</v>
      </c>
      <c r="AV170" s="13" t="s">
        <v>80</v>
      </c>
      <c r="AW170" s="13" t="s">
        <v>33</v>
      </c>
      <c r="AX170" s="13" t="s">
        <v>72</v>
      </c>
      <c r="AY170" s="203" t="s">
        <v>118</v>
      </c>
    </row>
    <row r="171" spans="1:65" s="14" customFormat="1" ht="11.25">
      <c r="B171" s="204"/>
      <c r="C171" s="205"/>
      <c r="D171" s="187" t="s">
        <v>131</v>
      </c>
      <c r="E171" s="206" t="s">
        <v>19</v>
      </c>
      <c r="F171" s="207" t="s">
        <v>242</v>
      </c>
      <c r="G171" s="205"/>
      <c r="H171" s="208">
        <v>33.32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131</v>
      </c>
      <c r="AU171" s="214" t="s">
        <v>82</v>
      </c>
      <c r="AV171" s="14" t="s">
        <v>82</v>
      </c>
      <c r="AW171" s="14" t="s">
        <v>33</v>
      </c>
      <c r="AX171" s="14" t="s">
        <v>72</v>
      </c>
      <c r="AY171" s="214" t="s">
        <v>118</v>
      </c>
    </row>
    <row r="172" spans="1:65" s="15" customFormat="1" ht="11.25">
      <c r="B172" s="215"/>
      <c r="C172" s="216"/>
      <c r="D172" s="187" t="s">
        <v>131</v>
      </c>
      <c r="E172" s="217" t="s">
        <v>19</v>
      </c>
      <c r="F172" s="218" t="s">
        <v>134</v>
      </c>
      <c r="G172" s="216"/>
      <c r="H172" s="219">
        <v>33.32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131</v>
      </c>
      <c r="AU172" s="225" t="s">
        <v>82</v>
      </c>
      <c r="AV172" s="15" t="s">
        <v>125</v>
      </c>
      <c r="AW172" s="15" t="s">
        <v>33</v>
      </c>
      <c r="AX172" s="15" t="s">
        <v>80</v>
      </c>
      <c r="AY172" s="225" t="s">
        <v>118</v>
      </c>
    </row>
    <row r="173" spans="1:65" s="2" customFormat="1" ht="16.5" customHeight="1">
      <c r="A173" s="35"/>
      <c r="B173" s="36"/>
      <c r="C173" s="174" t="s">
        <v>243</v>
      </c>
      <c r="D173" s="174" t="s">
        <v>120</v>
      </c>
      <c r="E173" s="175" t="s">
        <v>244</v>
      </c>
      <c r="F173" s="176" t="s">
        <v>245</v>
      </c>
      <c r="G173" s="177" t="s">
        <v>200</v>
      </c>
      <c r="H173" s="178">
        <v>7.0000000000000007E-2</v>
      </c>
      <c r="I173" s="179"/>
      <c r="J173" s="180">
        <f>ROUND(I173*H173,2)</f>
        <v>0</v>
      </c>
      <c r="K173" s="176" t="s">
        <v>124</v>
      </c>
      <c r="L173" s="40"/>
      <c r="M173" s="181" t="s">
        <v>19</v>
      </c>
      <c r="N173" s="182" t="s">
        <v>43</v>
      </c>
      <c r="O173" s="65"/>
      <c r="P173" s="183">
        <f>O173*H173</f>
        <v>0</v>
      </c>
      <c r="Q173" s="183">
        <v>1.04922</v>
      </c>
      <c r="R173" s="183">
        <f>Q173*H173</f>
        <v>7.3445400000000008E-2</v>
      </c>
      <c r="S173" s="183">
        <v>0</v>
      </c>
      <c r="T173" s="18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85" t="s">
        <v>125</v>
      </c>
      <c r="AT173" s="185" t="s">
        <v>120</v>
      </c>
      <c r="AU173" s="185" t="s">
        <v>82</v>
      </c>
      <c r="AY173" s="18" t="s">
        <v>118</v>
      </c>
      <c r="BE173" s="186">
        <f>IF(N173="základní",J173,0)</f>
        <v>0</v>
      </c>
      <c r="BF173" s="186">
        <f>IF(N173="snížená",J173,0)</f>
        <v>0</v>
      </c>
      <c r="BG173" s="186">
        <f>IF(N173="zákl. přenesená",J173,0)</f>
        <v>0</v>
      </c>
      <c r="BH173" s="186">
        <f>IF(N173="sníž. přenesená",J173,0)</f>
        <v>0</v>
      </c>
      <c r="BI173" s="186">
        <f>IF(N173="nulová",J173,0)</f>
        <v>0</v>
      </c>
      <c r="BJ173" s="18" t="s">
        <v>80</v>
      </c>
      <c r="BK173" s="186">
        <f>ROUND(I173*H173,2)</f>
        <v>0</v>
      </c>
      <c r="BL173" s="18" t="s">
        <v>125</v>
      </c>
      <c r="BM173" s="185" t="s">
        <v>246</v>
      </c>
    </row>
    <row r="174" spans="1:65" s="2" customFormat="1" ht="29.25">
      <c r="A174" s="35"/>
      <c r="B174" s="36"/>
      <c r="C174" s="37"/>
      <c r="D174" s="187" t="s">
        <v>127</v>
      </c>
      <c r="E174" s="37"/>
      <c r="F174" s="188" t="s">
        <v>247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127</v>
      </c>
      <c r="AU174" s="18" t="s">
        <v>82</v>
      </c>
    </row>
    <row r="175" spans="1:65" s="2" customFormat="1" ht="11.25">
      <c r="A175" s="35"/>
      <c r="B175" s="36"/>
      <c r="C175" s="37"/>
      <c r="D175" s="192" t="s">
        <v>129</v>
      </c>
      <c r="E175" s="37"/>
      <c r="F175" s="193" t="s">
        <v>248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129</v>
      </c>
      <c r="AU175" s="18" t="s">
        <v>82</v>
      </c>
    </row>
    <row r="176" spans="1:65" s="13" customFormat="1" ht="11.25">
      <c r="B176" s="194"/>
      <c r="C176" s="195"/>
      <c r="D176" s="187" t="s">
        <v>131</v>
      </c>
      <c r="E176" s="196" t="s">
        <v>19</v>
      </c>
      <c r="F176" s="197" t="s">
        <v>249</v>
      </c>
      <c r="G176" s="195"/>
      <c r="H176" s="196" t="s">
        <v>19</v>
      </c>
      <c r="I176" s="198"/>
      <c r="J176" s="195"/>
      <c r="K176" s="195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131</v>
      </c>
      <c r="AU176" s="203" t="s">
        <v>82</v>
      </c>
      <c r="AV176" s="13" t="s">
        <v>80</v>
      </c>
      <c r="AW176" s="13" t="s">
        <v>33</v>
      </c>
      <c r="AX176" s="13" t="s">
        <v>72</v>
      </c>
      <c r="AY176" s="203" t="s">
        <v>118</v>
      </c>
    </row>
    <row r="177" spans="1:65" s="14" customFormat="1" ht="11.25">
      <c r="B177" s="204"/>
      <c r="C177" s="205"/>
      <c r="D177" s="187" t="s">
        <v>131</v>
      </c>
      <c r="E177" s="206" t="s">
        <v>19</v>
      </c>
      <c r="F177" s="207" t="s">
        <v>250</v>
      </c>
      <c r="G177" s="205"/>
      <c r="H177" s="208">
        <v>7.0000000000000007E-2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131</v>
      </c>
      <c r="AU177" s="214" t="s">
        <v>82</v>
      </c>
      <c r="AV177" s="14" t="s">
        <v>82</v>
      </c>
      <c r="AW177" s="14" t="s">
        <v>33</v>
      </c>
      <c r="AX177" s="14" t="s">
        <v>72</v>
      </c>
      <c r="AY177" s="214" t="s">
        <v>118</v>
      </c>
    </row>
    <row r="178" spans="1:65" s="15" customFormat="1" ht="11.25">
      <c r="B178" s="215"/>
      <c r="C178" s="216"/>
      <c r="D178" s="187" t="s">
        <v>131</v>
      </c>
      <c r="E178" s="217" t="s">
        <v>19</v>
      </c>
      <c r="F178" s="218" t="s">
        <v>134</v>
      </c>
      <c r="G178" s="216"/>
      <c r="H178" s="219">
        <v>7.0000000000000007E-2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131</v>
      </c>
      <c r="AU178" s="225" t="s">
        <v>82</v>
      </c>
      <c r="AV178" s="15" t="s">
        <v>125</v>
      </c>
      <c r="AW178" s="15" t="s">
        <v>33</v>
      </c>
      <c r="AX178" s="15" t="s">
        <v>80</v>
      </c>
      <c r="AY178" s="225" t="s">
        <v>118</v>
      </c>
    </row>
    <row r="179" spans="1:65" s="2" customFormat="1" ht="24.2" customHeight="1">
      <c r="A179" s="35"/>
      <c r="B179" s="36"/>
      <c r="C179" s="174" t="s">
        <v>251</v>
      </c>
      <c r="D179" s="174" t="s">
        <v>120</v>
      </c>
      <c r="E179" s="175" t="s">
        <v>252</v>
      </c>
      <c r="F179" s="176" t="s">
        <v>253</v>
      </c>
      <c r="G179" s="177" t="s">
        <v>164</v>
      </c>
      <c r="H179" s="178">
        <v>19.366</v>
      </c>
      <c r="I179" s="179"/>
      <c r="J179" s="180">
        <f>ROUND(I179*H179,2)</f>
        <v>0</v>
      </c>
      <c r="K179" s="176" t="s">
        <v>124</v>
      </c>
      <c r="L179" s="40"/>
      <c r="M179" s="181" t="s">
        <v>19</v>
      </c>
      <c r="N179" s="182" t="s">
        <v>43</v>
      </c>
      <c r="O179" s="65"/>
      <c r="P179" s="183">
        <f>O179*H179</f>
        <v>0</v>
      </c>
      <c r="Q179" s="183">
        <v>2.5018699999999998</v>
      </c>
      <c r="R179" s="183">
        <f>Q179*H179</f>
        <v>48.451214419999992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125</v>
      </c>
      <c r="AT179" s="185" t="s">
        <v>120</v>
      </c>
      <c r="AU179" s="185" t="s">
        <v>82</v>
      </c>
      <c r="AY179" s="18" t="s">
        <v>118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80</v>
      </c>
      <c r="BK179" s="186">
        <f>ROUND(I179*H179,2)</f>
        <v>0</v>
      </c>
      <c r="BL179" s="18" t="s">
        <v>125</v>
      </c>
      <c r="BM179" s="185" t="s">
        <v>254</v>
      </c>
    </row>
    <row r="180" spans="1:65" s="2" customFormat="1" ht="19.5">
      <c r="A180" s="35"/>
      <c r="B180" s="36"/>
      <c r="C180" s="37"/>
      <c r="D180" s="187" t="s">
        <v>127</v>
      </c>
      <c r="E180" s="37"/>
      <c r="F180" s="188" t="s">
        <v>255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127</v>
      </c>
      <c r="AU180" s="18" t="s">
        <v>82</v>
      </c>
    </row>
    <row r="181" spans="1:65" s="2" customFormat="1" ht="11.25">
      <c r="A181" s="35"/>
      <c r="B181" s="36"/>
      <c r="C181" s="37"/>
      <c r="D181" s="192" t="s">
        <v>129</v>
      </c>
      <c r="E181" s="37"/>
      <c r="F181" s="193" t="s">
        <v>256</v>
      </c>
      <c r="G181" s="37"/>
      <c r="H181" s="37"/>
      <c r="I181" s="189"/>
      <c r="J181" s="37"/>
      <c r="K181" s="37"/>
      <c r="L181" s="40"/>
      <c r="M181" s="190"/>
      <c r="N181" s="191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129</v>
      </c>
      <c r="AU181" s="18" t="s">
        <v>82</v>
      </c>
    </row>
    <row r="182" spans="1:65" s="14" customFormat="1" ht="11.25">
      <c r="B182" s="204"/>
      <c r="C182" s="205"/>
      <c r="D182" s="187" t="s">
        <v>131</v>
      </c>
      <c r="E182" s="206" t="s">
        <v>19</v>
      </c>
      <c r="F182" s="207" t="s">
        <v>257</v>
      </c>
      <c r="G182" s="205"/>
      <c r="H182" s="208">
        <v>8.2319999999999993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131</v>
      </c>
      <c r="AU182" s="214" t="s">
        <v>82</v>
      </c>
      <c r="AV182" s="14" t="s">
        <v>82</v>
      </c>
      <c r="AW182" s="14" t="s">
        <v>33</v>
      </c>
      <c r="AX182" s="14" t="s">
        <v>72</v>
      </c>
      <c r="AY182" s="214" t="s">
        <v>118</v>
      </c>
    </row>
    <row r="183" spans="1:65" s="14" customFormat="1" ht="11.25">
      <c r="B183" s="204"/>
      <c r="C183" s="205"/>
      <c r="D183" s="187" t="s">
        <v>131</v>
      </c>
      <c r="E183" s="206" t="s">
        <v>19</v>
      </c>
      <c r="F183" s="207" t="s">
        <v>258</v>
      </c>
      <c r="G183" s="205"/>
      <c r="H183" s="208">
        <v>0.55000000000000004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131</v>
      </c>
      <c r="AU183" s="214" t="s">
        <v>82</v>
      </c>
      <c r="AV183" s="14" t="s">
        <v>82</v>
      </c>
      <c r="AW183" s="14" t="s">
        <v>33</v>
      </c>
      <c r="AX183" s="14" t="s">
        <v>72</v>
      </c>
      <c r="AY183" s="214" t="s">
        <v>118</v>
      </c>
    </row>
    <row r="184" spans="1:65" s="14" customFormat="1" ht="11.25">
      <c r="B184" s="204"/>
      <c r="C184" s="205"/>
      <c r="D184" s="187" t="s">
        <v>131</v>
      </c>
      <c r="E184" s="206" t="s">
        <v>19</v>
      </c>
      <c r="F184" s="207" t="s">
        <v>259</v>
      </c>
      <c r="G184" s="205"/>
      <c r="H184" s="208">
        <v>10.584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131</v>
      </c>
      <c r="AU184" s="214" t="s">
        <v>82</v>
      </c>
      <c r="AV184" s="14" t="s">
        <v>82</v>
      </c>
      <c r="AW184" s="14" t="s">
        <v>33</v>
      </c>
      <c r="AX184" s="14" t="s">
        <v>72</v>
      </c>
      <c r="AY184" s="214" t="s">
        <v>118</v>
      </c>
    </row>
    <row r="185" spans="1:65" s="15" customFormat="1" ht="11.25">
      <c r="B185" s="215"/>
      <c r="C185" s="216"/>
      <c r="D185" s="187" t="s">
        <v>131</v>
      </c>
      <c r="E185" s="217" t="s">
        <v>19</v>
      </c>
      <c r="F185" s="218" t="s">
        <v>134</v>
      </c>
      <c r="G185" s="216"/>
      <c r="H185" s="219">
        <v>19.366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131</v>
      </c>
      <c r="AU185" s="225" t="s">
        <v>82</v>
      </c>
      <c r="AV185" s="15" t="s">
        <v>125</v>
      </c>
      <c r="AW185" s="15" t="s">
        <v>33</v>
      </c>
      <c r="AX185" s="15" t="s">
        <v>80</v>
      </c>
      <c r="AY185" s="225" t="s">
        <v>118</v>
      </c>
    </row>
    <row r="186" spans="1:65" s="2" customFormat="1" ht="24.2" customHeight="1">
      <c r="A186" s="35"/>
      <c r="B186" s="36"/>
      <c r="C186" s="174" t="s">
        <v>260</v>
      </c>
      <c r="D186" s="174" t="s">
        <v>120</v>
      </c>
      <c r="E186" s="175" t="s">
        <v>261</v>
      </c>
      <c r="F186" s="176" t="s">
        <v>262</v>
      </c>
      <c r="G186" s="177" t="s">
        <v>123</v>
      </c>
      <c r="H186" s="178">
        <v>76.55</v>
      </c>
      <c r="I186" s="179"/>
      <c r="J186" s="180">
        <f>ROUND(I186*H186,2)</f>
        <v>0</v>
      </c>
      <c r="K186" s="176" t="s">
        <v>124</v>
      </c>
      <c r="L186" s="40"/>
      <c r="M186" s="181" t="s">
        <v>19</v>
      </c>
      <c r="N186" s="182" t="s">
        <v>43</v>
      </c>
      <c r="O186" s="65"/>
      <c r="P186" s="183">
        <f>O186*H186</f>
        <v>0</v>
      </c>
      <c r="Q186" s="183">
        <v>3.3500000000000001E-3</v>
      </c>
      <c r="R186" s="183">
        <f>Q186*H186</f>
        <v>0.25644250000000002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125</v>
      </c>
      <c r="AT186" s="185" t="s">
        <v>120</v>
      </c>
      <c r="AU186" s="185" t="s">
        <v>82</v>
      </c>
      <c r="AY186" s="18" t="s">
        <v>118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80</v>
      </c>
      <c r="BK186" s="186">
        <f>ROUND(I186*H186,2)</f>
        <v>0</v>
      </c>
      <c r="BL186" s="18" t="s">
        <v>125</v>
      </c>
      <c r="BM186" s="185" t="s">
        <v>263</v>
      </c>
    </row>
    <row r="187" spans="1:65" s="2" customFormat="1" ht="19.5">
      <c r="A187" s="35"/>
      <c r="B187" s="36"/>
      <c r="C187" s="37"/>
      <c r="D187" s="187" t="s">
        <v>127</v>
      </c>
      <c r="E187" s="37"/>
      <c r="F187" s="188" t="s">
        <v>264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127</v>
      </c>
      <c r="AU187" s="18" t="s">
        <v>82</v>
      </c>
    </row>
    <row r="188" spans="1:65" s="2" customFormat="1" ht="11.25">
      <c r="A188" s="35"/>
      <c r="B188" s="36"/>
      <c r="C188" s="37"/>
      <c r="D188" s="192" t="s">
        <v>129</v>
      </c>
      <c r="E188" s="37"/>
      <c r="F188" s="193" t="s">
        <v>265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129</v>
      </c>
      <c r="AU188" s="18" t="s">
        <v>82</v>
      </c>
    </row>
    <row r="189" spans="1:65" s="14" customFormat="1" ht="11.25">
      <c r="B189" s="204"/>
      <c r="C189" s="205"/>
      <c r="D189" s="187" t="s">
        <v>131</v>
      </c>
      <c r="E189" s="206" t="s">
        <v>19</v>
      </c>
      <c r="F189" s="207" t="s">
        <v>266</v>
      </c>
      <c r="G189" s="205"/>
      <c r="H189" s="208">
        <v>0.84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131</v>
      </c>
      <c r="AU189" s="214" t="s">
        <v>82</v>
      </c>
      <c r="AV189" s="14" t="s">
        <v>82</v>
      </c>
      <c r="AW189" s="14" t="s">
        <v>33</v>
      </c>
      <c r="AX189" s="14" t="s">
        <v>72</v>
      </c>
      <c r="AY189" s="214" t="s">
        <v>118</v>
      </c>
    </row>
    <row r="190" spans="1:65" s="14" customFormat="1" ht="11.25">
      <c r="B190" s="204"/>
      <c r="C190" s="205"/>
      <c r="D190" s="187" t="s">
        <v>131</v>
      </c>
      <c r="E190" s="206" t="s">
        <v>19</v>
      </c>
      <c r="F190" s="207" t="s">
        <v>267</v>
      </c>
      <c r="G190" s="205"/>
      <c r="H190" s="208">
        <v>1.08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131</v>
      </c>
      <c r="AU190" s="214" t="s">
        <v>82</v>
      </c>
      <c r="AV190" s="14" t="s">
        <v>82</v>
      </c>
      <c r="AW190" s="14" t="s">
        <v>33</v>
      </c>
      <c r="AX190" s="14" t="s">
        <v>72</v>
      </c>
      <c r="AY190" s="214" t="s">
        <v>118</v>
      </c>
    </row>
    <row r="191" spans="1:65" s="14" customFormat="1" ht="11.25">
      <c r="B191" s="204"/>
      <c r="C191" s="205"/>
      <c r="D191" s="187" t="s">
        <v>131</v>
      </c>
      <c r="E191" s="206" t="s">
        <v>19</v>
      </c>
      <c r="F191" s="207" t="s">
        <v>268</v>
      </c>
      <c r="G191" s="205"/>
      <c r="H191" s="208">
        <v>70.56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131</v>
      </c>
      <c r="AU191" s="214" t="s">
        <v>82</v>
      </c>
      <c r="AV191" s="14" t="s">
        <v>82</v>
      </c>
      <c r="AW191" s="14" t="s">
        <v>33</v>
      </c>
      <c r="AX191" s="14" t="s">
        <v>72</v>
      </c>
      <c r="AY191" s="214" t="s">
        <v>118</v>
      </c>
    </row>
    <row r="192" spans="1:65" s="14" customFormat="1" ht="11.25">
      <c r="B192" s="204"/>
      <c r="C192" s="205"/>
      <c r="D192" s="187" t="s">
        <v>131</v>
      </c>
      <c r="E192" s="206" t="s">
        <v>19</v>
      </c>
      <c r="F192" s="207" t="s">
        <v>269</v>
      </c>
      <c r="G192" s="205"/>
      <c r="H192" s="208">
        <v>3.52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131</v>
      </c>
      <c r="AU192" s="214" t="s">
        <v>82</v>
      </c>
      <c r="AV192" s="14" t="s">
        <v>82</v>
      </c>
      <c r="AW192" s="14" t="s">
        <v>33</v>
      </c>
      <c r="AX192" s="14" t="s">
        <v>72</v>
      </c>
      <c r="AY192" s="214" t="s">
        <v>118</v>
      </c>
    </row>
    <row r="193" spans="1:65" s="14" customFormat="1" ht="11.25">
      <c r="B193" s="204"/>
      <c r="C193" s="205"/>
      <c r="D193" s="187" t="s">
        <v>131</v>
      </c>
      <c r="E193" s="206" t="s">
        <v>19</v>
      </c>
      <c r="F193" s="207" t="s">
        <v>270</v>
      </c>
      <c r="G193" s="205"/>
      <c r="H193" s="208">
        <v>0.55000000000000004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131</v>
      </c>
      <c r="AU193" s="214" t="s">
        <v>82</v>
      </c>
      <c r="AV193" s="14" t="s">
        <v>82</v>
      </c>
      <c r="AW193" s="14" t="s">
        <v>33</v>
      </c>
      <c r="AX193" s="14" t="s">
        <v>72</v>
      </c>
      <c r="AY193" s="214" t="s">
        <v>118</v>
      </c>
    </row>
    <row r="194" spans="1:65" s="15" customFormat="1" ht="11.25">
      <c r="B194" s="215"/>
      <c r="C194" s="216"/>
      <c r="D194" s="187" t="s">
        <v>131</v>
      </c>
      <c r="E194" s="217" t="s">
        <v>19</v>
      </c>
      <c r="F194" s="218" t="s">
        <v>134</v>
      </c>
      <c r="G194" s="216"/>
      <c r="H194" s="219">
        <v>76.55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131</v>
      </c>
      <c r="AU194" s="225" t="s">
        <v>82</v>
      </c>
      <c r="AV194" s="15" t="s">
        <v>125</v>
      </c>
      <c r="AW194" s="15" t="s">
        <v>33</v>
      </c>
      <c r="AX194" s="15" t="s">
        <v>80</v>
      </c>
      <c r="AY194" s="225" t="s">
        <v>118</v>
      </c>
    </row>
    <row r="195" spans="1:65" s="2" customFormat="1" ht="24.2" customHeight="1">
      <c r="A195" s="35"/>
      <c r="B195" s="36"/>
      <c r="C195" s="174" t="s">
        <v>271</v>
      </c>
      <c r="D195" s="174" t="s">
        <v>120</v>
      </c>
      <c r="E195" s="175" t="s">
        <v>272</v>
      </c>
      <c r="F195" s="176" t="s">
        <v>273</v>
      </c>
      <c r="G195" s="177" t="s">
        <v>123</v>
      </c>
      <c r="H195" s="178">
        <v>76.55</v>
      </c>
      <c r="I195" s="179"/>
      <c r="J195" s="180">
        <f>ROUND(I195*H195,2)</f>
        <v>0</v>
      </c>
      <c r="K195" s="176" t="s">
        <v>124</v>
      </c>
      <c r="L195" s="40"/>
      <c r="M195" s="181" t="s">
        <v>19</v>
      </c>
      <c r="N195" s="182" t="s">
        <v>43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125</v>
      </c>
      <c r="AT195" s="185" t="s">
        <v>120</v>
      </c>
      <c r="AU195" s="185" t="s">
        <v>82</v>
      </c>
      <c r="AY195" s="18" t="s">
        <v>118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80</v>
      </c>
      <c r="BK195" s="186">
        <f>ROUND(I195*H195,2)</f>
        <v>0</v>
      </c>
      <c r="BL195" s="18" t="s">
        <v>125</v>
      </c>
      <c r="BM195" s="185" t="s">
        <v>274</v>
      </c>
    </row>
    <row r="196" spans="1:65" s="2" customFormat="1" ht="19.5">
      <c r="A196" s="35"/>
      <c r="B196" s="36"/>
      <c r="C196" s="37"/>
      <c r="D196" s="187" t="s">
        <v>127</v>
      </c>
      <c r="E196" s="37"/>
      <c r="F196" s="188" t="s">
        <v>275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127</v>
      </c>
      <c r="AU196" s="18" t="s">
        <v>82</v>
      </c>
    </row>
    <row r="197" spans="1:65" s="2" customFormat="1" ht="11.25">
      <c r="A197" s="35"/>
      <c r="B197" s="36"/>
      <c r="C197" s="37"/>
      <c r="D197" s="192" t="s">
        <v>129</v>
      </c>
      <c r="E197" s="37"/>
      <c r="F197" s="193" t="s">
        <v>276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129</v>
      </c>
      <c r="AU197" s="18" t="s">
        <v>82</v>
      </c>
    </row>
    <row r="198" spans="1:65" s="2" customFormat="1" ht="24.2" customHeight="1">
      <c r="A198" s="35"/>
      <c r="B198" s="36"/>
      <c r="C198" s="174" t="s">
        <v>7</v>
      </c>
      <c r="D198" s="174" t="s">
        <v>120</v>
      </c>
      <c r="E198" s="175" t="s">
        <v>277</v>
      </c>
      <c r="F198" s="176" t="s">
        <v>278</v>
      </c>
      <c r="G198" s="177" t="s">
        <v>200</v>
      </c>
      <c r="H198" s="178">
        <v>1.6679999999999999</v>
      </c>
      <c r="I198" s="179"/>
      <c r="J198" s="180">
        <f>ROUND(I198*H198,2)</f>
        <v>0</v>
      </c>
      <c r="K198" s="176" t="s">
        <v>124</v>
      </c>
      <c r="L198" s="40"/>
      <c r="M198" s="181" t="s">
        <v>19</v>
      </c>
      <c r="N198" s="182" t="s">
        <v>43</v>
      </c>
      <c r="O198" s="65"/>
      <c r="P198" s="183">
        <f>O198*H198</f>
        <v>0</v>
      </c>
      <c r="Q198" s="183">
        <v>1.04359</v>
      </c>
      <c r="R198" s="183">
        <f>Q198*H198</f>
        <v>1.7407081199999999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125</v>
      </c>
      <c r="AT198" s="185" t="s">
        <v>120</v>
      </c>
      <c r="AU198" s="185" t="s">
        <v>82</v>
      </c>
      <c r="AY198" s="18" t="s">
        <v>118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80</v>
      </c>
      <c r="BK198" s="186">
        <f>ROUND(I198*H198,2)</f>
        <v>0</v>
      </c>
      <c r="BL198" s="18" t="s">
        <v>125</v>
      </c>
      <c r="BM198" s="185" t="s">
        <v>279</v>
      </c>
    </row>
    <row r="199" spans="1:65" s="2" customFormat="1" ht="19.5">
      <c r="A199" s="35"/>
      <c r="B199" s="36"/>
      <c r="C199" s="37"/>
      <c r="D199" s="187" t="s">
        <v>127</v>
      </c>
      <c r="E199" s="37"/>
      <c r="F199" s="188" t="s">
        <v>280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127</v>
      </c>
      <c r="AU199" s="18" t="s">
        <v>82</v>
      </c>
    </row>
    <row r="200" spans="1:65" s="2" customFormat="1" ht="11.25">
      <c r="A200" s="35"/>
      <c r="B200" s="36"/>
      <c r="C200" s="37"/>
      <c r="D200" s="192" t="s">
        <v>129</v>
      </c>
      <c r="E200" s="37"/>
      <c r="F200" s="193" t="s">
        <v>281</v>
      </c>
      <c r="G200" s="37"/>
      <c r="H200" s="37"/>
      <c r="I200" s="189"/>
      <c r="J200" s="37"/>
      <c r="K200" s="37"/>
      <c r="L200" s="40"/>
      <c r="M200" s="190"/>
      <c r="N200" s="191"/>
      <c r="O200" s="65"/>
      <c r="P200" s="65"/>
      <c r="Q200" s="65"/>
      <c r="R200" s="65"/>
      <c r="S200" s="65"/>
      <c r="T200" s="66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129</v>
      </c>
      <c r="AU200" s="18" t="s">
        <v>82</v>
      </c>
    </row>
    <row r="201" spans="1:65" s="14" customFormat="1" ht="22.5">
      <c r="B201" s="204"/>
      <c r="C201" s="205"/>
      <c r="D201" s="187" t="s">
        <v>131</v>
      </c>
      <c r="E201" s="206" t="s">
        <v>19</v>
      </c>
      <c r="F201" s="207" t="s">
        <v>282</v>
      </c>
      <c r="G201" s="205"/>
      <c r="H201" s="208">
        <v>1.6679999999999999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131</v>
      </c>
      <c r="AU201" s="214" t="s">
        <v>82</v>
      </c>
      <c r="AV201" s="14" t="s">
        <v>82</v>
      </c>
      <c r="AW201" s="14" t="s">
        <v>33</v>
      </c>
      <c r="AX201" s="14" t="s">
        <v>72</v>
      </c>
      <c r="AY201" s="214" t="s">
        <v>118</v>
      </c>
    </row>
    <row r="202" spans="1:65" s="15" customFormat="1" ht="11.25">
      <c r="B202" s="215"/>
      <c r="C202" s="216"/>
      <c r="D202" s="187" t="s">
        <v>131</v>
      </c>
      <c r="E202" s="217" t="s">
        <v>19</v>
      </c>
      <c r="F202" s="218" t="s">
        <v>134</v>
      </c>
      <c r="G202" s="216"/>
      <c r="H202" s="219">
        <v>1.6679999999999999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131</v>
      </c>
      <c r="AU202" s="225" t="s">
        <v>82</v>
      </c>
      <c r="AV202" s="15" t="s">
        <v>125</v>
      </c>
      <c r="AW202" s="15" t="s">
        <v>33</v>
      </c>
      <c r="AX202" s="15" t="s">
        <v>80</v>
      </c>
      <c r="AY202" s="225" t="s">
        <v>118</v>
      </c>
    </row>
    <row r="203" spans="1:65" s="2" customFormat="1" ht="24.2" customHeight="1">
      <c r="A203" s="35"/>
      <c r="B203" s="36"/>
      <c r="C203" s="174" t="s">
        <v>283</v>
      </c>
      <c r="D203" s="174" t="s">
        <v>120</v>
      </c>
      <c r="E203" s="175" t="s">
        <v>284</v>
      </c>
      <c r="F203" s="176" t="s">
        <v>285</v>
      </c>
      <c r="G203" s="177" t="s">
        <v>157</v>
      </c>
      <c r="H203" s="178">
        <v>1.6</v>
      </c>
      <c r="I203" s="179"/>
      <c r="J203" s="180">
        <f>ROUND(I203*H203,2)</f>
        <v>0</v>
      </c>
      <c r="K203" s="176" t="s">
        <v>124</v>
      </c>
      <c r="L203" s="40"/>
      <c r="M203" s="181" t="s">
        <v>19</v>
      </c>
      <c r="N203" s="182" t="s">
        <v>43</v>
      </c>
      <c r="O203" s="65"/>
      <c r="P203" s="183">
        <f>O203*H203</f>
        <v>0</v>
      </c>
      <c r="Q203" s="183">
        <v>4.6339999999999999E-2</v>
      </c>
      <c r="R203" s="183">
        <f>Q203*H203</f>
        <v>7.4144000000000002E-2</v>
      </c>
      <c r="S203" s="183">
        <v>0</v>
      </c>
      <c r="T203" s="18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85" t="s">
        <v>125</v>
      </c>
      <c r="AT203" s="185" t="s">
        <v>120</v>
      </c>
      <c r="AU203" s="185" t="s">
        <v>82</v>
      </c>
      <c r="AY203" s="18" t="s">
        <v>118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18" t="s">
        <v>80</v>
      </c>
      <c r="BK203" s="186">
        <f>ROUND(I203*H203,2)</f>
        <v>0</v>
      </c>
      <c r="BL203" s="18" t="s">
        <v>125</v>
      </c>
      <c r="BM203" s="185" t="s">
        <v>286</v>
      </c>
    </row>
    <row r="204" spans="1:65" s="2" customFormat="1" ht="29.25">
      <c r="A204" s="35"/>
      <c r="B204" s="36"/>
      <c r="C204" s="37"/>
      <c r="D204" s="187" t="s">
        <v>127</v>
      </c>
      <c r="E204" s="37"/>
      <c r="F204" s="188" t="s">
        <v>287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127</v>
      </c>
      <c r="AU204" s="18" t="s">
        <v>82</v>
      </c>
    </row>
    <row r="205" spans="1:65" s="2" customFormat="1" ht="11.25">
      <c r="A205" s="35"/>
      <c r="B205" s="36"/>
      <c r="C205" s="37"/>
      <c r="D205" s="192" t="s">
        <v>129</v>
      </c>
      <c r="E205" s="37"/>
      <c r="F205" s="193" t="s">
        <v>288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129</v>
      </c>
      <c r="AU205" s="18" t="s">
        <v>82</v>
      </c>
    </row>
    <row r="206" spans="1:65" s="13" customFormat="1" ht="11.25">
      <c r="B206" s="194"/>
      <c r="C206" s="195"/>
      <c r="D206" s="187" t="s">
        <v>131</v>
      </c>
      <c r="E206" s="196" t="s">
        <v>19</v>
      </c>
      <c r="F206" s="197" t="s">
        <v>249</v>
      </c>
      <c r="G206" s="195"/>
      <c r="H206" s="196" t="s">
        <v>19</v>
      </c>
      <c r="I206" s="198"/>
      <c r="J206" s="195"/>
      <c r="K206" s="195"/>
      <c r="L206" s="199"/>
      <c r="M206" s="200"/>
      <c r="N206" s="201"/>
      <c r="O206" s="201"/>
      <c r="P206" s="201"/>
      <c r="Q206" s="201"/>
      <c r="R206" s="201"/>
      <c r="S206" s="201"/>
      <c r="T206" s="202"/>
      <c r="AT206" s="203" t="s">
        <v>131</v>
      </c>
      <c r="AU206" s="203" t="s">
        <v>82</v>
      </c>
      <c r="AV206" s="13" t="s">
        <v>80</v>
      </c>
      <c r="AW206" s="13" t="s">
        <v>33</v>
      </c>
      <c r="AX206" s="13" t="s">
        <v>72</v>
      </c>
      <c r="AY206" s="203" t="s">
        <v>118</v>
      </c>
    </row>
    <row r="207" spans="1:65" s="14" customFormat="1" ht="11.25">
      <c r="B207" s="204"/>
      <c r="C207" s="205"/>
      <c r="D207" s="187" t="s">
        <v>131</v>
      </c>
      <c r="E207" s="206" t="s">
        <v>19</v>
      </c>
      <c r="F207" s="207" t="s">
        <v>234</v>
      </c>
      <c r="G207" s="205"/>
      <c r="H207" s="208">
        <v>1.6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131</v>
      </c>
      <c r="AU207" s="214" t="s">
        <v>82</v>
      </c>
      <c r="AV207" s="14" t="s">
        <v>82</v>
      </c>
      <c r="AW207" s="14" t="s">
        <v>33</v>
      </c>
      <c r="AX207" s="14" t="s">
        <v>72</v>
      </c>
      <c r="AY207" s="214" t="s">
        <v>118</v>
      </c>
    </row>
    <row r="208" spans="1:65" s="15" customFormat="1" ht="11.25">
      <c r="B208" s="215"/>
      <c r="C208" s="216"/>
      <c r="D208" s="187" t="s">
        <v>131</v>
      </c>
      <c r="E208" s="217" t="s">
        <v>19</v>
      </c>
      <c r="F208" s="218" t="s">
        <v>134</v>
      </c>
      <c r="G208" s="216"/>
      <c r="H208" s="219">
        <v>1.6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131</v>
      </c>
      <c r="AU208" s="225" t="s">
        <v>82</v>
      </c>
      <c r="AV208" s="15" t="s">
        <v>125</v>
      </c>
      <c r="AW208" s="15" t="s">
        <v>33</v>
      </c>
      <c r="AX208" s="15" t="s">
        <v>80</v>
      </c>
      <c r="AY208" s="225" t="s">
        <v>118</v>
      </c>
    </row>
    <row r="209" spans="1:65" s="12" customFormat="1" ht="22.9" customHeight="1">
      <c r="B209" s="158"/>
      <c r="C209" s="159"/>
      <c r="D209" s="160" t="s">
        <v>71</v>
      </c>
      <c r="E209" s="172" t="s">
        <v>154</v>
      </c>
      <c r="F209" s="172" t="s">
        <v>289</v>
      </c>
      <c r="G209" s="159"/>
      <c r="H209" s="159"/>
      <c r="I209" s="162"/>
      <c r="J209" s="173">
        <f>BK209</f>
        <v>0</v>
      </c>
      <c r="K209" s="159"/>
      <c r="L209" s="164"/>
      <c r="M209" s="165"/>
      <c r="N209" s="166"/>
      <c r="O209" s="166"/>
      <c r="P209" s="167">
        <f>SUM(P210:P239)</f>
        <v>0</v>
      </c>
      <c r="Q209" s="166"/>
      <c r="R209" s="167">
        <f>SUM(R210:R239)</f>
        <v>46.497576800000004</v>
      </c>
      <c r="S209" s="166"/>
      <c r="T209" s="168">
        <f>SUM(T210:T239)</f>
        <v>0</v>
      </c>
      <c r="AR209" s="169" t="s">
        <v>80</v>
      </c>
      <c r="AT209" s="170" t="s">
        <v>71</v>
      </c>
      <c r="AU209" s="170" t="s">
        <v>80</v>
      </c>
      <c r="AY209" s="169" t="s">
        <v>118</v>
      </c>
      <c r="BK209" s="171">
        <f>SUM(BK210:BK239)</f>
        <v>0</v>
      </c>
    </row>
    <row r="210" spans="1:65" s="2" customFormat="1" ht="21.75" customHeight="1">
      <c r="A210" s="35"/>
      <c r="B210" s="36"/>
      <c r="C210" s="174" t="s">
        <v>290</v>
      </c>
      <c r="D210" s="174" t="s">
        <v>120</v>
      </c>
      <c r="E210" s="175" t="s">
        <v>291</v>
      </c>
      <c r="F210" s="176" t="s">
        <v>292</v>
      </c>
      <c r="G210" s="177" t="s">
        <v>123</v>
      </c>
      <c r="H210" s="178">
        <v>61.36</v>
      </c>
      <c r="I210" s="179"/>
      <c r="J210" s="180">
        <f>ROUND(I210*H210,2)</f>
        <v>0</v>
      </c>
      <c r="K210" s="176" t="s">
        <v>124</v>
      </c>
      <c r="L210" s="40"/>
      <c r="M210" s="181" t="s">
        <v>19</v>
      </c>
      <c r="N210" s="182" t="s">
        <v>43</v>
      </c>
      <c r="O210" s="65"/>
      <c r="P210" s="183">
        <f>O210*H210</f>
        <v>0</v>
      </c>
      <c r="Q210" s="183">
        <v>0.57499999999999996</v>
      </c>
      <c r="R210" s="183">
        <f>Q210*H210</f>
        <v>35.281999999999996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125</v>
      </c>
      <c r="AT210" s="185" t="s">
        <v>120</v>
      </c>
      <c r="AU210" s="185" t="s">
        <v>82</v>
      </c>
      <c r="AY210" s="18" t="s">
        <v>118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80</v>
      </c>
      <c r="BK210" s="186">
        <f>ROUND(I210*H210,2)</f>
        <v>0</v>
      </c>
      <c r="BL210" s="18" t="s">
        <v>125</v>
      </c>
      <c r="BM210" s="185" t="s">
        <v>293</v>
      </c>
    </row>
    <row r="211" spans="1:65" s="2" customFormat="1" ht="19.5">
      <c r="A211" s="35"/>
      <c r="B211" s="36"/>
      <c r="C211" s="37"/>
      <c r="D211" s="187" t="s">
        <v>127</v>
      </c>
      <c r="E211" s="37"/>
      <c r="F211" s="188" t="s">
        <v>294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127</v>
      </c>
      <c r="AU211" s="18" t="s">
        <v>82</v>
      </c>
    </row>
    <row r="212" spans="1:65" s="2" customFormat="1" ht="11.25">
      <c r="A212" s="35"/>
      <c r="B212" s="36"/>
      <c r="C212" s="37"/>
      <c r="D212" s="192" t="s">
        <v>129</v>
      </c>
      <c r="E212" s="37"/>
      <c r="F212" s="193" t="s">
        <v>295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129</v>
      </c>
      <c r="AU212" s="18" t="s">
        <v>82</v>
      </c>
    </row>
    <row r="213" spans="1:65" s="13" customFormat="1" ht="22.5">
      <c r="B213" s="194"/>
      <c r="C213" s="195"/>
      <c r="D213" s="187" t="s">
        <v>131</v>
      </c>
      <c r="E213" s="196" t="s">
        <v>19</v>
      </c>
      <c r="F213" s="197" t="s">
        <v>296</v>
      </c>
      <c r="G213" s="195"/>
      <c r="H213" s="196" t="s">
        <v>19</v>
      </c>
      <c r="I213" s="198"/>
      <c r="J213" s="195"/>
      <c r="K213" s="195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131</v>
      </c>
      <c r="AU213" s="203" t="s">
        <v>82</v>
      </c>
      <c r="AV213" s="13" t="s">
        <v>80</v>
      </c>
      <c r="AW213" s="13" t="s">
        <v>33</v>
      </c>
      <c r="AX213" s="13" t="s">
        <v>72</v>
      </c>
      <c r="AY213" s="203" t="s">
        <v>118</v>
      </c>
    </row>
    <row r="214" spans="1:65" s="14" customFormat="1" ht="11.25">
      <c r="B214" s="204"/>
      <c r="C214" s="205"/>
      <c r="D214" s="187" t="s">
        <v>131</v>
      </c>
      <c r="E214" s="206" t="s">
        <v>19</v>
      </c>
      <c r="F214" s="207" t="s">
        <v>147</v>
      </c>
      <c r="G214" s="205"/>
      <c r="H214" s="208">
        <v>61.36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131</v>
      </c>
      <c r="AU214" s="214" t="s">
        <v>82</v>
      </c>
      <c r="AV214" s="14" t="s">
        <v>82</v>
      </c>
      <c r="AW214" s="14" t="s">
        <v>33</v>
      </c>
      <c r="AX214" s="14" t="s">
        <v>72</v>
      </c>
      <c r="AY214" s="214" t="s">
        <v>118</v>
      </c>
    </row>
    <row r="215" spans="1:65" s="15" customFormat="1" ht="11.25">
      <c r="B215" s="215"/>
      <c r="C215" s="216"/>
      <c r="D215" s="187" t="s">
        <v>131</v>
      </c>
      <c r="E215" s="217" t="s">
        <v>19</v>
      </c>
      <c r="F215" s="218" t="s">
        <v>134</v>
      </c>
      <c r="G215" s="216"/>
      <c r="H215" s="219">
        <v>61.36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131</v>
      </c>
      <c r="AU215" s="225" t="s">
        <v>82</v>
      </c>
      <c r="AV215" s="15" t="s">
        <v>125</v>
      </c>
      <c r="AW215" s="15" t="s">
        <v>33</v>
      </c>
      <c r="AX215" s="15" t="s">
        <v>80</v>
      </c>
      <c r="AY215" s="225" t="s">
        <v>118</v>
      </c>
    </row>
    <row r="216" spans="1:65" s="2" customFormat="1" ht="24.2" customHeight="1">
      <c r="A216" s="35"/>
      <c r="B216" s="36"/>
      <c r="C216" s="174" t="s">
        <v>297</v>
      </c>
      <c r="D216" s="174" t="s">
        <v>120</v>
      </c>
      <c r="E216" s="175" t="s">
        <v>298</v>
      </c>
      <c r="F216" s="176" t="s">
        <v>299</v>
      </c>
      <c r="G216" s="177" t="s">
        <v>123</v>
      </c>
      <c r="H216" s="178">
        <v>30</v>
      </c>
      <c r="I216" s="179"/>
      <c r="J216" s="180">
        <f>ROUND(I216*H216,2)</f>
        <v>0</v>
      </c>
      <c r="K216" s="176" t="s">
        <v>124</v>
      </c>
      <c r="L216" s="40"/>
      <c r="M216" s="181" t="s">
        <v>19</v>
      </c>
      <c r="N216" s="182" t="s">
        <v>43</v>
      </c>
      <c r="O216" s="65"/>
      <c r="P216" s="183">
        <f>O216*H216</f>
        <v>0</v>
      </c>
      <c r="Q216" s="183">
        <v>5.6100000000000004E-3</v>
      </c>
      <c r="R216" s="183">
        <f>Q216*H216</f>
        <v>0.16830000000000001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125</v>
      </c>
      <c r="AT216" s="185" t="s">
        <v>120</v>
      </c>
      <c r="AU216" s="185" t="s">
        <v>82</v>
      </c>
      <c r="AY216" s="18" t="s">
        <v>118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80</v>
      </c>
      <c r="BK216" s="186">
        <f>ROUND(I216*H216,2)</f>
        <v>0</v>
      </c>
      <c r="BL216" s="18" t="s">
        <v>125</v>
      </c>
      <c r="BM216" s="185" t="s">
        <v>300</v>
      </c>
    </row>
    <row r="217" spans="1:65" s="2" customFormat="1" ht="19.5">
      <c r="A217" s="35"/>
      <c r="B217" s="36"/>
      <c r="C217" s="37"/>
      <c r="D217" s="187" t="s">
        <v>127</v>
      </c>
      <c r="E217" s="37"/>
      <c r="F217" s="188" t="s">
        <v>301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127</v>
      </c>
      <c r="AU217" s="18" t="s">
        <v>82</v>
      </c>
    </row>
    <row r="218" spans="1:65" s="2" customFormat="1" ht="11.25">
      <c r="A218" s="35"/>
      <c r="B218" s="36"/>
      <c r="C218" s="37"/>
      <c r="D218" s="192" t="s">
        <v>129</v>
      </c>
      <c r="E218" s="37"/>
      <c r="F218" s="193" t="s">
        <v>302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129</v>
      </c>
      <c r="AU218" s="18" t="s">
        <v>82</v>
      </c>
    </row>
    <row r="219" spans="1:65" s="2" customFormat="1" ht="24.2" customHeight="1">
      <c r="A219" s="35"/>
      <c r="B219" s="36"/>
      <c r="C219" s="174" t="s">
        <v>303</v>
      </c>
      <c r="D219" s="174" t="s">
        <v>120</v>
      </c>
      <c r="E219" s="175" t="s">
        <v>304</v>
      </c>
      <c r="F219" s="176" t="s">
        <v>305</v>
      </c>
      <c r="G219" s="177" t="s">
        <v>123</v>
      </c>
      <c r="H219" s="178">
        <v>30</v>
      </c>
      <c r="I219" s="179"/>
      <c r="J219" s="180">
        <f>ROUND(I219*H219,2)</f>
        <v>0</v>
      </c>
      <c r="K219" s="176" t="s">
        <v>124</v>
      </c>
      <c r="L219" s="40"/>
      <c r="M219" s="181" t="s">
        <v>19</v>
      </c>
      <c r="N219" s="182" t="s">
        <v>43</v>
      </c>
      <c r="O219" s="65"/>
      <c r="P219" s="183">
        <f>O219*H219</f>
        <v>0</v>
      </c>
      <c r="Q219" s="183">
        <v>6.0999999999999997E-4</v>
      </c>
      <c r="R219" s="183">
        <f>Q219*H219</f>
        <v>1.83E-2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125</v>
      </c>
      <c r="AT219" s="185" t="s">
        <v>120</v>
      </c>
      <c r="AU219" s="185" t="s">
        <v>82</v>
      </c>
      <c r="AY219" s="18" t="s">
        <v>118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80</v>
      </c>
      <c r="BK219" s="186">
        <f>ROUND(I219*H219,2)</f>
        <v>0</v>
      </c>
      <c r="BL219" s="18" t="s">
        <v>125</v>
      </c>
      <c r="BM219" s="185" t="s">
        <v>306</v>
      </c>
    </row>
    <row r="220" spans="1:65" s="2" customFormat="1" ht="19.5">
      <c r="A220" s="35"/>
      <c r="B220" s="36"/>
      <c r="C220" s="37"/>
      <c r="D220" s="187" t="s">
        <v>127</v>
      </c>
      <c r="E220" s="37"/>
      <c r="F220" s="188" t="s">
        <v>307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127</v>
      </c>
      <c r="AU220" s="18" t="s">
        <v>82</v>
      </c>
    </row>
    <row r="221" spans="1:65" s="2" customFormat="1" ht="11.25">
      <c r="A221" s="35"/>
      <c r="B221" s="36"/>
      <c r="C221" s="37"/>
      <c r="D221" s="192" t="s">
        <v>129</v>
      </c>
      <c r="E221" s="37"/>
      <c r="F221" s="193" t="s">
        <v>308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129</v>
      </c>
      <c r="AU221" s="18" t="s">
        <v>82</v>
      </c>
    </row>
    <row r="222" spans="1:65" s="2" customFormat="1" ht="24.2" customHeight="1">
      <c r="A222" s="35"/>
      <c r="B222" s="36"/>
      <c r="C222" s="174" t="s">
        <v>309</v>
      </c>
      <c r="D222" s="174" t="s">
        <v>120</v>
      </c>
      <c r="E222" s="175" t="s">
        <v>310</v>
      </c>
      <c r="F222" s="176" t="s">
        <v>311</v>
      </c>
      <c r="G222" s="177" t="s">
        <v>123</v>
      </c>
      <c r="H222" s="178">
        <v>30</v>
      </c>
      <c r="I222" s="179"/>
      <c r="J222" s="180">
        <f>ROUND(I222*H222,2)</f>
        <v>0</v>
      </c>
      <c r="K222" s="176" t="s">
        <v>124</v>
      </c>
      <c r="L222" s="40"/>
      <c r="M222" s="181" t="s">
        <v>19</v>
      </c>
      <c r="N222" s="182" t="s">
        <v>43</v>
      </c>
      <c r="O222" s="65"/>
      <c r="P222" s="183">
        <f>O222*H222</f>
        <v>0</v>
      </c>
      <c r="Q222" s="183">
        <v>0.12966</v>
      </c>
      <c r="R222" s="183">
        <f>Q222*H222</f>
        <v>3.8898000000000001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125</v>
      </c>
      <c r="AT222" s="185" t="s">
        <v>120</v>
      </c>
      <c r="AU222" s="185" t="s">
        <v>82</v>
      </c>
      <c r="AY222" s="18" t="s">
        <v>118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80</v>
      </c>
      <c r="BK222" s="186">
        <f>ROUND(I222*H222,2)</f>
        <v>0</v>
      </c>
      <c r="BL222" s="18" t="s">
        <v>125</v>
      </c>
      <c r="BM222" s="185" t="s">
        <v>312</v>
      </c>
    </row>
    <row r="223" spans="1:65" s="2" customFormat="1" ht="29.25">
      <c r="A223" s="35"/>
      <c r="B223" s="36"/>
      <c r="C223" s="37"/>
      <c r="D223" s="187" t="s">
        <v>127</v>
      </c>
      <c r="E223" s="37"/>
      <c r="F223" s="188" t="s">
        <v>313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127</v>
      </c>
      <c r="AU223" s="18" t="s">
        <v>82</v>
      </c>
    </row>
    <row r="224" spans="1:65" s="2" customFormat="1" ht="11.25">
      <c r="A224" s="35"/>
      <c r="B224" s="36"/>
      <c r="C224" s="37"/>
      <c r="D224" s="192" t="s">
        <v>129</v>
      </c>
      <c r="E224" s="37"/>
      <c r="F224" s="193" t="s">
        <v>314</v>
      </c>
      <c r="G224" s="37"/>
      <c r="H224" s="37"/>
      <c r="I224" s="189"/>
      <c r="J224" s="37"/>
      <c r="K224" s="37"/>
      <c r="L224" s="40"/>
      <c r="M224" s="190"/>
      <c r="N224" s="191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129</v>
      </c>
      <c r="AU224" s="18" t="s">
        <v>82</v>
      </c>
    </row>
    <row r="225" spans="1:65" s="2" customFormat="1" ht="24.2" customHeight="1">
      <c r="A225" s="35"/>
      <c r="B225" s="36"/>
      <c r="C225" s="174" t="s">
        <v>315</v>
      </c>
      <c r="D225" s="174" t="s">
        <v>120</v>
      </c>
      <c r="E225" s="175" t="s">
        <v>316</v>
      </c>
      <c r="F225" s="176" t="s">
        <v>317</v>
      </c>
      <c r="G225" s="177" t="s">
        <v>123</v>
      </c>
      <c r="H225" s="178">
        <v>30</v>
      </c>
      <c r="I225" s="179"/>
      <c r="J225" s="180">
        <f>ROUND(I225*H225,2)</f>
        <v>0</v>
      </c>
      <c r="K225" s="176" t="s">
        <v>124</v>
      </c>
      <c r="L225" s="40"/>
      <c r="M225" s="181" t="s">
        <v>19</v>
      </c>
      <c r="N225" s="182" t="s">
        <v>43</v>
      </c>
      <c r="O225" s="65"/>
      <c r="P225" s="183">
        <f>O225*H225</f>
        <v>0</v>
      </c>
      <c r="Q225" s="183">
        <v>0.12966</v>
      </c>
      <c r="R225" s="183">
        <f>Q225*H225</f>
        <v>3.8898000000000001</v>
      </c>
      <c r="S225" s="183">
        <v>0</v>
      </c>
      <c r="T225" s="18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85" t="s">
        <v>125</v>
      </c>
      <c r="AT225" s="185" t="s">
        <v>120</v>
      </c>
      <c r="AU225" s="185" t="s">
        <v>82</v>
      </c>
      <c r="AY225" s="18" t="s">
        <v>118</v>
      </c>
      <c r="BE225" s="186">
        <f>IF(N225="základní",J225,0)</f>
        <v>0</v>
      </c>
      <c r="BF225" s="186">
        <f>IF(N225="snížená",J225,0)</f>
        <v>0</v>
      </c>
      <c r="BG225" s="186">
        <f>IF(N225="zákl. přenesená",J225,0)</f>
        <v>0</v>
      </c>
      <c r="BH225" s="186">
        <f>IF(N225="sníž. přenesená",J225,0)</f>
        <v>0</v>
      </c>
      <c r="BI225" s="186">
        <f>IF(N225="nulová",J225,0)</f>
        <v>0</v>
      </c>
      <c r="BJ225" s="18" t="s">
        <v>80</v>
      </c>
      <c r="BK225" s="186">
        <f>ROUND(I225*H225,2)</f>
        <v>0</v>
      </c>
      <c r="BL225" s="18" t="s">
        <v>125</v>
      </c>
      <c r="BM225" s="185" t="s">
        <v>318</v>
      </c>
    </row>
    <row r="226" spans="1:65" s="2" customFormat="1" ht="29.25">
      <c r="A226" s="35"/>
      <c r="B226" s="36"/>
      <c r="C226" s="37"/>
      <c r="D226" s="187" t="s">
        <v>127</v>
      </c>
      <c r="E226" s="37"/>
      <c r="F226" s="188" t="s">
        <v>319</v>
      </c>
      <c r="G226" s="37"/>
      <c r="H226" s="37"/>
      <c r="I226" s="189"/>
      <c r="J226" s="37"/>
      <c r="K226" s="37"/>
      <c r="L226" s="40"/>
      <c r="M226" s="190"/>
      <c r="N226" s="191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127</v>
      </c>
      <c r="AU226" s="18" t="s">
        <v>82</v>
      </c>
    </row>
    <row r="227" spans="1:65" s="2" customFormat="1" ht="11.25">
      <c r="A227" s="35"/>
      <c r="B227" s="36"/>
      <c r="C227" s="37"/>
      <c r="D227" s="192" t="s">
        <v>129</v>
      </c>
      <c r="E227" s="37"/>
      <c r="F227" s="193" t="s">
        <v>320</v>
      </c>
      <c r="G227" s="37"/>
      <c r="H227" s="37"/>
      <c r="I227" s="189"/>
      <c r="J227" s="37"/>
      <c r="K227" s="37"/>
      <c r="L227" s="40"/>
      <c r="M227" s="190"/>
      <c r="N227" s="191"/>
      <c r="O227" s="65"/>
      <c r="P227" s="65"/>
      <c r="Q227" s="65"/>
      <c r="R227" s="65"/>
      <c r="S227" s="65"/>
      <c r="T227" s="66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129</v>
      </c>
      <c r="AU227" s="18" t="s">
        <v>82</v>
      </c>
    </row>
    <row r="228" spans="1:65" s="2" customFormat="1" ht="24.2" customHeight="1">
      <c r="A228" s="35"/>
      <c r="B228" s="36"/>
      <c r="C228" s="174" t="s">
        <v>321</v>
      </c>
      <c r="D228" s="174" t="s">
        <v>120</v>
      </c>
      <c r="E228" s="175" t="s">
        <v>322</v>
      </c>
      <c r="F228" s="176" t="s">
        <v>323</v>
      </c>
      <c r="G228" s="177" t="s">
        <v>123</v>
      </c>
      <c r="H228" s="178">
        <v>12.4</v>
      </c>
      <c r="I228" s="179"/>
      <c r="J228" s="180">
        <f>ROUND(I228*H228,2)</f>
        <v>0</v>
      </c>
      <c r="K228" s="176" t="s">
        <v>124</v>
      </c>
      <c r="L228" s="40"/>
      <c r="M228" s="181" t="s">
        <v>19</v>
      </c>
      <c r="N228" s="182" t="s">
        <v>43</v>
      </c>
      <c r="O228" s="65"/>
      <c r="P228" s="183">
        <f>O228*H228</f>
        <v>0</v>
      </c>
      <c r="Q228" s="183">
        <v>8.9219999999999994E-2</v>
      </c>
      <c r="R228" s="183">
        <f>Q228*H228</f>
        <v>1.106328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125</v>
      </c>
      <c r="AT228" s="185" t="s">
        <v>120</v>
      </c>
      <c r="AU228" s="185" t="s">
        <v>82</v>
      </c>
      <c r="AY228" s="18" t="s">
        <v>118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80</v>
      </c>
      <c r="BK228" s="186">
        <f>ROUND(I228*H228,2)</f>
        <v>0</v>
      </c>
      <c r="BL228" s="18" t="s">
        <v>125</v>
      </c>
      <c r="BM228" s="185" t="s">
        <v>324</v>
      </c>
    </row>
    <row r="229" spans="1:65" s="2" customFormat="1" ht="48.75">
      <c r="A229" s="35"/>
      <c r="B229" s="36"/>
      <c r="C229" s="37"/>
      <c r="D229" s="187" t="s">
        <v>127</v>
      </c>
      <c r="E229" s="37"/>
      <c r="F229" s="188" t="s">
        <v>325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127</v>
      </c>
      <c r="AU229" s="18" t="s">
        <v>82</v>
      </c>
    </row>
    <row r="230" spans="1:65" s="2" customFormat="1" ht="11.25">
      <c r="A230" s="35"/>
      <c r="B230" s="36"/>
      <c r="C230" s="37"/>
      <c r="D230" s="192" t="s">
        <v>129</v>
      </c>
      <c r="E230" s="37"/>
      <c r="F230" s="193" t="s">
        <v>326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129</v>
      </c>
      <c r="AU230" s="18" t="s">
        <v>82</v>
      </c>
    </row>
    <row r="231" spans="1:65" s="13" customFormat="1" ht="11.25">
      <c r="B231" s="194"/>
      <c r="C231" s="195"/>
      <c r="D231" s="187" t="s">
        <v>131</v>
      </c>
      <c r="E231" s="196" t="s">
        <v>19</v>
      </c>
      <c r="F231" s="197" t="s">
        <v>327</v>
      </c>
      <c r="G231" s="195"/>
      <c r="H231" s="196" t="s">
        <v>19</v>
      </c>
      <c r="I231" s="198"/>
      <c r="J231" s="195"/>
      <c r="K231" s="195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131</v>
      </c>
      <c r="AU231" s="203" t="s">
        <v>82</v>
      </c>
      <c r="AV231" s="13" t="s">
        <v>80</v>
      </c>
      <c r="AW231" s="13" t="s">
        <v>33</v>
      </c>
      <c r="AX231" s="13" t="s">
        <v>72</v>
      </c>
      <c r="AY231" s="203" t="s">
        <v>118</v>
      </c>
    </row>
    <row r="232" spans="1:65" s="14" customFormat="1" ht="11.25">
      <c r="B232" s="204"/>
      <c r="C232" s="205"/>
      <c r="D232" s="187" t="s">
        <v>131</v>
      </c>
      <c r="E232" s="206" t="s">
        <v>19</v>
      </c>
      <c r="F232" s="207" t="s">
        <v>133</v>
      </c>
      <c r="G232" s="205"/>
      <c r="H232" s="208">
        <v>12.4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131</v>
      </c>
      <c r="AU232" s="214" t="s">
        <v>82</v>
      </c>
      <c r="AV232" s="14" t="s">
        <v>82</v>
      </c>
      <c r="AW232" s="14" t="s">
        <v>33</v>
      </c>
      <c r="AX232" s="14" t="s">
        <v>72</v>
      </c>
      <c r="AY232" s="214" t="s">
        <v>118</v>
      </c>
    </row>
    <row r="233" spans="1:65" s="15" customFormat="1" ht="11.25">
      <c r="B233" s="215"/>
      <c r="C233" s="216"/>
      <c r="D233" s="187" t="s">
        <v>131</v>
      </c>
      <c r="E233" s="217" t="s">
        <v>19</v>
      </c>
      <c r="F233" s="218" t="s">
        <v>134</v>
      </c>
      <c r="G233" s="216"/>
      <c r="H233" s="219">
        <v>12.4</v>
      </c>
      <c r="I233" s="220"/>
      <c r="J233" s="216"/>
      <c r="K233" s="216"/>
      <c r="L233" s="221"/>
      <c r="M233" s="222"/>
      <c r="N233" s="223"/>
      <c r="O233" s="223"/>
      <c r="P233" s="223"/>
      <c r="Q233" s="223"/>
      <c r="R233" s="223"/>
      <c r="S233" s="223"/>
      <c r="T233" s="224"/>
      <c r="AT233" s="225" t="s">
        <v>131</v>
      </c>
      <c r="AU233" s="225" t="s">
        <v>82</v>
      </c>
      <c r="AV233" s="15" t="s">
        <v>125</v>
      </c>
      <c r="AW233" s="15" t="s">
        <v>33</v>
      </c>
      <c r="AX233" s="15" t="s">
        <v>80</v>
      </c>
      <c r="AY233" s="225" t="s">
        <v>118</v>
      </c>
    </row>
    <row r="234" spans="1:65" s="2" customFormat="1" ht="24.2" customHeight="1">
      <c r="A234" s="35"/>
      <c r="B234" s="36"/>
      <c r="C234" s="174" t="s">
        <v>328</v>
      </c>
      <c r="D234" s="174" t="s">
        <v>120</v>
      </c>
      <c r="E234" s="175" t="s">
        <v>329</v>
      </c>
      <c r="F234" s="176" t="s">
        <v>330</v>
      </c>
      <c r="G234" s="177" t="s">
        <v>123</v>
      </c>
      <c r="H234" s="178">
        <v>18.96</v>
      </c>
      <c r="I234" s="179"/>
      <c r="J234" s="180">
        <f>ROUND(I234*H234,2)</f>
        <v>0</v>
      </c>
      <c r="K234" s="176" t="s">
        <v>124</v>
      </c>
      <c r="L234" s="40"/>
      <c r="M234" s="181" t="s">
        <v>19</v>
      </c>
      <c r="N234" s="182" t="s">
        <v>43</v>
      </c>
      <c r="O234" s="65"/>
      <c r="P234" s="183">
        <f>O234*H234</f>
        <v>0</v>
      </c>
      <c r="Q234" s="183">
        <v>0.11303000000000001</v>
      </c>
      <c r="R234" s="183">
        <f>Q234*H234</f>
        <v>2.1430488000000003</v>
      </c>
      <c r="S234" s="183">
        <v>0</v>
      </c>
      <c r="T234" s="18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85" t="s">
        <v>125</v>
      </c>
      <c r="AT234" s="185" t="s">
        <v>120</v>
      </c>
      <c r="AU234" s="185" t="s">
        <v>82</v>
      </c>
      <c r="AY234" s="18" t="s">
        <v>118</v>
      </c>
      <c r="BE234" s="186">
        <f>IF(N234="základní",J234,0)</f>
        <v>0</v>
      </c>
      <c r="BF234" s="186">
        <f>IF(N234="snížená",J234,0)</f>
        <v>0</v>
      </c>
      <c r="BG234" s="186">
        <f>IF(N234="zákl. přenesená",J234,0)</f>
        <v>0</v>
      </c>
      <c r="BH234" s="186">
        <f>IF(N234="sníž. přenesená",J234,0)</f>
        <v>0</v>
      </c>
      <c r="BI234" s="186">
        <f>IF(N234="nulová",J234,0)</f>
        <v>0</v>
      </c>
      <c r="BJ234" s="18" t="s">
        <v>80</v>
      </c>
      <c r="BK234" s="186">
        <f>ROUND(I234*H234,2)</f>
        <v>0</v>
      </c>
      <c r="BL234" s="18" t="s">
        <v>125</v>
      </c>
      <c r="BM234" s="185" t="s">
        <v>331</v>
      </c>
    </row>
    <row r="235" spans="1:65" s="2" customFormat="1" ht="48.75">
      <c r="A235" s="35"/>
      <c r="B235" s="36"/>
      <c r="C235" s="37"/>
      <c r="D235" s="187" t="s">
        <v>127</v>
      </c>
      <c r="E235" s="37"/>
      <c r="F235" s="188" t="s">
        <v>332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127</v>
      </c>
      <c r="AU235" s="18" t="s">
        <v>82</v>
      </c>
    </row>
    <row r="236" spans="1:65" s="2" customFormat="1" ht="11.25">
      <c r="A236" s="35"/>
      <c r="B236" s="36"/>
      <c r="C236" s="37"/>
      <c r="D236" s="192" t="s">
        <v>129</v>
      </c>
      <c r="E236" s="37"/>
      <c r="F236" s="193" t="s">
        <v>333</v>
      </c>
      <c r="G236" s="37"/>
      <c r="H236" s="37"/>
      <c r="I236" s="189"/>
      <c r="J236" s="37"/>
      <c r="K236" s="37"/>
      <c r="L236" s="40"/>
      <c r="M236" s="190"/>
      <c r="N236" s="191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129</v>
      </c>
      <c r="AU236" s="18" t="s">
        <v>82</v>
      </c>
    </row>
    <row r="237" spans="1:65" s="13" customFormat="1" ht="11.25">
      <c r="B237" s="194"/>
      <c r="C237" s="195"/>
      <c r="D237" s="187" t="s">
        <v>131</v>
      </c>
      <c r="E237" s="196" t="s">
        <v>19</v>
      </c>
      <c r="F237" s="197" t="s">
        <v>327</v>
      </c>
      <c r="G237" s="195"/>
      <c r="H237" s="196" t="s">
        <v>19</v>
      </c>
      <c r="I237" s="198"/>
      <c r="J237" s="195"/>
      <c r="K237" s="195"/>
      <c r="L237" s="199"/>
      <c r="M237" s="200"/>
      <c r="N237" s="201"/>
      <c r="O237" s="201"/>
      <c r="P237" s="201"/>
      <c r="Q237" s="201"/>
      <c r="R237" s="201"/>
      <c r="S237" s="201"/>
      <c r="T237" s="202"/>
      <c r="AT237" s="203" t="s">
        <v>131</v>
      </c>
      <c r="AU237" s="203" t="s">
        <v>82</v>
      </c>
      <c r="AV237" s="13" t="s">
        <v>80</v>
      </c>
      <c r="AW237" s="13" t="s">
        <v>33</v>
      </c>
      <c r="AX237" s="13" t="s">
        <v>72</v>
      </c>
      <c r="AY237" s="203" t="s">
        <v>118</v>
      </c>
    </row>
    <row r="238" spans="1:65" s="14" customFormat="1" ht="11.25">
      <c r="B238" s="204"/>
      <c r="C238" s="205"/>
      <c r="D238" s="187" t="s">
        <v>131</v>
      </c>
      <c r="E238" s="206" t="s">
        <v>19</v>
      </c>
      <c r="F238" s="207" t="s">
        <v>140</v>
      </c>
      <c r="G238" s="205"/>
      <c r="H238" s="208">
        <v>18.96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131</v>
      </c>
      <c r="AU238" s="214" t="s">
        <v>82</v>
      </c>
      <c r="AV238" s="14" t="s">
        <v>82</v>
      </c>
      <c r="AW238" s="14" t="s">
        <v>33</v>
      </c>
      <c r="AX238" s="14" t="s">
        <v>72</v>
      </c>
      <c r="AY238" s="214" t="s">
        <v>118</v>
      </c>
    </row>
    <row r="239" spans="1:65" s="15" customFormat="1" ht="11.25">
      <c r="B239" s="215"/>
      <c r="C239" s="216"/>
      <c r="D239" s="187" t="s">
        <v>131</v>
      </c>
      <c r="E239" s="217" t="s">
        <v>19</v>
      </c>
      <c r="F239" s="218" t="s">
        <v>134</v>
      </c>
      <c r="G239" s="216"/>
      <c r="H239" s="219">
        <v>18.96</v>
      </c>
      <c r="I239" s="220"/>
      <c r="J239" s="216"/>
      <c r="K239" s="216"/>
      <c r="L239" s="221"/>
      <c r="M239" s="222"/>
      <c r="N239" s="223"/>
      <c r="O239" s="223"/>
      <c r="P239" s="223"/>
      <c r="Q239" s="223"/>
      <c r="R239" s="223"/>
      <c r="S239" s="223"/>
      <c r="T239" s="224"/>
      <c r="AT239" s="225" t="s">
        <v>131</v>
      </c>
      <c r="AU239" s="225" t="s">
        <v>82</v>
      </c>
      <c r="AV239" s="15" t="s">
        <v>125</v>
      </c>
      <c r="AW239" s="15" t="s">
        <v>33</v>
      </c>
      <c r="AX239" s="15" t="s">
        <v>80</v>
      </c>
      <c r="AY239" s="225" t="s">
        <v>118</v>
      </c>
    </row>
    <row r="240" spans="1:65" s="12" customFormat="1" ht="22.9" customHeight="1">
      <c r="B240" s="158"/>
      <c r="C240" s="159"/>
      <c r="D240" s="160" t="s">
        <v>71</v>
      </c>
      <c r="E240" s="172" t="s">
        <v>184</v>
      </c>
      <c r="F240" s="172" t="s">
        <v>334</v>
      </c>
      <c r="G240" s="159"/>
      <c r="H240" s="159"/>
      <c r="I240" s="162"/>
      <c r="J240" s="173">
        <f>BK240</f>
        <v>0</v>
      </c>
      <c r="K240" s="159"/>
      <c r="L240" s="164"/>
      <c r="M240" s="165"/>
      <c r="N240" s="166"/>
      <c r="O240" s="166"/>
      <c r="P240" s="167">
        <f>SUM(P241:P304)</f>
        <v>0</v>
      </c>
      <c r="Q240" s="166"/>
      <c r="R240" s="167">
        <f>SUM(R241:R304)</f>
        <v>4.7841656000000006</v>
      </c>
      <c r="S240" s="166"/>
      <c r="T240" s="168">
        <f>SUM(T241:T304)</f>
        <v>17.979360000000003</v>
      </c>
      <c r="AR240" s="169" t="s">
        <v>80</v>
      </c>
      <c r="AT240" s="170" t="s">
        <v>71</v>
      </c>
      <c r="AU240" s="170" t="s">
        <v>80</v>
      </c>
      <c r="AY240" s="169" t="s">
        <v>118</v>
      </c>
      <c r="BK240" s="171">
        <f>SUM(BK241:BK304)</f>
        <v>0</v>
      </c>
    </row>
    <row r="241" spans="1:65" s="2" customFormat="1" ht="33" customHeight="1">
      <c r="A241" s="35"/>
      <c r="B241" s="36"/>
      <c r="C241" s="174" t="s">
        <v>335</v>
      </c>
      <c r="D241" s="174" t="s">
        <v>120</v>
      </c>
      <c r="E241" s="175" t="s">
        <v>336</v>
      </c>
      <c r="F241" s="176" t="s">
        <v>337</v>
      </c>
      <c r="G241" s="177" t="s">
        <v>157</v>
      </c>
      <c r="H241" s="178">
        <v>20</v>
      </c>
      <c r="I241" s="179"/>
      <c r="J241" s="180">
        <f>ROUND(I241*H241,2)</f>
        <v>0</v>
      </c>
      <c r="K241" s="176" t="s">
        <v>124</v>
      </c>
      <c r="L241" s="40"/>
      <c r="M241" s="181" t="s">
        <v>19</v>
      </c>
      <c r="N241" s="182" t="s">
        <v>43</v>
      </c>
      <c r="O241" s="65"/>
      <c r="P241" s="183">
        <f>O241*H241</f>
        <v>0</v>
      </c>
      <c r="Q241" s="183">
        <v>0.15540000000000001</v>
      </c>
      <c r="R241" s="183">
        <f>Q241*H241</f>
        <v>3.1080000000000001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125</v>
      </c>
      <c r="AT241" s="185" t="s">
        <v>120</v>
      </c>
      <c r="AU241" s="185" t="s">
        <v>82</v>
      </c>
      <c r="AY241" s="18" t="s">
        <v>118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80</v>
      </c>
      <c r="BK241" s="186">
        <f>ROUND(I241*H241,2)</f>
        <v>0</v>
      </c>
      <c r="BL241" s="18" t="s">
        <v>125</v>
      </c>
      <c r="BM241" s="185" t="s">
        <v>338</v>
      </c>
    </row>
    <row r="242" spans="1:65" s="2" customFormat="1" ht="29.25">
      <c r="A242" s="35"/>
      <c r="B242" s="36"/>
      <c r="C242" s="37"/>
      <c r="D242" s="187" t="s">
        <v>127</v>
      </c>
      <c r="E242" s="37"/>
      <c r="F242" s="188" t="s">
        <v>339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127</v>
      </c>
      <c r="AU242" s="18" t="s">
        <v>82</v>
      </c>
    </row>
    <row r="243" spans="1:65" s="2" customFormat="1" ht="11.25">
      <c r="A243" s="35"/>
      <c r="B243" s="36"/>
      <c r="C243" s="37"/>
      <c r="D243" s="192" t="s">
        <v>129</v>
      </c>
      <c r="E243" s="37"/>
      <c r="F243" s="193" t="s">
        <v>340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129</v>
      </c>
      <c r="AU243" s="18" t="s">
        <v>82</v>
      </c>
    </row>
    <row r="244" spans="1:65" s="2" customFormat="1" ht="16.5" customHeight="1">
      <c r="A244" s="35"/>
      <c r="B244" s="36"/>
      <c r="C244" s="226" t="s">
        <v>341</v>
      </c>
      <c r="D244" s="226" t="s">
        <v>342</v>
      </c>
      <c r="E244" s="227" t="s">
        <v>343</v>
      </c>
      <c r="F244" s="228" t="s">
        <v>344</v>
      </c>
      <c r="G244" s="229" t="s">
        <v>157</v>
      </c>
      <c r="H244" s="230">
        <v>20.399999999999999</v>
      </c>
      <c r="I244" s="231"/>
      <c r="J244" s="232">
        <f>ROUND(I244*H244,2)</f>
        <v>0</v>
      </c>
      <c r="K244" s="228" t="s">
        <v>124</v>
      </c>
      <c r="L244" s="233"/>
      <c r="M244" s="234" t="s">
        <v>19</v>
      </c>
      <c r="N244" s="235" t="s">
        <v>43</v>
      </c>
      <c r="O244" s="65"/>
      <c r="P244" s="183">
        <f>O244*H244</f>
        <v>0</v>
      </c>
      <c r="Q244" s="183">
        <v>0.08</v>
      </c>
      <c r="R244" s="183">
        <f>Q244*H244</f>
        <v>1.6319999999999999</v>
      </c>
      <c r="S244" s="183">
        <v>0</v>
      </c>
      <c r="T244" s="18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85" t="s">
        <v>177</v>
      </c>
      <c r="AT244" s="185" t="s">
        <v>342</v>
      </c>
      <c r="AU244" s="185" t="s">
        <v>82</v>
      </c>
      <c r="AY244" s="18" t="s">
        <v>118</v>
      </c>
      <c r="BE244" s="186">
        <f>IF(N244="základní",J244,0)</f>
        <v>0</v>
      </c>
      <c r="BF244" s="186">
        <f>IF(N244="snížená",J244,0)</f>
        <v>0</v>
      </c>
      <c r="BG244" s="186">
        <f>IF(N244="zákl. přenesená",J244,0)</f>
        <v>0</v>
      </c>
      <c r="BH244" s="186">
        <f>IF(N244="sníž. přenesená",J244,0)</f>
        <v>0</v>
      </c>
      <c r="BI244" s="186">
        <f>IF(N244="nulová",J244,0)</f>
        <v>0</v>
      </c>
      <c r="BJ244" s="18" t="s">
        <v>80</v>
      </c>
      <c r="BK244" s="186">
        <f>ROUND(I244*H244,2)</f>
        <v>0</v>
      </c>
      <c r="BL244" s="18" t="s">
        <v>125</v>
      </c>
      <c r="BM244" s="185" t="s">
        <v>345</v>
      </c>
    </row>
    <row r="245" spans="1:65" s="2" customFormat="1" ht="11.25">
      <c r="A245" s="35"/>
      <c r="B245" s="36"/>
      <c r="C245" s="37"/>
      <c r="D245" s="187" t="s">
        <v>127</v>
      </c>
      <c r="E245" s="37"/>
      <c r="F245" s="188" t="s">
        <v>344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127</v>
      </c>
      <c r="AU245" s="18" t="s">
        <v>82</v>
      </c>
    </row>
    <row r="246" spans="1:65" s="14" customFormat="1" ht="11.25">
      <c r="B246" s="204"/>
      <c r="C246" s="205"/>
      <c r="D246" s="187" t="s">
        <v>131</v>
      </c>
      <c r="E246" s="206" t="s">
        <v>19</v>
      </c>
      <c r="F246" s="207" t="s">
        <v>271</v>
      </c>
      <c r="G246" s="205"/>
      <c r="H246" s="208">
        <v>20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131</v>
      </c>
      <c r="AU246" s="214" t="s">
        <v>82</v>
      </c>
      <c r="AV246" s="14" t="s">
        <v>82</v>
      </c>
      <c r="AW246" s="14" t="s">
        <v>33</v>
      </c>
      <c r="AX246" s="14" t="s">
        <v>80</v>
      </c>
      <c r="AY246" s="214" t="s">
        <v>118</v>
      </c>
    </row>
    <row r="247" spans="1:65" s="14" customFormat="1" ht="11.25">
      <c r="B247" s="204"/>
      <c r="C247" s="205"/>
      <c r="D247" s="187" t="s">
        <v>131</v>
      </c>
      <c r="E247" s="205"/>
      <c r="F247" s="207" t="s">
        <v>346</v>
      </c>
      <c r="G247" s="205"/>
      <c r="H247" s="208">
        <v>20.399999999999999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131</v>
      </c>
      <c r="AU247" s="214" t="s">
        <v>82</v>
      </c>
      <c r="AV247" s="14" t="s">
        <v>82</v>
      </c>
      <c r="AW247" s="14" t="s">
        <v>4</v>
      </c>
      <c r="AX247" s="14" t="s">
        <v>80</v>
      </c>
      <c r="AY247" s="214" t="s">
        <v>118</v>
      </c>
    </row>
    <row r="248" spans="1:65" s="2" customFormat="1" ht="24.2" customHeight="1">
      <c r="A248" s="35"/>
      <c r="B248" s="36"/>
      <c r="C248" s="174" t="s">
        <v>347</v>
      </c>
      <c r="D248" s="174" t="s">
        <v>120</v>
      </c>
      <c r="E248" s="175" t="s">
        <v>348</v>
      </c>
      <c r="F248" s="176" t="s">
        <v>349</v>
      </c>
      <c r="G248" s="177" t="s">
        <v>157</v>
      </c>
      <c r="H248" s="178">
        <v>22</v>
      </c>
      <c r="I248" s="179"/>
      <c r="J248" s="180">
        <f>ROUND(I248*H248,2)</f>
        <v>0</v>
      </c>
      <c r="K248" s="176" t="s">
        <v>124</v>
      </c>
      <c r="L248" s="40"/>
      <c r="M248" s="181" t="s">
        <v>19</v>
      </c>
      <c r="N248" s="182" t="s">
        <v>43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0</v>
      </c>
      <c r="T248" s="18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125</v>
      </c>
      <c r="AT248" s="185" t="s">
        <v>120</v>
      </c>
      <c r="AU248" s="185" t="s">
        <v>82</v>
      </c>
      <c r="AY248" s="18" t="s">
        <v>118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80</v>
      </c>
      <c r="BK248" s="186">
        <f>ROUND(I248*H248,2)</f>
        <v>0</v>
      </c>
      <c r="BL248" s="18" t="s">
        <v>125</v>
      </c>
      <c r="BM248" s="185" t="s">
        <v>350</v>
      </c>
    </row>
    <row r="249" spans="1:65" s="2" customFormat="1" ht="19.5">
      <c r="A249" s="35"/>
      <c r="B249" s="36"/>
      <c r="C249" s="37"/>
      <c r="D249" s="187" t="s">
        <v>127</v>
      </c>
      <c r="E249" s="37"/>
      <c r="F249" s="188" t="s">
        <v>351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127</v>
      </c>
      <c r="AU249" s="18" t="s">
        <v>82</v>
      </c>
    </row>
    <row r="250" spans="1:65" s="2" customFormat="1" ht="11.25">
      <c r="A250" s="35"/>
      <c r="B250" s="36"/>
      <c r="C250" s="37"/>
      <c r="D250" s="192" t="s">
        <v>129</v>
      </c>
      <c r="E250" s="37"/>
      <c r="F250" s="193" t="s">
        <v>352</v>
      </c>
      <c r="G250" s="37"/>
      <c r="H250" s="37"/>
      <c r="I250" s="189"/>
      <c r="J250" s="37"/>
      <c r="K250" s="37"/>
      <c r="L250" s="40"/>
      <c r="M250" s="190"/>
      <c r="N250" s="191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129</v>
      </c>
      <c r="AU250" s="18" t="s">
        <v>82</v>
      </c>
    </row>
    <row r="251" spans="1:65" s="2" customFormat="1" ht="24.2" customHeight="1">
      <c r="A251" s="35"/>
      <c r="B251" s="36"/>
      <c r="C251" s="174" t="s">
        <v>353</v>
      </c>
      <c r="D251" s="174" t="s">
        <v>120</v>
      </c>
      <c r="E251" s="175" t="s">
        <v>354</v>
      </c>
      <c r="F251" s="176" t="s">
        <v>355</v>
      </c>
      <c r="G251" s="177" t="s">
        <v>157</v>
      </c>
      <c r="H251" s="178">
        <v>1.7</v>
      </c>
      <c r="I251" s="179"/>
      <c r="J251" s="180">
        <f>ROUND(I251*H251,2)</f>
        <v>0</v>
      </c>
      <c r="K251" s="176" t="s">
        <v>124</v>
      </c>
      <c r="L251" s="40"/>
      <c r="M251" s="181" t="s">
        <v>19</v>
      </c>
      <c r="N251" s="182" t="s">
        <v>43</v>
      </c>
      <c r="O251" s="65"/>
      <c r="P251" s="183">
        <f>O251*H251</f>
        <v>0</v>
      </c>
      <c r="Q251" s="183">
        <v>2.0799999999999998E-3</v>
      </c>
      <c r="R251" s="183">
        <f>Q251*H251</f>
        <v>3.5359999999999996E-3</v>
      </c>
      <c r="S251" s="183">
        <v>0</v>
      </c>
      <c r="T251" s="18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85" t="s">
        <v>125</v>
      </c>
      <c r="AT251" s="185" t="s">
        <v>120</v>
      </c>
      <c r="AU251" s="185" t="s">
        <v>82</v>
      </c>
      <c r="AY251" s="18" t="s">
        <v>118</v>
      </c>
      <c r="BE251" s="186">
        <f>IF(N251="základní",J251,0)</f>
        <v>0</v>
      </c>
      <c r="BF251" s="186">
        <f>IF(N251="snížená",J251,0)</f>
        <v>0</v>
      </c>
      <c r="BG251" s="186">
        <f>IF(N251="zákl. přenesená",J251,0)</f>
        <v>0</v>
      </c>
      <c r="BH251" s="186">
        <f>IF(N251="sníž. přenesená",J251,0)</f>
        <v>0</v>
      </c>
      <c r="BI251" s="186">
        <f>IF(N251="nulová",J251,0)</f>
        <v>0</v>
      </c>
      <c r="BJ251" s="18" t="s">
        <v>80</v>
      </c>
      <c r="BK251" s="186">
        <f>ROUND(I251*H251,2)</f>
        <v>0</v>
      </c>
      <c r="BL251" s="18" t="s">
        <v>125</v>
      </c>
      <c r="BM251" s="185" t="s">
        <v>356</v>
      </c>
    </row>
    <row r="252" spans="1:65" s="2" customFormat="1" ht="19.5">
      <c r="A252" s="35"/>
      <c r="B252" s="36"/>
      <c r="C252" s="37"/>
      <c r="D252" s="187" t="s">
        <v>127</v>
      </c>
      <c r="E252" s="37"/>
      <c r="F252" s="188" t="s">
        <v>357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127</v>
      </c>
      <c r="AU252" s="18" t="s">
        <v>82</v>
      </c>
    </row>
    <row r="253" spans="1:65" s="2" customFormat="1" ht="11.25">
      <c r="A253" s="35"/>
      <c r="B253" s="36"/>
      <c r="C253" s="37"/>
      <c r="D253" s="192" t="s">
        <v>129</v>
      </c>
      <c r="E253" s="37"/>
      <c r="F253" s="193" t="s">
        <v>358</v>
      </c>
      <c r="G253" s="37"/>
      <c r="H253" s="37"/>
      <c r="I253" s="189"/>
      <c r="J253" s="37"/>
      <c r="K253" s="37"/>
      <c r="L253" s="40"/>
      <c r="M253" s="190"/>
      <c r="N253" s="191"/>
      <c r="O253" s="65"/>
      <c r="P253" s="65"/>
      <c r="Q253" s="65"/>
      <c r="R253" s="65"/>
      <c r="S253" s="65"/>
      <c r="T253" s="66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129</v>
      </c>
      <c r="AU253" s="18" t="s">
        <v>82</v>
      </c>
    </row>
    <row r="254" spans="1:65" s="2" customFormat="1" ht="24.2" customHeight="1">
      <c r="A254" s="35"/>
      <c r="B254" s="36"/>
      <c r="C254" s="174" t="s">
        <v>359</v>
      </c>
      <c r="D254" s="174" t="s">
        <v>120</v>
      </c>
      <c r="E254" s="175" t="s">
        <v>360</v>
      </c>
      <c r="F254" s="176" t="s">
        <v>361</v>
      </c>
      <c r="G254" s="177" t="s">
        <v>157</v>
      </c>
      <c r="H254" s="178">
        <v>3.4</v>
      </c>
      <c r="I254" s="179"/>
      <c r="J254" s="180">
        <f>ROUND(I254*H254,2)</f>
        <v>0</v>
      </c>
      <c r="K254" s="176" t="s">
        <v>124</v>
      </c>
      <c r="L254" s="40"/>
      <c r="M254" s="181" t="s">
        <v>19</v>
      </c>
      <c r="N254" s="182" t="s">
        <v>43</v>
      </c>
      <c r="O254" s="65"/>
      <c r="P254" s="183">
        <f>O254*H254</f>
        <v>0</v>
      </c>
      <c r="Q254" s="183">
        <v>1.7000000000000001E-4</v>
      </c>
      <c r="R254" s="183">
        <f>Q254*H254</f>
        <v>5.7800000000000006E-4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125</v>
      </c>
      <c r="AT254" s="185" t="s">
        <v>120</v>
      </c>
      <c r="AU254" s="185" t="s">
        <v>82</v>
      </c>
      <c r="AY254" s="18" t="s">
        <v>118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80</v>
      </c>
      <c r="BK254" s="186">
        <f>ROUND(I254*H254,2)</f>
        <v>0</v>
      </c>
      <c r="BL254" s="18" t="s">
        <v>125</v>
      </c>
      <c r="BM254" s="185" t="s">
        <v>362</v>
      </c>
    </row>
    <row r="255" spans="1:65" s="2" customFormat="1" ht="19.5">
      <c r="A255" s="35"/>
      <c r="B255" s="36"/>
      <c r="C255" s="37"/>
      <c r="D255" s="187" t="s">
        <v>127</v>
      </c>
      <c r="E255" s="37"/>
      <c r="F255" s="188" t="s">
        <v>363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127</v>
      </c>
      <c r="AU255" s="18" t="s">
        <v>82</v>
      </c>
    </row>
    <row r="256" spans="1:65" s="2" customFormat="1" ht="11.25">
      <c r="A256" s="35"/>
      <c r="B256" s="36"/>
      <c r="C256" s="37"/>
      <c r="D256" s="192" t="s">
        <v>129</v>
      </c>
      <c r="E256" s="37"/>
      <c r="F256" s="193" t="s">
        <v>364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129</v>
      </c>
      <c r="AU256" s="18" t="s">
        <v>82</v>
      </c>
    </row>
    <row r="257" spans="1:65" s="14" customFormat="1" ht="11.25">
      <c r="B257" s="204"/>
      <c r="C257" s="205"/>
      <c r="D257" s="187" t="s">
        <v>131</v>
      </c>
      <c r="E257" s="206" t="s">
        <v>19</v>
      </c>
      <c r="F257" s="207" t="s">
        <v>365</v>
      </c>
      <c r="G257" s="205"/>
      <c r="H257" s="208">
        <v>3.4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131</v>
      </c>
      <c r="AU257" s="214" t="s">
        <v>82</v>
      </c>
      <c r="AV257" s="14" t="s">
        <v>82</v>
      </c>
      <c r="AW257" s="14" t="s">
        <v>33</v>
      </c>
      <c r="AX257" s="14" t="s">
        <v>72</v>
      </c>
      <c r="AY257" s="214" t="s">
        <v>118</v>
      </c>
    </row>
    <row r="258" spans="1:65" s="15" customFormat="1" ht="11.25">
      <c r="B258" s="215"/>
      <c r="C258" s="216"/>
      <c r="D258" s="187" t="s">
        <v>131</v>
      </c>
      <c r="E258" s="217" t="s">
        <v>19</v>
      </c>
      <c r="F258" s="218" t="s">
        <v>134</v>
      </c>
      <c r="G258" s="216"/>
      <c r="H258" s="219">
        <v>3.4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131</v>
      </c>
      <c r="AU258" s="225" t="s">
        <v>82</v>
      </c>
      <c r="AV258" s="15" t="s">
        <v>125</v>
      </c>
      <c r="AW258" s="15" t="s">
        <v>33</v>
      </c>
      <c r="AX258" s="15" t="s">
        <v>80</v>
      </c>
      <c r="AY258" s="225" t="s">
        <v>118</v>
      </c>
    </row>
    <row r="259" spans="1:65" s="2" customFormat="1" ht="37.9" customHeight="1">
      <c r="A259" s="35"/>
      <c r="B259" s="36"/>
      <c r="C259" s="174" t="s">
        <v>366</v>
      </c>
      <c r="D259" s="174" t="s">
        <v>120</v>
      </c>
      <c r="E259" s="175" t="s">
        <v>367</v>
      </c>
      <c r="F259" s="176" t="s">
        <v>368</v>
      </c>
      <c r="G259" s="177" t="s">
        <v>123</v>
      </c>
      <c r="H259" s="178">
        <v>88</v>
      </c>
      <c r="I259" s="179"/>
      <c r="J259" s="180">
        <f>ROUND(I259*H259,2)</f>
        <v>0</v>
      </c>
      <c r="K259" s="176" t="s">
        <v>124</v>
      </c>
      <c r="L259" s="40"/>
      <c r="M259" s="181" t="s">
        <v>19</v>
      </c>
      <c r="N259" s="182" t="s">
        <v>43</v>
      </c>
      <c r="O259" s="65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185" t="s">
        <v>125</v>
      </c>
      <c r="AT259" s="185" t="s">
        <v>120</v>
      </c>
      <c r="AU259" s="185" t="s">
        <v>82</v>
      </c>
      <c r="AY259" s="18" t="s">
        <v>118</v>
      </c>
      <c r="BE259" s="186">
        <f>IF(N259="základní",J259,0)</f>
        <v>0</v>
      </c>
      <c r="BF259" s="186">
        <f>IF(N259="snížená",J259,0)</f>
        <v>0</v>
      </c>
      <c r="BG259" s="186">
        <f>IF(N259="zákl. přenesená",J259,0)</f>
        <v>0</v>
      </c>
      <c r="BH259" s="186">
        <f>IF(N259="sníž. přenesená",J259,0)</f>
        <v>0</v>
      </c>
      <c r="BI259" s="186">
        <f>IF(N259="nulová",J259,0)</f>
        <v>0</v>
      </c>
      <c r="BJ259" s="18" t="s">
        <v>80</v>
      </c>
      <c r="BK259" s="186">
        <f>ROUND(I259*H259,2)</f>
        <v>0</v>
      </c>
      <c r="BL259" s="18" t="s">
        <v>125</v>
      </c>
      <c r="BM259" s="185" t="s">
        <v>369</v>
      </c>
    </row>
    <row r="260" spans="1:65" s="2" customFormat="1" ht="29.25">
      <c r="A260" s="35"/>
      <c r="B260" s="36"/>
      <c r="C260" s="37"/>
      <c r="D260" s="187" t="s">
        <v>127</v>
      </c>
      <c r="E260" s="37"/>
      <c r="F260" s="188" t="s">
        <v>370</v>
      </c>
      <c r="G260" s="37"/>
      <c r="H260" s="37"/>
      <c r="I260" s="189"/>
      <c r="J260" s="37"/>
      <c r="K260" s="37"/>
      <c r="L260" s="40"/>
      <c r="M260" s="190"/>
      <c r="N260" s="191"/>
      <c r="O260" s="65"/>
      <c r="P260" s="65"/>
      <c r="Q260" s="65"/>
      <c r="R260" s="65"/>
      <c r="S260" s="65"/>
      <c r="T260" s="66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127</v>
      </c>
      <c r="AU260" s="18" t="s">
        <v>82</v>
      </c>
    </row>
    <row r="261" spans="1:65" s="2" customFormat="1" ht="11.25">
      <c r="A261" s="35"/>
      <c r="B261" s="36"/>
      <c r="C261" s="37"/>
      <c r="D261" s="192" t="s">
        <v>129</v>
      </c>
      <c r="E261" s="37"/>
      <c r="F261" s="193" t="s">
        <v>371</v>
      </c>
      <c r="G261" s="37"/>
      <c r="H261" s="37"/>
      <c r="I261" s="189"/>
      <c r="J261" s="37"/>
      <c r="K261" s="37"/>
      <c r="L261" s="40"/>
      <c r="M261" s="190"/>
      <c r="N261" s="191"/>
      <c r="O261" s="65"/>
      <c r="P261" s="65"/>
      <c r="Q261" s="65"/>
      <c r="R261" s="65"/>
      <c r="S261" s="65"/>
      <c r="T261" s="66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129</v>
      </c>
      <c r="AU261" s="18" t="s">
        <v>82</v>
      </c>
    </row>
    <row r="262" spans="1:65" s="14" customFormat="1" ht="11.25">
      <c r="B262" s="204"/>
      <c r="C262" s="205"/>
      <c r="D262" s="187" t="s">
        <v>131</v>
      </c>
      <c r="E262" s="206" t="s">
        <v>19</v>
      </c>
      <c r="F262" s="207" t="s">
        <v>372</v>
      </c>
      <c r="G262" s="205"/>
      <c r="H262" s="208">
        <v>88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131</v>
      </c>
      <c r="AU262" s="214" t="s">
        <v>82</v>
      </c>
      <c r="AV262" s="14" t="s">
        <v>82</v>
      </c>
      <c r="AW262" s="14" t="s">
        <v>33</v>
      </c>
      <c r="AX262" s="14" t="s">
        <v>72</v>
      </c>
      <c r="AY262" s="214" t="s">
        <v>118</v>
      </c>
    </row>
    <row r="263" spans="1:65" s="15" customFormat="1" ht="11.25">
      <c r="B263" s="215"/>
      <c r="C263" s="216"/>
      <c r="D263" s="187" t="s">
        <v>131</v>
      </c>
      <c r="E263" s="217" t="s">
        <v>19</v>
      </c>
      <c r="F263" s="218" t="s">
        <v>134</v>
      </c>
      <c r="G263" s="216"/>
      <c r="H263" s="219">
        <v>88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131</v>
      </c>
      <c r="AU263" s="225" t="s">
        <v>82</v>
      </c>
      <c r="AV263" s="15" t="s">
        <v>125</v>
      </c>
      <c r="AW263" s="15" t="s">
        <v>33</v>
      </c>
      <c r="AX263" s="15" t="s">
        <v>80</v>
      </c>
      <c r="AY263" s="225" t="s">
        <v>118</v>
      </c>
    </row>
    <row r="264" spans="1:65" s="2" customFormat="1" ht="37.9" customHeight="1">
      <c r="A264" s="35"/>
      <c r="B264" s="36"/>
      <c r="C264" s="174" t="s">
        <v>373</v>
      </c>
      <c r="D264" s="174" t="s">
        <v>120</v>
      </c>
      <c r="E264" s="175" t="s">
        <v>374</v>
      </c>
      <c r="F264" s="176" t="s">
        <v>375</v>
      </c>
      <c r="G264" s="177" t="s">
        <v>123</v>
      </c>
      <c r="H264" s="178">
        <v>5280</v>
      </c>
      <c r="I264" s="179"/>
      <c r="J264" s="180">
        <f>ROUND(I264*H264,2)</f>
        <v>0</v>
      </c>
      <c r="K264" s="176" t="s">
        <v>124</v>
      </c>
      <c r="L264" s="40"/>
      <c r="M264" s="181" t="s">
        <v>19</v>
      </c>
      <c r="N264" s="182" t="s">
        <v>43</v>
      </c>
      <c r="O264" s="65"/>
      <c r="P264" s="183">
        <f>O264*H264</f>
        <v>0</v>
      </c>
      <c r="Q264" s="183">
        <v>0</v>
      </c>
      <c r="R264" s="183">
        <f>Q264*H264</f>
        <v>0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125</v>
      </c>
      <c r="AT264" s="185" t="s">
        <v>120</v>
      </c>
      <c r="AU264" s="185" t="s">
        <v>82</v>
      </c>
      <c r="AY264" s="18" t="s">
        <v>118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80</v>
      </c>
      <c r="BK264" s="186">
        <f>ROUND(I264*H264,2)</f>
        <v>0</v>
      </c>
      <c r="BL264" s="18" t="s">
        <v>125</v>
      </c>
      <c r="BM264" s="185" t="s">
        <v>376</v>
      </c>
    </row>
    <row r="265" spans="1:65" s="2" customFormat="1" ht="29.25">
      <c r="A265" s="35"/>
      <c r="B265" s="36"/>
      <c r="C265" s="37"/>
      <c r="D265" s="187" t="s">
        <v>127</v>
      </c>
      <c r="E265" s="37"/>
      <c r="F265" s="188" t="s">
        <v>377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127</v>
      </c>
      <c r="AU265" s="18" t="s">
        <v>82</v>
      </c>
    </row>
    <row r="266" spans="1:65" s="2" customFormat="1" ht="11.25">
      <c r="A266" s="35"/>
      <c r="B266" s="36"/>
      <c r="C266" s="37"/>
      <c r="D266" s="192" t="s">
        <v>129</v>
      </c>
      <c r="E266" s="37"/>
      <c r="F266" s="193" t="s">
        <v>378</v>
      </c>
      <c r="G266" s="37"/>
      <c r="H266" s="37"/>
      <c r="I266" s="189"/>
      <c r="J266" s="37"/>
      <c r="K266" s="37"/>
      <c r="L266" s="40"/>
      <c r="M266" s="190"/>
      <c r="N266" s="191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129</v>
      </c>
      <c r="AU266" s="18" t="s">
        <v>82</v>
      </c>
    </row>
    <row r="267" spans="1:65" s="14" customFormat="1" ht="11.25">
      <c r="B267" s="204"/>
      <c r="C267" s="205"/>
      <c r="D267" s="187" t="s">
        <v>131</v>
      </c>
      <c r="E267" s="206" t="s">
        <v>19</v>
      </c>
      <c r="F267" s="207" t="s">
        <v>379</v>
      </c>
      <c r="G267" s="205"/>
      <c r="H267" s="208">
        <v>5280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131</v>
      </c>
      <c r="AU267" s="214" t="s">
        <v>82</v>
      </c>
      <c r="AV267" s="14" t="s">
        <v>82</v>
      </c>
      <c r="AW267" s="14" t="s">
        <v>33</v>
      </c>
      <c r="AX267" s="14" t="s">
        <v>80</v>
      </c>
      <c r="AY267" s="214" t="s">
        <v>118</v>
      </c>
    </row>
    <row r="268" spans="1:65" s="2" customFormat="1" ht="37.9" customHeight="1">
      <c r="A268" s="35"/>
      <c r="B268" s="36"/>
      <c r="C268" s="174" t="s">
        <v>380</v>
      </c>
      <c r="D268" s="174" t="s">
        <v>120</v>
      </c>
      <c r="E268" s="175" t="s">
        <v>381</v>
      </c>
      <c r="F268" s="176" t="s">
        <v>382</v>
      </c>
      <c r="G268" s="177" t="s">
        <v>123</v>
      </c>
      <c r="H268" s="178">
        <v>88</v>
      </c>
      <c r="I268" s="179"/>
      <c r="J268" s="180">
        <f>ROUND(I268*H268,2)</f>
        <v>0</v>
      </c>
      <c r="K268" s="176" t="s">
        <v>124</v>
      </c>
      <c r="L268" s="40"/>
      <c r="M268" s="181" t="s">
        <v>19</v>
      </c>
      <c r="N268" s="182" t="s">
        <v>43</v>
      </c>
      <c r="O268" s="65"/>
      <c r="P268" s="183">
        <f>O268*H268</f>
        <v>0</v>
      </c>
      <c r="Q268" s="183">
        <v>0</v>
      </c>
      <c r="R268" s="183">
        <f>Q268*H268</f>
        <v>0</v>
      </c>
      <c r="S268" s="183">
        <v>0</v>
      </c>
      <c r="T268" s="18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125</v>
      </c>
      <c r="AT268" s="185" t="s">
        <v>120</v>
      </c>
      <c r="AU268" s="185" t="s">
        <v>82</v>
      </c>
      <c r="AY268" s="18" t="s">
        <v>118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80</v>
      </c>
      <c r="BK268" s="186">
        <f>ROUND(I268*H268,2)</f>
        <v>0</v>
      </c>
      <c r="BL268" s="18" t="s">
        <v>125</v>
      </c>
      <c r="BM268" s="185" t="s">
        <v>383</v>
      </c>
    </row>
    <row r="269" spans="1:65" s="2" customFormat="1" ht="29.25">
      <c r="A269" s="35"/>
      <c r="B269" s="36"/>
      <c r="C269" s="37"/>
      <c r="D269" s="187" t="s">
        <v>127</v>
      </c>
      <c r="E269" s="37"/>
      <c r="F269" s="188" t="s">
        <v>384</v>
      </c>
      <c r="G269" s="37"/>
      <c r="H269" s="37"/>
      <c r="I269" s="189"/>
      <c r="J269" s="37"/>
      <c r="K269" s="37"/>
      <c r="L269" s="40"/>
      <c r="M269" s="190"/>
      <c r="N269" s="191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127</v>
      </c>
      <c r="AU269" s="18" t="s">
        <v>82</v>
      </c>
    </row>
    <row r="270" spans="1:65" s="2" customFormat="1" ht="11.25">
      <c r="A270" s="35"/>
      <c r="B270" s="36"/>
      <c r="C270" s="37"/>
      <c r="D270" s="192" t="s">
        <v>129</v>
      </c>
      <c r="E270" s="37"/>
      <c r="F270" s="193" t="s">
        <v>385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129</v>
      </c>
      <c r="AU270" s="18" t="s">
        <v>82</v>
      </c>
    </row>
    <row r="271" spans="1:65" s="2" customFormat="1" ht="24.2" customHeight="1">
      <c r="A271" s="35"/>
      <c r="B271" s="36"/>
      <c r="C271" s="174" t="s">
        <v>386</v>
      </c>
      <c r="D271" s="174" t="s">
        <v>120</v>
      </c>
      <c r="E271" s="175" t="s">
        <v>387</v>
      </c>
      <c r="F271" s="176" t="s">
        <v>388</v>
      </c>
      <c r="G271" s="177" t="s">
        <v>389</v>
      </c>
      <c r="H271" s="178">
        <v>44</v>
      </c>
      <c r="I271" s="179"/>
      <c r="J271" s="180">
        <f>ROUND(I271*H271,2)</f>
        <v>0</v>
      </c>
      <c r="K271" s="176" t="s">
        <v>124</v>
      </c>
      <c r="L271" s="40"/>
      <c r="M271" s="181" t="s">
        <v>19</v>
      </c>
      <c r="N271" s="182" t="s">
        <v>43</v>
      </c>
      <c r="O271" s="65"/>
      <c r="P271" s="183">
        <f>O271*H271</f>
        <v>0</v>
      </c>
      <c r="Q271" s="183">
        <v>1.0000000000000001E-5</v>
      </c>
      <c r="R271" s="183">
        <f>Q271*H271</f>
        <v>4.4000000000000002E-4</v>
      </c>
      <c r="S271" s="183">
        <v>0</v>
      </c>
      <c r="T271" s="184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5" t="s">
        <v>125</v>
      </c>
      <c r="AT271" s="185" t="s">
        <v>120</v>
      </c>
      <c r="AU271" s="185" t="s">
        <v>82</v>
      </c>
      <c r="AY271" s="18" t="s">
        <v>118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18" t="s">
        <v>80</v>
      </c>
      <c r="BK271" s="186">
        <f>ROUND(I271*H271,2)</f>
        <v>0</v>
      </c>
      <c r="BL271" s="18" t="s">
        <v>125</v>
      </c>
      <c r="BM271" s="185" t="s">
        <v>390</v>
      </c>
    </row>
    <row r="272" spans="1:65" s="2" customFormat="1" ht="19.5">
      <c r="A272" s="35"/>
      <c r="B272" s="36"/>
      <c r="C272" s="37"/>
      <c r="D272" s="187" t="s">
        <v>127</v>
      </c>
      <c r="E272" s="37"/>
      <c r="F272" s="188" t="s">
        <v>391</v>
      </c>
      <c r="G272" s="37"/>
      <c r="H272" s="37"/>
      <c r="I272" s="189"/>
      <c r="J272" s="37"/>
      <c r="K272" s="37"/>
      <c r="L272" s="40"/>
      <c r="M272" s="190"/>
      <c r="N272" s="191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127</v>
      </c>
      <c r="AU272" s="18" t="s">
        <v>82</v>
      </c>
    </row>
    <row r="273" spans="1:65" s="2" customFormat="1" ht="11.25">
      <c r="A273" s="35"/>
      <c r="B273" s="36"/>
      <c r="C273" s="37"/>
      <c r="D273" s="192" t="s">
        <v>129</v>
      </c>
      <c r="E273" s="37"/>
      <c r="F273" s="193" t="s">
        <v>392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129</v>
      </c>
      <c r="AU273" s="18" t="s">
        <v>82</v>
      </c>
    </row>
    <row r="274" spans="1:65" s="13" customFormat="1" ht="11.25">
      <c r="B274" s="194"/>
      <c r="C274" s="195"/>
      <c r="D274" s="187" t="s">
        <v>131</v>
      </c>
      <c r="E274" s="196" t="s">
        <v>19</v>
      </c>
      <c r="F274" s="197" t="s">
        <v>393</v>
      </c>
      <c r="G274" s="195"/>
      <c r="H274" s="196" t="s">
        <v>19</v>
      </c>
      <c r="I274" s="198"/>
      <c r="J274" s="195"/>
      <c r="K274" s="195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131</v>
      </c>
      <c r="AU274" s="203" t="s">
        <v>82</v>
      </c>
      <c r="AV274" s="13" t="s">
        <v>80</v>
      </c>
      <c r="AW274" s="13" t="s">
        <v>33</v>
      </c>
      <c r="AX274" s="13" t="s">
        <v>72</v>
      </c>
      <c r="AY274" s="203" t="s">
        <v>118</v>
      </c>
    </row>
    <row r="275" spans="1:65" s="14" customFormat="1" ht="11.25">
      <c r="B275" s="204"/>
      <c r="C275" s="205"/>
      <c r="D275" s="187" t="s">
        <v>131</v>
      </c>
      <c r="E275" s="206" t="s">
        <v>19</v>
      </c>
      <c r="F275" s="207" t="s">
        <v>394</v>
      </c>
      <c r="G275" s="205"/>
      <c r="H275" s="208">
        <v>44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131</v>
      </c>
      <c r="AU275" s="214" t="s">
        <v>82</v>
      </c>
      <c r="AV275" s="14" t="s">
        <v>82</v>
      </c>
      <c r="AW275" s="14" t="s">
        <v>33</v>
      </c>
      <c r="AX275" s="14" t="s">
        <v>72</v>
      </c>
      <c r="AY275" s="214" t="s">
        <v>118</v>
      </c>
    </row>
    <row r="276" spans="1:65" s="15" customFormat="1" ht="11.25">
      <c r="B276" s="215"/>
      <c r="C276" s="216"/>
      <c r="D276" s="187" t="s">
        <v>131</v>
      </c>
      <c r="E276" s="217" t="s">
        <v>19</v>
      </c>
      <c r="F276" s="218" t="s">
        <v>134</v>
      </c>
      <c r="G276" s="216"/>
      <c r="H276" s="219">
        <v>44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131</v>
      </c>
      <c r="AU276" s="225" t="s">
        <v>82</v>
      </c>
      <c r="AV276" s="15" t="s">
        <v>125</v>
      </c>
      <c r="AW276" s="15" t="s">
        <v>33</v>
      </c>
      <c r="AX276" s="15" t="s">
        <v>80</v>
      </c>
      <c r="AY276" s="225" t="s">
        <v>118</v>
      </c>
    </row>
    <row r="277" spans="1:65" s="2" customFormat="1" ht="24.2" customHeight="1">
      <c r="A277" s="35"/>
      <c r="B277" s="36"/>
      <c r="C277" s="174" t="s">
        <v>395</v>
      </c>
      <c r="D277" s="174" t="s">
        <v>120</v>
      </c>
      <c r="E277" s="175" t="s">
        <v>396</v>
      </c>
      <c r="F277" s="176" t="s">
        <v>397</v>
      </c>
      <c r="G277" s="177" t="s">
        <v>164</v>
      </c>
      <c r="H277" s="178">
        <v>3.8340000000000001</v>
      </c>
      <c r="I277" s="179"/>
      <c r="J277" s="180">
        <f>ROUND(I277*H277,2)</f>
        <v>0</v>
      </c>
      <c r="K277" s="176" t="s">
        <v>124</v>
      </c>
      <c r="L277" s="40"/>
      <c r="M277" s="181" t="s">
        <v>19</v>
      </c>
      <c r="N277" s="182" t="s">
        <v>43</v>
      </c>
      <c r="O277" s="65"/>
      <c r="P277" s="183">
        <f>O277*H277</f>
        <v>0</v>
      </c>
      <c r="Q277" s="183">
        <v>0</v>
      </c>
      <c r="R277" s="183">
        <f>Q277*H277</f>
        <v>0</v>
      </c>
      <c r="S277" s="183">
        <v>2.1</v>
      </c>
      <c r="T277" s="184">
        <f>S277*H277</f>
        <v>8.051400000000001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125</v>
      </c>
      <c r="AT277" s="185" t="s">
        <v>120</v>
      </c>
      <c r="AU277" s="185" t="s">
        <v>82</v>
      </c>
      <c r="AY277" s="18" t="s">
        <v>118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8" t="s">
        <v>80</v>
      </c>
      <c r="BK277" s="186">
        <f>ROUND(I277*H277,2)</f>
        <v>0</v>
      </c>
      <c r="BL277" s="18" t="s">
        <v>125</v>
      </c>
      <c r="BM277" s="185" t="s">
        <v>398</v>
      </c>
    </row>
    <row r="278" spans="1:65" s="2" customFormat="1" ht="19.5">
      <c r="A278" s="35"/>
      <c r="B278" s="36"/>
      <c r="C278" s="37"/>
      <c r="D278" s="187" t="s">
        <v>127</v>
      </c>
      <c r="E278" s="37"/>
      <c r="F278" s="188" t="s">
        <v>399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127</v>
      </c>
      <c r="AU278" s="18" t="s">
        <v>82</v>
      </c>
    </row>
    <row r="279" spans="1:65" s="2" customFormat="1" ht="11.25">
      <c r="A279" s="35"/>
      <c r="B279" s="36"/>
      <c r="C279" s="37"/>
      <c r="D279" s="192" t="s">
        <v>129</v>
      </c>
      <c r="E279" s="37"/>
      <c r="F279" s="193" t="s">
        <v>400</v>
      </c>
      <c r="G279" s="37"/>
      <c r="H279" s="37"/>
      <c r="I279" s="189"/>
      <c r="J279" s="37"/>
      <c r="K279" s="37"/>
      <c r="L279" s="40"/>
      <c r="M279" s="190"/>
      <c r="N279" s="191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129</v>
      </c>
      <c r="AU279" s="18" t="s">
        <v>82</v>
      </c>
    </row>
    <row r="280" spans="1:65" s="14" customFormat="1" ht="11.25">
      <c r="B280" s="204"/>
      <c r="C280" s="205"/>
      <c r="D280" s="187" t="s">
        <v>131</v>
      </c>
      <c r="E280" s="206" t="s">
        <v>19</v>
      </c>
      <c r="F280" s="207" t="s">
        <v>401</v>
      </c>
      <c r="G280" s="205"/>
      <c r="H280" s="208">
        <v>3.8340000000000001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131</v>
      </c>
      <c r="AU280" s="214" t="s">
        <v>82</v>
      </c>
      <c r="AV280" s="14" t="s">
        <v>82</v>
      </c>
      <c r="AW280" s="14" t="s">
        <v>33</v>
      </c>
      <c r="AX280" s="14" t="s">
        <v>72</v>
      </c>
      <c r="AY280" s="214" t="s">
        <v>118</v>
      </c>
    </row>
    <row r="281" spans="1:65" s="15" customFormat="1" ht="11.25">
      <c r="B281" s="215"/>
      <c r="C281" s="216"/>
      <c r="D281" s="187" t="s">
        <v>131</v>
      </c>
      <c r="E281" s="217" t="s">
        <v>19</v>
      </c>
      <c r="F281" s="218" t="s">
        <v>134</v>
      </c>
      <c r="G281" s="216"/>
      <c r="H281" s="219">
        <v>3.8340000000000001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131</v>
      </c>
      <c r="AU281" s="225" t="s">
        <v>82</v>
      </c>
      <c r="AV281" s="15" t="s">
        <v>125</v>
      </c>
      <c r="AW281" s="15" t="s">
        <v>33</v>
      </c>
      <c r="AX281" s="15" t="s">
        <v>80</v>
      </c>
      <c r="AY281" s="225" t="s">
        <v>118</v>
      </c>
    </row>
    <row r="282" spans="1:65" s="2" customFormat="1" ht="24.2" customHeight="1">
      <c r="A282" s="35"/>
      <c r="B282" s="36"/>
      <c r="C282" s="174" t="s">
        <v>402</v>
      </c>
      <c r="D282" s="174" t="s">
        <v>120</v>
      </c>
      <c r="E282" s="175" t="s">
        <v>403</v>
      </c>
      <c r="F282" s="176" t="s">
        <v>404</v>
      </c>
      <c r="G282" s="177" t="s">
        <v>164</v>
      </c>
      <c r="H282" s="178">
        <v>4.6859999999999999</v>
      </c>
      <c r="I282" s="179"/>
      <c r="J282" s="180">
        <f>ROUND(I282*H282,2)</f>
        <v>0</v>
      </c>
      <c r="K282" s="176" t="s">
        <v>124</v>
      </c>
      <c r="L282" s="40"/>
      <c r="M282" s="181" t="s">
        <v>19</v>
      </c>
      <c r="N282" s="182" t="s">
        <v>43</v>
      </c>
      <c r="O282" s="65"/>
      <c r="P282" s="183">
        <f>O282*H282</f>
        <v>0</v>
      </c>
      <c r="Q282" s="183">
        <v>0</v>
      </c>
      <c r="R282" s="183">
        <f>Q282*H282</f>
        <v>0</v>
      </c>
      <c r="S282" s="183">
        <v>2.1</v>
      </c>
      <c r="T282" s="184">
        <f>S282*H282</f>
        <v>9.8406000000000002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185" t="s">
        <v>125</v>
      </c>
      <c r="AT282" s="185" t="s">
        <v>120</v>
      </c>
      <c r="AU282" s="185" t="s">
        <v>82</v>
      </c>
      <c r="AY282" s="18" t="s">
        <v>118</v>
      </c>
      <c r="BE282" s="186">
        <f>IF(N282="základní",J282,0)</f>
        <v>0</v>
      </c>
      <c r="BF282" s="186">
        <f>IF(N282="snížená",J282,0)</f>
        <v>0</v>
      </c>
      <c r="BG282" s="186">
        <f>IF(N282="zákl. přenesená",J282,0)</f>
        <v>0</v>
      </c>
      <c r="BH282" s="186">
        <f>IF(N282="sníž. přenesená",J282,0)</f>
        <v>0</v>
      </c>
      <c r="BI282" s="186">
        <f>IF(N282="nulová",J282,0)</f>
        <v>0</v>
      </c>
      <c r="BJ282" s="18" t="s">
        <v>80</v>
      </c>
      <c r="BK282" s="186">
        <f>ROUND(I282*H282,2)</f>
        <v>0</v>
      </c>
      <c r="BL282" s="18" t="s">
        <v>125</v>
      </c>
      <c r="BM282" s="185" t="s">
        <v>405</v>
      </c>
    </row>
    <row r="283" spans="1:65" s="2" customFormat="1" ht="19.5">
      <c r="A283" s="35"/>
      <c r="B283" s="36"/>
      <c r="C283" s="37"/>
      <c r="D283" s="187" t="s">
        <v>127</v>
      </c>
      <c r="E283" s="37"/>
      <c r="F283" s="188" t="s">
        <v>406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127</v>
      </c>
      <c r="AU283" s="18" t="s">
        <v>82</v>
      </c>
    </row>
    <row r="284" spans="1:65" s="2" customFormat="1" ht="11.25">
      <c r="A284" s="35"/>
      <c r="B284" s="36"/>
      <c r="C284" s="37"/>
      <c r="D284" s="192" t="s">
        <v>129</v>
      </c>
      <c r="E284" s="37"/>
      <c r="F284" s="193" t="s">
        <v>407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129</v>
      </c>
      <c r="AU284" s="18" t="s">
        <v>82</v>
      </c>
    </row>
    <row r="285" spans="1:65" s="14" customFormat="1" ht="11.25">
      <c r="B285" s="204"/>
      <c r="C285" s="205"/>
      <c r="D285" s="187" t="s">
        <v>131</v>
      </c>
      <c r="E285" s="206" t="s">
        <v>19</v>
      </c>
      <c r="F285" s="207" t="s">
        <v>408</v>
      </c>
      <c r="G285" s="205"/>
      <c r="H285" s="208">
        <v>4.6859999999999999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131</v>
      </c>
      <c r="AU285" s="214" t="s">
        <v>82</v>
      </c>
      <c r="AV285" s="14" t="s">
        <v>82</v>
      </c>
      <c r="AW285" s="14" t="s">
        <v>33</v>
      </c>
      <c r="AX285" s="14" t="s">
        <v>72</v>
      </c>
      <c r="AY285" s="214" t="s">
        <v>118</v>
      </c>
    </row>
    <row r="286" spans="1:65" s="15" customFormat="1" ht="11.25">
      <c r="B286" s="215"/>
      <c r="C286" s="216"/>
      <c r="D286" s="187" t="s">
        <v>131</v>
      </c>
      <c r="E286" s="217" t="s">
        <v>19</v>
      </c>
      <c r="F286" s="218" t="s">
        <v>134</v>
      </c>
      <c r="G286" s="216"/>
      <c r="H286" s="219">
        <v>4.6859999999999999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131</v>
      </c>
      <c r="AU286" s="225" t="s">
        <v>82</v>
      </c>
      <c r="AV286" s="15" t="s">
        <v>125</v>
      </c>
      <c r="AW286" s="15" t="s">
        <v>33</v>
      </c>
      <c r="AX286" s="15" t="s">
        <v>80</v>
      </c>
      <c r="AY286" s="225" t="s">
        <v>118</v>
      </c>
    </row>
    <row r="287" spans="1:65" s="2" customFormat="1" ht="24.2" customHeight="1">
      <c r="A287" s="35"/>
      <c r="B287" s="36"/>
      <c r="C287" s="174" t="s">
        <v>409</v>
      </c>
      <c r="D287" s="174" t="s">
        <v>120</v>
      </c>
      <c r="E287" s="175" t="s">
        <v>410</v>
      </c>
      <c r="F287" s="176" t="s">
        <v>411</v>
      </c>
      <c r="G287" s="177" t="s">
        <v>157</v>
      </c>
      <c r="H287" s="178">
        <v>2.2400000000000002</v>
      </c>
      <c r="I287" s="179"/>
      <c r="J287" s="180">
        <f>ROUND(I287*H287,2)</f>
        <v>0</v>
      </c>
      <c r="K287" s="176" t="s">
        <v>124</v>
      </c>
      <c r="L287" s="40"/>
      <c r="M287" s="181" t="s">
        <v>19</v>
      </c>
      <c r="N287" s="182" t="s">
        <v>43</v>
      </c>
      <c r="O287" s="65"/>
      <c r="P287" s="183">
        <f>O287*H287</f>
        <v>0</v>
      </c>
      <c r="Q287" s="183">
        <v>1.47E-3</v>
      </c>
      <c r="R287" s="183">
        <f>Q287*H287</f>
        <v>3.2928000000000002E-3</v>
      </c>
      <c r="S287" s="183">
        <v>3.9E-2</v>
      </c>
      <c r="T287" s="184">
        <f>S287*H287</f>
        <v>8.7360000000000007E-2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85" t="s">
        <v>125</v>
      </c>
      <c r="AT287" s="185" t="s">
        <v>120</v>
      </c>
      <c r="AU287" s="185" t="s">
        <v>82</v>
      </c>
      <c r="AY287" s="18" t="s">
        <v>118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18" t="s">
        <v>80</v>
      </c>
      <c r="BK287" s="186">
        <f>ROUND(I287*H287,2)</f>
        <v>0</v>
      </c>
      <c r="BL287" s="18" t="s">
        <v>125</v>
      </c>
      <c r="BM287" s="185" t="s">
        <v>412</v>
      </c>
    </row>
    <row r="288" spans="1:65" s="2" customFormat="1" ht="29.25">
      <c r="A288" s="35"/>
      <c r="B288" s="36"/>
      <c r="C288" s="37"/>
      <c r="D288" s="187" t="s">
        <v>127</v>
      </c>
      <c r="E288" s="37"/>
      <c r="F288" s="188" t="s">
        <v>413</v>
      </c>
      <c r="G288" s="37"/>
      <c r="H288" s="37"/>
      <c r="I288" s="189"/>
      <c r="J288" s="37"/>
      <c r="K288" s="37"/>
      <c r="L288" s="40"/>
      <c r="M288" s="190"/>
      <c r="N288" s="191"/>
      <c r="O288" s="65"/>
      <c r="P288" s="65"/>
      <c r="Q288" s="65"/>
      <c r="R288" s="65"/>
      <c r="S288" s="65"/>
      <c r="T288" s="66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8" t="s">
        <v>127</v>
      </c>
      <c r="AU288" s="18" t="s">
        <v>82</v>
      </c>
    </row>
    <row r="289" spans="1:65" s="2" customFormat="1" ht="11.25">
      <c r="A289" s="35"/>
      <c r="B289" s="36"/>
      <c r="C289" s="37"/>
      <c r="D289" s="192" t="s">
        <v>129</v>
      </c>
      <c r="E289" s="37"/>
      <c r="F289" s="193" t="s">
        <v>414</v>
      </c>
      <c r="G289" s="37"/>
      <c r="H289" s="37"/>
      <c r="I289" s="189"/>
      <c r="J289" s="37"/>
      <c r="K289" s="37"/>
      <c r="L289" s="40"/>
      <c r="M289" s="190"/>
      <c r="N289" s="191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129</v>
      </c>
      <c r="AU289" s="18" t="s">
        <v>82</v>
      </c>
    </row>
    <row r="290" spans="1:65" s="14" customFormat="1" ht="11.25">
      <c r="B290" s="204"/>
      <c r="C290" s="205"/>
      <c r="D290" s="187" t="s">
        <v>131</v>
      </c>
      <c r="E290" s="206" t="s">
        <v>19</v>
      </c>
      <c r="F290" s="207" t="s">
        <v>415</v>
      </c>
      <c r="G290" s="205"/>
      <c r="H290" s="208">
        <v>2.2400000000000002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131</v>
      </c>
      <c r="AU290" s="214" t="s">
        <v>82</v>
      </c>
      <c r="AV290" s="14" t="s">
        <v>82</v>
      </c>
      <c r="AW290" s="14" t="s">
        <v>33</v>
      </c>
      <c r="AX290" s="14" t="s">
        <v>72</v>
      </c>
      <c r="AY290" s="214" t="s">
        <v>118</v>
      </c>
    </row>
    <row r="291" spans="1:65" s="15" customFormat="1" ht="11.25">
      <c r="B291" s="215"/>
      <c r="C291" s="216"/>
      <c r="D291" s="187" t="s">
        <v>131</v>
      </c>
      <c r="E291" s="217" t="s">
        <v>19</v>
      </c>
      <c r="F291" s="218" t="s">
        <v>134</v>
      </c>
      <c r="G291" s="216"/>
      <c r="H291" s="219">
        <v>2.2400000000000002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131</v>
      </c>
      <c r="AU291" s="225" t="s">
        <v>82</v>
      </c>
      <c r="AV291" s="15" t="s">
        <v>125</v>
      </c>
      <c r="AW291" s="15" t="s">
        <v>33</v>
      </c>
      <c r="AX291" s="15" t="s">
        <v>80</v>
      </c>
      <c r="AY291" s="225" t="s">
        <v>118</v>
      </c>
    </row>
    <row r="292" spans="1:65" s="2" customFormat="1" ht="24.2" customHeight="1">
      <c r="A292" s="35"/>
      <c r="B292" s="36"/>
      <c r="C292" s="174" t="s">
        <v>416</v>
      </c>
      <c r="D292" s="174" t="s">
        <v>120</v>
      </c>
      <c r="E292" s="175" t="s">
        <v>417</v>
      </c>
      <c r="F292" s="176" t="s">
        <v>418</v>
      </c>
      <c r="G292" s="177" t="s">
        <v>123</v>
      </c>
      <c r="H292" s="178">
        <v>33.32</v>
      </c>
      <c r="I292" s="179"/>
      <c r="J292" s="180">
        <f>ROUND(I292*H292,2)</f>
        <v>0</v>
      </c>
      <c r="K292" s="176" t="s">
        <v>124</v>
      </c>
      <c r="L292" s="40"/>
      <c r="M292" s="181" t="s">
        <v>19</v>
      </c>
      <c r="N292" s="182" t="s">
        <v>43</v>
      </c>
      <c r="O292" s="65"/>
      <c r="P292" s="183">
        <f>O292*H292</f>
        <v>0</v>
      </c>
      <c r="Q292" s="183">
        <v>1.09E-3</v>
      </c>
      <c r="R292" s="183">
        <f>Q292*H292</f>
        <v>3.6318799999999998E-2</v>
      </c>
      <c r="S292" s="183">
        <v>0</v>
      </c>
      <c r="T292" s="184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85" t="s">
        <v>125</v>
      </c>
      <c r="AT292" s="185" t="s">
        <v>120</v>
      </c>
      <c r="AU292" s="185" t="s">
        <v>82</v>
      </c>
      <c r="AY292" s="18" t="s">
        <v>118</v>
      </c>
      <c r="BE292" s="186">
        <f>IF(N292="základní",J292,0)</f>
        <v>0</v>
      </c>
      <c r="BF292" s="186">
        <f>IF(N292="snížená",J292,0)</f>
        <v>0</v>
      </c>
      <c r="BG292" s="186">
        <f>IF(N292="zákl. přenesená",J292,0)</f>
        <v>0</v>
      </c>
      <c r="BH292" s="186">
        <f>IF(N292="sníž. přenesená",J292,0)</f>
        <v>0</v>
      </c>
      <c r="BI292" s="186">
        <f>IF(N292="nulová",J292,0)</f>
        <v>0</v>
      </c>
      <c r="BJ292" s="18" t="s">
        <v>80</v>
      </c>
      <c r="BK292" s="186">
        <f>ROUND(I292*H292,2)</f>
        <v>0</v>
      </c>
      <c r="BL292" s="18" t="s">
        <v>125</v>
      </c>
      <c r="BM292" s="185" t="s">
        <v>419</v>
      </c>
    </row>
    <row r="293" spans="1:65" s="2" customFormat="1" ht="19.5">
      <c r="A293" s="35"/>
      <c r="B293" s="36"/>
      <c r="C293" s="37"/>
      <c r="D293" s="187" t="s">
        <v>127</v>
      </c>
      <c r="E293" s="37"/>
      <c r="F293" s="188" t="s">
        <v>420</v>
      </c>
      <c r="G293" s="37"/>
      <c r="H293" s="37"/>
      <c r="I293" s="189"/>
      <c r="J293" s="37"/>
      <c r="K293" s="37"/>
      <c r="L293" s="40"/>
      <c r="M293" s="190"/>
      <c r="N293" s="191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127</v>
      </c>
      <c r="AU293" s="18" t="s">
        <v>82</v>
      </c>
    </row>
    <row r="294" spans="1:65" s="2" customFormat="1" ht="11.25">
      <c r="A294" s="35"/>
      <c r="B294" s="36"/>
      <c r="C294" s="37"/>
      <c r="D294" s="192" t="s">
        <v>129</v>
      </c>
      <c r="E294" s="37"/>
      <c r="F294" s="193" t="s">
        <v>421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129</v>
      </c>
      <c r="AU294" s="18" t="s">
        <v>82</v>
      </c>
    </row>
    <row r="295" spans="1:65" s="13" customFormat="1" ht="11.25">
      <c r="B295" s="194"/>
      <c r="C295" s="195"/>
      <c r="D295" s="187" t="s">
        <v>131</v>
      </c>
      <c r="E295" s="196" t="s">
        <v>19</v>
      </c>
      <c r="F295" s="197" t="s">
        <v>241</v>
      </c>
      <c r="G295" s="195"/>
      <c r="H295" s="196" t="s">
        <v>19</v>
      </c>
      <c r="I295" s="198"/>
      <c r="J295" s="195"/>
      <c r="K295" s="195"/>
      <c r="L295" s="199"/>
      <c r="M295" s="200"/>
      <c r="N295" s="201"/>
      <c r="O295" s="201"/>
      <c r="P295" s="201"/>
      <c r="Q295" s="201"/>
      <c r="R295" s="201"/>
      <c r="S295" s="201"/>
      <c r="T295" s="202"/>
      <c r="AT295" s="203" t="s">
        <v>131</v>
      </c>
      <c r="AU295" s="203" t="s">
        <v>82</v>
      </c>
      <c r="AV295" s="13" t="s">
        <v>80</v>
      </c>
      <c r="AW295" s="13" t="s">
        <v>33</v>
      </c>
      <c r="AX295" s="13" t="s">
        <v>72</v>
      </c>
      <c r="AY295" s="203" t="s">
        <v>118</v>
      </c>
    </row>
    <row r="296" spans="1:65" s="14" customFormat="1" ht="11.25">
      <c r="B296" s="204"/>
      <c r="C296" s="205"/>
      <c r="D296" s="187" t="s">
        <v>131</v>
      </c>
      <c r="E296" s="206" t="s">
        <v>19</v>
      </c>
      <c r="F296" s="207" t="s">
        <v>242</v>
      </c>
      <c r="G296" s="205"/>
      <c r="H296" s="208">
        <v>33.32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131</v>
      </c>
      <c r="AU296" s="214" t="s">
        <v>82</v>
      </c>
      <c r="AV296" s="14" t="s">
        <v>82</v>
      </c>
      <c r="AW296" s="14" t="s">
        <v>33</v>
      </c>
      <c r="AX296" s="14" t="s">
        <v>72</v>
      </c>
      <c r="AY296" s="214" t="s">
        <v>118</v>
      </c>
    </row>
    <row r="297" spans="1:65" s="15" customFormat="1" ht="11.25">
      <c r="B297" s="215"/>
      <c r="C297" s="216"/>
      <c r="D297" s="187" t="s">
        <v>131</v>
      </c>
      <c r="E297" s="217" t="s">
        <v>19</v>
      </c>
      <c r="F297" s="218" t="s">
        <v>134</v>
      </c>
      <c r="G297" s="216"/>
      <c r="H297" s="219">
        <v>33.32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131</v>
      </c>
      <c r="AU297" s="225" t="s">
        <v>82</v>
      </c>
      <c r="AV297" s="15" t="s">
        <v>125</v>
      </c>
      <c r="AW297" s="15" t="s">
        <v>33</v>
      </c>
      <c r="AX297" s="15" t="s">
        <v>80</v>
      </c>
      <c r="AY297" s="225" t="s">
        <v>118</v>
      </c>
    </row>
    <row r="298" spans="1:65" s="2" customFormat="1" ht="24.2" customHeight="1">
      <c r="A298" s="35"/>
      <c r="B298" s="36"/>
      <c r="C298" s="174" t="s">
        <v>422</v>
      </c>
      <c r="D298" s="174" t="s">
        <v>120</v>
      </c>
      <c r="E298" s="175" t="s">
        <v>423</v>
      </c>
      <c r="F298" s="176" t="s">
        <v>424</v>
      </c>
      <c r="G298" s="177" t="s">
        <v>123</v>
      </c>
      <c r="H298" s="178">
        <v>88</v>
      </c>
      <c r="I298" s="179"/>
      <c r="J298" s="180">
        <f>ROUND(I298*H298,2)</f>
        <v>0</v>
      </c>
      <c r="K298" s="176" t="s">
        <v>124</v>
      </c>
      <c r="L298" s="40"/>
      <c r="M298" s="181" t="s">
        <v>19</v>
      </c>
      <c r="N298" s="182" t="s">
        <v>43</v>
      </c>
      <c r="O298" s="65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125</v>
      </c>
      <c r="AT298" s="185" t="s">
        <v>120</v>
      </c>
      <c r="AU298" s="185" t="s">
        <v>82</v>
      </c>
      <c r="AY298" s="18" t="s">
        <v>118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80</v>
      </c>
      <c r="BK298" s="186">
        <f>ROUND(I298*H298,2)</f>
        <v>0</v>
      </c>
      <c r="BL298" s="18" t="s">
        <v>125</v>
      </c>
      <c r="BM298" s="185" t="s">
        <v>425</v>
      </c>
    </row>
    <row r="299" spans="1:65" s="2" customFormat="1" ht="19.5">
      <c r="A299" s="35"/>
      <c r="B299" s="36"/>
      <c r="C299" s="37"/>
      <c r="D299" s="187" t="s">
        <v>127</v>
      </c>
      <c r="E299" s="37"/>
      <c r="F299" s="188" t="s">
        <v>426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127</v>
      </c>
      <c r="AU299" s="18" t="s">
        <v>82</v>
      </c>
    </row>
    <row r="300" spans="1:65" s="2" customFormat="1" ht="11.25">
      <c r="A300" s="35"/>
      <c r="B300" s="36"/>
      <c r="C300" s="37"/>
      <c r="D300" s="192" t="s">
        <v>129</v>
      </c>
      <c r="E300" s="37"/>
      <c r="F300" s="193" t="s">
        <v>427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129</v>
      </c>
      <c r="AU300" s="18" t="s">
        <v>82</v>
      </c>
    </row>
    <row r="301" spans="1:65" s="2" customFormat="1" ht="24.2" customHeight="1">
      <c r="A301" s="35"/>
      <c r="B301" s="36"/>
      <c r="C301" s="174" t="s">
        <v>428</v>
      </c>
      <c r="D301" s="174" t="s">
        <v>120</v>
      </c>
      <c r="E301" s="175" t="s">
        <v>429</v>
      </c>
      <c r="F301" s="176" t="s">
        <v>430</v>
      </c>
      <c r="G301" s="177" t="s">
        <v>123</v>
      </c>
      <c r="H301" s="178">
        <v>176</v>
      </c>
      <c r="I301" s="179"/>
      <c r="J301" s="180">
        <f>ROUND(I301*H301,2)</f>
        <v>0</v>
      </c>
      <c r="K301" s="176" t="s">
        <v>124</v>
      </c>
      <c r="L301" s="40"/>
      <c r="M301" s="181" t="s">
        <v>19</v>
      </c>
      <c r="N301" s="182" t="s">
        <v>43</v>
      </c>
      <c r="O301" s="65"/>
      <c r="P301" s="183">
        <f>O301*H301</f>
        <v>0</v>
      </c>
      <c r="Q301" s="183">
        <v>0</v>
      </c>
      <c r="R301" s="183">
        <f>Q301*H301</f>
        <v>0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125</v>
      </c>
      <c r="AT301" s="185" t="s">
        <v>120</v>
      </c>
      <c r="AU301" s="185" t="s">
        <v>82</v>
      </c>
      <c r="AY301" s="18" t="s">
        <v>118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80</v>
      </c>
      <c r="BK301" s="186">
        <f>ROUND(I301*H301,2)</f>
        <v>0</v>
      </c>
      <c r="BL301" s="18" t="s">
        <v>125</v>
      </c>
      <c r="BM301" s="185" t="s">
        <v>431</v>
      </c>
    </row>
    <row r="302" spans="1:65" s="2" customFormat="1" ht="29.25">
      <c r="A302" s="35"/>
      <c r="B302" s="36"/>
      <c r="C302" s="37"/>
      <c r="D302" s="187" t="s">
        <v>127</v>
      </c>
      <c r="E302" s="37"/>
      <c r="F302" s="188" t="s">
        <v>432</v>
      </c>
      <c r="G302" s="37"/>
      <c r="H302" s="37"/>
      <c r="I302" s="189"/>
      <c r="J302" s="37"/>
      <c r="K302" s="37"/>
      <c r="L302" s="40"/>
      <c r="M302" s="190"/>
      <c r="N302" s="191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127</v>
      </c>
      <c r="AU302" s="18" t="s">
        <v>82</v>
      </c>
    </row>
    <row r="303" spans="1:65" s="2" customFormat="1" ht="11.25">
      <c r="A303" s="35"/>
      <c r="B303" s="36"/>
      <c r="C303" s="37"/>
      <c r="D303" s="192" t="s">
        <v>129</v>
      </c>
      <c r="E303" s="37"/>
      <c r="F303" s="193" t="s">
        <v>433</v>
      </c>
      <c r="G303" s="37"/>
      <c r="H303" s="37"/>
      <c r="I303" s="189"/>
      <c r="J303" s="37"/>
      <c r="K303" s="37"/>
      <c r="L303" s="40"/>
      <c r="M303" s="190"/>
      <c r="N303" s="191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129</v>
      </c>
      <c r="AU303" s="18" t="s">
        <v>82</v>
      </c>
    </row>
    <row r="304" spans="1:65" s="14" customFormat="1" ht="11.25">
      <c r="B304" s="204"/>
      <c r="C304" s="205"/>
      <c r="D304" s="187" t="s">
        <v>131</v>
      </c>
      <c r="E304" s="206" t="s">
        <v>19</v>
      </c>
      <c r="F304" s="207" t="s">
        <v>434</v>
      </c>
      <c r="G304" s="205"/>
      <c r="H304" s="208">
        <v>176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131</v>
      </c>
      <c r="AU304" s="214" t="s">
        <v>82</v>
      </c>
      <c r="AV304" s="14" t="s">
        <v>82</v>
      </c>
      <c r="AW304" s="14" t="s">
        <v>33</v>
      </c>
      <c r="AX304" s="14" t="s">
        <v>80</v>
      </c>
      <c r="AY304" s="214" t="s">
        <v>118</v>
      </c>
    </row>
    <row r="305" spans="1:65" s="12" customFormat="1" ht="22.9" customHeight="1">
      <c r="B305" s="158"/>
      <c r="C305" s="159"/>
      <c r="D305" s="160" t="s">
        <v>71</v>
      </c>
      <c r="E305" s="172" t="s">
        <v>435</v>
      </c>
      <c r="F305" s="172" t="s">
        <v>436</v>
      </c>
      <c r="G305" s="159"/>
      <c r="H305" s="159"/>
      <c r="I305" s="162"/>
      <c r="J305" s="173">
        <f>BK305</f>
        <v>0</v>
      </c>
      <c r="K305" s="159"/>
      <c r="L305" s="164"/>
      <c r="M305" s="165"/>
      <c r="N305" s="166"/>
      <c r="O305" s="166"/>
      <c r="P305" s="167">
        <f>SUM(P306:P324)</f>
        <v>0</v>
      </c>
      <c r="Q305" s="166"/>
      <c r="R305" s="167">
        <f>SUM(R306:R324)</f>
        <v>0</v>
      </c>
      <c r="S305" s="166"/>
      <c r="T305" s="168">
        <f>SUM(T306:T324)</f>
        <v>0</v>
      </c>
      <c r="AR305" s="169" t="s">
        <v>80</v>
      </c>
      <c r="AT305" s="170" t="s">
        <v>71</v>
      </c>
      <c r="AU305" s="170" t="s">
        <v>80</v>
      </c>
      <c r="AY305" s="169" t="s">
        <v>118</v>
      </c>
      <c r="BK305" s="171">
        <f>SUM(BK306:BK324)</f>
        <v>0</v>
      </c>
    </row>
    <row r="306" spans="1:65" s="2" customFormat="1" ht="33" customHeight="1">
      <c r="A306" s="35"/>
      <c r="B306" s="36"/>
      <c r="C306" s="174" t="s">
        <v>437</v>
      </c>
      <c r="D306" s="174" t="s">
        <v>120</v>
      </c>
      <c r="E306" s="175" t="s">
        <v>438</v>
      </c>
      <c r="F306" s="176" t="s">
        <v>439</v>
      </c>
      <c r="G306" s="177" t="s">
        <v>200</v>
      </c>
      <c r="H306" s="178">
        <v>64.888999999999996</v>
      </c>
      <c r="I306" s="179"/>
      <c r="J306" s="180">
        <f>ROUND(I306*H306,2)</f>
        <v>0</v>
      </c>
      <c r="K306" s="176" t="s">
        <v>124</v>
      </c>
      <c r="L306" s="40"/>
      <c r="M306" s="181" t="s">
        <v>19</v>
      </c>
      <c r="N306" s="182" t="s">
        <v>43</v>
      </c>
      <c r="O306" s="65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85" t="s">
        <v>125</v>
      </c>
      <c r="AT306" s="185" t="s">
        <v>120</v>
      </c>
      <c r="AU306" s="185" t="s">
        <v>82</v>
      </c>
      <c r="AY306" s="18" t="s">
        <v>118</v>
      </c>
      <c r="BE306" s="186">
        <f>IF(N306="základní",J306,0)</f>
        <v>0</v>
      </c>
      <c r="BF306" s="186">
        <f>IF(N306="snížená",J306,0)</f>
        <v>0</v>
      </c>
      <c r="BG306" s="186">
        <f>IF(N306="zákl. přenesená",J306,0)</f>
        <v>0</v>
      </c>
      <c r="BH306" s="186">
        <f>IF(N306="sníž. přenesená",J306,0)</f>
        <v>0</v>
      </c>
      <c r="BI306" s="186">
        <f>IF(N306="nulová",J306,0)</f>
        <v>0</v>
      </c>
      <c r="BJ306" s="18" t="s">
        <v>80</v>
      </c>
      <c r="BK306" s="186">
        <f>ROUND(I306*H306,2)</f>
        <v>0</v>
      </c>
      <c r="BL306" s="18" t="s">
        <v>125</v>
      </c>
      <c r="BM306" s="185" t="s">
        <v>440</v>
      </c>
    </row>
    <row r="307" spans="1:65" s="2" customFormat="1" ht="29.25">
      <c r="A307" s="35"/>
      <c r="B307" s="36"/>
      <c r="C307" s="37"/>
      <c r="D307" s="187" t="s">
        <v>127</v>
      </c>
      <c r="E307" s="37"/>
      <c r="F307" s="188" t="s">
        <v>441</v>
      </c>
      <c r="G307" s="37"/>
      <c r="H307" s="37"/>
      <c r="I307" s="189"/>
      <c r="J307" s="37"/>
      <c r="K307" s="37"/>
      <c r="L307" s="40"/>
      <c r="M307" s="190"/>
      <c r="N307" s="191"/>
      <c r="O307" s="65"/>
      <c r="P307" s="65"/>
      <c r="Q307" s="65"/>
      <c r="R307" s="65"/>
      <c r="S307" s="65"/>
      <c r="T307" s="66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127</v>
      </c>
      <c r="AU307" s="18" t="s">
        <v>82</v>
      </c>
    </row>
    <row r="308" spans="1:65" s="2" customFormat="1" ht="11.25">
      <c r="A308" s="35"/>
      <c r="B308" s="36"/>
      <c r="C308" s="37"/>
      <c r="D308" s="192" t="s">
        <v>129</v>
      </c>
      <c r="E308" s="37"/>
      <c r="F308" s="193" t="s">
        <v>442</v>
      </c>
      <c r="G308" s="37"/>
      <c r="H308" s="37"/>
      <c r="I308" s="189"/>
      <c r="J308" s="37"/>
      <c r="K308" s="37"/>
      <c r="L308" s="40"/>
      <c r="M308" s="190"/>
      <c r="N308" s="191"/>
      <c r="O308" s="65"/>
      <c r="P308" s="65"/>
      <c r="Q308" s="65"/>
      <c r="R308" s="65"/>
      <c r="S308" s="65"/>
      <c r="T308" s="66"/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8" t="s">
        <v>129</v>
      </c>
      <c r="AU308" s="18" t="s">
        <v>82</v>
      </c>
    </row>
    <row r="309" spans="1:65" s="2" customFormat="1" ht="24.2" customHeight="1">
      <c r="A309" s="35"/>
      <c r="B309" s="36"/>
      <c r="C309" s="174" t="s">
        <v>443</v>
      </c>
      <c r="D309" s="174" t="s">
        <v>120</v>
      </c>
      <c r="E309" s="175" t="s">
        <v>444</v>
      </c>
      <c r="F309" s="176" t="s">
        <v>445</v>
      </c>
      <c r="G309" s="177" t="s">
        <v>200</v>
      </c>
      <c r="H309" s="178">
        <v>64.888999999999996</v>
      </c>
      <c r="I309" s="179"/>
      <c r="J309" s="180">
        <f>ROUND(I309*H309,2)</f>
        <v>0</v>
      </c>
      <c r="K309" s="176" t="s">
        <v>124</v>
      </c>
      <c r="L309" s="40"/>
      <c r="M309" s="181" t="s">
        <v>19</v>
      </c>
      <c r="N309" s="182" t="s">
        <v>43</v>
      </c>
      <c r="O309" s="65"/>
      <c r="P309" s="183">
        <f>O309*H309</f>
        <v>0</v>
      </c>
      <c r="Q309" s="183">
        <v>0</v>
      </c>
      <c r="R309" s="183">
        <f>Q309*H309</f>
        <v>0</v>
      </c>
      <c r="S309" s="183">
        <v>0</v>
      </c>
      <c r="T309" s="184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85" t="s">
        <v>125</v>
      </c>
      <c r="AT309" s="185" t="s">
        <v>120</v>
      </c>
      <c r="AU309" s="185" t="s">
        <v>82</v>
      </c>
      <c r="AY309" s="18" t="s">
        <v>118</v>
      </c>
      <c r="BE309" s="186">
        <f>IF(N309="základní",J309,0)</f>
        <v>0</v>
      </c>
      <c r="BF309" s="186">
        <f>IF(N309="snížená",J309,0)</f>
        <v>0</v>
      </c>
      <c r="BG309" s="186">
        <f>IF(N309="zákl. přenesená",J309,0)</f>
        <v>0</v>
      </c>
      <c r="BH309" s="186">
        <f>IF(N309="sníž. přenesená",J309,0)</f>
        <v>0</v>
      </c>
      <c r="BI309" s="186">
        <f>IF(N309="nulová",J309,0)</f>
        <v>0</v>
      </c>
      <c r="BJ309" s="18" t="s">
        <v>80</v>
      </c>
      <c r="BK309" s="186">
        <f>ROUND(I309*H309,2)</f>
        <v>0</v>
      </c>
      <c r="BL309" s="18" t="s">
        <v>125</v>
      </c>
      <c r="BM309" s="185" t="s">
        <v>446</v>
      </c>
    </row>
    <row r="310" spans="1:65" s="2" customFormat="1" ht="19.5">
      <c r="A310" s="35"/>
      <c r="B310" s="36"/>
      <c r="C310" s="37"/>
      <c r="D310" s="187" t="s">
        <v>127</v>
      </c>
      <c r="E310" s="37"/>
      <c r="F310" s="188" t="s">
        <v>447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127</v>
      </c>
      <c r="AU310" s="18" t="s">
        <v>82</v>
      </c>
    </row>
    <row r="311" spans="1:65" s="2" customFormat="1" ht="11.25">
      <c r="A311" s="35"/>
      <c r="B311" s="36"/>
      <c r="C311" s="37"/>
      <c r="D311" s="192" t="s">
        <v>129</v>
      </c>
      <c r="E311" s="37"/>
      <c r="F311" s="193" t="s">
        <v>448</v>
      </c>
      <c r="G311" s="37"/>
      <c r="H311" s="37"/>
      <c r="I311" s="189"/>
      <c r="J311" s="37"/>
      <c r="K311" s="37"/>
      <c r="L311" s="40"/>
      <c r="M311" s="190"/>
      <c r="N311" s="191"/>
      <c r="O311" s="65"/>
      <c r="P311" s="65"/>
      <c r="Q311" s="65"/>
      <c r="R311" s="65"/>
      <c r="S311" s="65"/>
      <c r="T311" s="66"/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T311" s="18" t="s">
        <v>129</v>
      </c>
      <c r="AU311" s="18" t="s">
        <v>82</v>
      </c>
    </row>
    <row r="312" spans="1:65" s="2" customFormat="1" ht="24.2" customHeight="1">
      <c r="A312" s="35"/>
      <c r="B312" s="36"/>
      <c r="C312" s="174" t="s">
        <v>449</v>
      </c>
      <c r="D312" s="174" t="s">
        <v>120</v>
      </c>
      <c r="E312" s="175" t="s">
        <v>450</v>
      </c>
      <c r="F312" s="176" t="s">
        <v>451</v>
      </c>
      <c r="G312" s="177" t="s">
        <v>200</v>
      </c>
      <c r="H312" s="178">
        <v>1881.7809999999999</v>
      </c>
      <c r="I312" s="179"/>
      <c r="J312" s="180">
        <f>ROUND(I312*H312,2)</f>
        <v>0</v>
      </c>
      <c r="K312" s="176" t="s">
        <v>124</v>
      </c>
      <c r="L312" s="40"/>
      <c r="M312" s="181" t="s">
        <v>19</v>
      </c>
      <c r="N312" s="182" t="s">
        <v>43</v>
      </c>
      <c r="O312" s="65"/>
      <c r="P312" s="183">
        <f>O312*H312</f>
        <v>0</v>
      </c>
      <c r="Q312" s="183">
        <v>0</v>
      </c>
      <c r="R312" s="183">
        <f>Q312*H312</f>
        <v>0</v>
      </c>
      <c r="S312" s="183">
        <v>0</v>
      </c>
      <c r="T312" s="18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5" t="s">
        <v>125</v>
      </c>
      <c r="AT312" s="185" t="s">
        <v>120</v>
      </c>
      <c r="AU312" s="185" t="s">
        <v>82</v>
      </c>
      <c r="AY312" s="18" t="s">
        <v>118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8" t="s">
        <v>80</v>
      </c>
      <c r="BK312" s="186">
        <f>ROUND(I312*H312,2)</f>
        <v>0</v>
      </c>
      <c r="BL312" s="18" t="s">
        <v>125</v>
      </c>
      <c r="BM312" s="185" t="s">
        <v>452</v>
      </c>
    </row>
    <row r="313" spans="1:65" s="2" customFormat="1" ht="29.25">
      <c r="A313" s="35"/>
      <c r="B313" s="36"/>
      <c r="C313" s="37"/>
      <c r="D313" s="187" t="s">
        <v>127</v>
      </c>
      <c r="E313" s="37"/>
      <c r="F313" s="188" t="s">
        <v>453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127</v>
      </c>
      <c r="AU313" s="18" t="s">
        <v>82</v>
      </c>
    </row>
    <row r="314" spans="1:65" s="2" customFormat="1" ht="11.25">
      <c r="A314" s="35"/>
      <c r="B314" s="36"/>
      <c r="C314" s="37"/>
      <c r="D314" s="192" t="s">
        <v>129</v>
      </c>
      <c r="E314" s="37"/>
      <c r="F314" s="193" t="s">
        <v>454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129</v>
      </c>
      <c r="AU314" s="18" t="s">
        <v>82</v>
      </c>
    </row>
    <row r="315" spans="1:65" s="14" customFormat="1" ht="11.25">
      <c r="B315" s="204"/>
      <c r="C315" s="205"/>
      <c r="D315" s="187" t="s">
        <v>131</v>
      </c>
      <c r="E315" s="206" t="s">
        <v>19</v>
      </c>
      <c r="F315" s="207" t="s">
        <v>455</v>
      </c>
      <c r="G315" s="205"/>
      <c r="H315" s="208">
        <v>1881.7809999999999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131</v>
      </c>
      <c r="AU315" s="214" t="s">
        <v>82</v>
      </c>
      <c r="AV315" s="14" t="s">
        <v>82</v>
      </c>
      <c r="AW315" s="14" t="s">
        <v>33</v>
      </c>
      <c r="AX315" s="14" t="s">
        <v>80</v>
      </c>
      <c r="AY315" s="214" t="s">
        <v>118</v>
      </c>
    </row>
    <row r="316" spans="1:65" s="2" customFormat="1" ht="37.9" customHeight="1">
      <c r="A316" s="35"/>
      <c r="B316" s="36"/>
      <c r="C316" s="174" t="s">
        <v>456</v>
      </c>
      <c r="D316" s="174" t="s">
        <v>120</v>
      </c>
      <c r="E316" s="175" t="s">
        <v>457</v>
      </c>
      <c r="F316" s="176" t="s">
        <v>458</v>
      </c>
      <c r="G316" s="177" t="s">
        <v>200</v>
      </c>
      <c r="H316" s="178">
        <v>64.888999999999996</v>
      </c>
      <c r="I316" s="179"/>
      <c r="J316" s="180">
        <f>ROUND(I316*H316,2)</f>
        <v>0</v>
      </c>
      <c r="K316" s="176" t="s">
        <v>124</v>
      </c>
      <c r="L316" s="40"/>
      <c r="M316" s="181" t="s">
        <v>19</v>
      </c>
      <c r="N316" s="182" t="s">
        <v>43</v>
      </c>
      <c r="O316" s="65"/>
      <c r="P316" s="183">
        <f>O316*H316</f>
        <v>0</v>
      </c>
      <c r="Q316" s="183">
        <v>0</v>
      </c>
      <c r="R316" s="183">
        <f>Q316*H316</f>
        <v>0</v>
      </c>
      <c r="S316" s="183">
        <v>0</v>
      </c>
      <c r="T316" s="184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85" t="s">
        <v>125</v>
      </c>
      <c r="AT316" s="185" t="s">
        <v>120</v>
      </c>
      <c r="AU316" s="185" t="s">
        <v>82</v>
      </c>
      <c r="AY316" s="18" t="s">
        <v>118</v>
      </c>
      <c r="BE316" s="186">
        <f>IF(N316="základní",J316,0)</f>
        <v>0</v>
      </c>
      <c r="BF316" s="186">
        <f>IF(N316="snížená",J316,0)</f>
        <v>0</v>
      </c>
      <c r="BG316" s="186">
        <f>IF(N316="zákl. přenesená",J316,0)</f>
        <v>0</v>
      </c>
      <c r="BH316" s="186">
        <f>IF(N316="sníž. přenesená",J316,0)</f>
        <v>0</v>
      </c>
      <c r="BI316" s="186">
        <f>IF(N316="nulová",J316,0)</f>
        <v>0</v>
      </c>
      <c r="BJ316" s="18" t="s">
        <v>80</v>
      </c>
      <c r="BK316" s="186">
        <f>ROUND(I316*H316,2)</f>
        <v>0</v>
      </c>
      <c r="BL316" s="18" t="s">
        <v>125</v>
      </c>
      <c r="BM316" s="185" t="s">
        <v>459</v>
      </c>
    </row>
    <row r="317" spans="1:65" s="2" customFormat="1" ht="29.25">
      <c r="A317" s="35"/>
      <c r="B317" s="36"/>
      <c r="C317" s="37"/>
      <c r="D317" s="187" t="s">
        <v>127</v>
      </c>
      <c r="E317" s="37"/>
      <c r="F317" s="188" t="s">
        <v>460</v>
      </c>
      <c r="G317" s="37"/>
      <c r="H317" s="37"/>
      <c r="I317" s="189"/>
      <c r="J317" s="37"/>
      <c r="K317" s="37"/>
      <c r="L317" s="40"/>
      <c r="M317" s="190"/>
      <c r="N317" s="191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127</v>
      </c>
      <c r="AU317" s="18" t="s">
        <v>82</v>
      </c>
    </row>
    <row r="318" spans="1:65" s="2" customFormat="1" ht="11.25">
      <c r="A318" s="35"/>
      <c r="B318" s="36"/>
      <c r="C318" s="37"/>
      <c r="D318" s="192" t="s">
        <v>129</v>
      </c>
      <c r="E318" s="37"/>
      <c r="F318" s="193" t="s">
        <v>461</v>
      </c>
      <c r="G318" s="37"/>
      <c r="H318" s="37"/>
      <c r="I318" s="189"/>
      <c r="J318" s="37"/>
      <c r="K318" s="37"/>
      <c r="L318" s="40"/>
      <c r="M318" s="190"/>
      <c r="N318" s="191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129</v>
      </c>
      <c r="AU318" s="18" t="s">
        <v>82</v>
      </c>
    </row>
    <row r="319" spans="1:65" s="13" customFormat="1" ht="11.25">
      <c r="B319" s="194"/>
      <c r="C319" s="195"/>
      <c r="D319" s="187" t="s">
        <v>131</v>
      </c>
      <c r="E319" s="196" t="s">
        <v>19</v>
      </c>
      <c r="F319" s="197" t="s">
        <v>462</v>
      </c>
      <c r="G319" s="195"/>
      <c r="H319" s="196" t="s">
        <v>19</v>
      </c>
      <c r="I319" s="198"/>
      <c r="J319" s="195"/>
      <c r="K319" s="195"/>
      <c r="L319" s="199"/>
      <c r="M319" s="200"/>
      <c r="N319" s="201"/>
      <c r="O319" s="201"/>
      <c r="P319" s="201"/>
      <c r="Q319" s="201"/>
      <c r="R319" s="201"/>
      <c r="S319" s="201"/>
      <c r="T319" s="202"/>
      <c r="AT319" s="203" t="s">
        <v>131</v>
      </c>
      <c r="AU319" s="203" t="s">
        <v>82</v>
      </c>
      <c r="AV319" s="13" t="s">
        <v>80</v>
      </c>
      <c r="AW319" s="13" t="s">
        <v>33</v>
      </c>
      <c r="AX319" s="13" t="s">
        <v>72</v>
      </c>
      <c r="AY319" s="203" t="s">
        <v>118</v>
      </c>
    </row>
    <row r="320" spans="1:65" s="14" customFormat="1" ht="11.25">
      <c r="B320" s="204"/>
      <c r="C320" s="205"/>
      <c r="D320" s="187" t="s">
        <v>131</v>
      </c>
      <c r="E320" s="206" t="s">
        <v>19</v>
      </c>
      <c r="F320" s="207" t="s">
        <v>463</v>
      </c>
      <c r="G320" s="205"/>
      <c r="H320" s="208">
        <v>64.888999999999996</v>
      </c>
      <c r="I320" s="209"/>
      <c r="J320" s="205"/>
      <c r="K320" s="205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131</v>
      </c>
      <c r="AU320" s="214" t="s">
        <v>82</v>
      </c>
      <c r="AV320" s="14" t="s">
        <v>82</v>
      </c>
      <c r="AW320" s="14" t="s">
        <v>33</v>
      </c>
      <c r="AX320" s="14" t="s">
        <v>72</v>
      </c>
      <c r="AY320" s="214" t="s">
        <v>118</v>
      </c>
    </row>
    <row r="321" spans="1:65" s="15" customFormat="1" ht="11.25">
      <c r="B321" s="215"/>
      <c r="C321" s="216"/>
      <c r="D321" s="187" t="s">
        <v>131</v>
      </c>
      <c r="E321" s="217" t="s">
        <v>19</v>
      </c>
      <c r="F321" s="218" t="s">
        <v>134</v>
      </c>
      <c r="G321" s="216"/>
      <c r="H321" s="219">
        <v>64.888999999999996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131</v>
      </c>
      <c r="AU321" s="225" t="s">
        <v>82</v>
      </c>
      <c r="AV321" s="15" t="s">
        <v>125</v>
      </c>
      <c r="AW321" s="15" t="s">
        <v>33</v>
      </c>
      <c r="AX321" s="15" t="s">
        <v>80</v>
      </c>
      <c r="AY321" s="225" t="s">
        <v>118</v>
      </c>
    </row>
    <row r="322" spans="1:65" s="2" customFormat="1" ht="24.2" customHeight="1">
      <c r="A322" s="35"/>
      <c r="B322" s="36"/>
      <c r="C322" s="174" t="s">
        <v>464</v>
      </c>
      <c r="D322" s="174" t="s">
        <v>120</v>
      </c>
      <c r="E322" s="175" t="s">
        <v>465</v>
      </c>
      <c r="F322" s="176" t="s">
        <v>466</v>
      </c>
      <c r="G322" s="177" t="s">
        <v>200</v>
      </c>
      <c r="H322" s="178">
        <v>64.888999999999996</v>
      </c>
      <c r="I322" s="179"/>
      <c r="J322" s="180">
        <f>ROUND(I322*H322,2)</f>
        <v>0</v>
      </c>
      <c r="K322" s="176" t="s">
        <v>124</v>
      </c>
      <c r="L322" s="40"/>
      <c r="M322" s="181" t="s">
        <v>19</v>
      </c>
      <c r="N322" s="182" t="s">
        <v>43</v>
      </c>
      <c r="O322" s="65"/>
      <c r="P322" s="183">
        <f>O322*H322</f>
        <v>0</v>
      </c>
      <c r="Q322" s="183">
        <v>0</v>
      </c>
      <c r="R322" s="183">
        <f>Q322*H322</f>
        <v>0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125</v>
      </c>
      <c r="AT322" s="185" t="s">
        <v>120</v>
      </c>
      <c r="AU322" s="185" t="s">
        <v>82</v>
      </c>
      <c r="AY322" s="18" t="s">
        <v>118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80</v>
      </c>
      <c r="BK322" s="186">
        <f>ROUND(I322*H322,2)</f>
        <v>0</v>
      </c>
      <c r="BL322" s="18" t="s">
        <v>125</v>
      </c>
      <c r="BM322" s="185" t="s">
        <v>467</v>
      </c>
    </row>
    <row r="323" spans="1:65" s="2" customFormat="1" ht="19.5">
      <c r="A323" s="35"/>
      <c r="B323" s="36"/>
      <c r="C323" s="37"/>
      <c r="D323" s="187" t="s">
        <v>127</v>
      </c>
      <c r="E323" s="37"/>
      <c r="F323" s="188" t="s">
        <v>468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127</v>
      </c>
      <c r="AU323" s="18" t="s">
        <v>82</v>
      </c>
    </row>
    <row r="324" spans="1:65" s="2" customFormat="1" ht="11.25">
      <c r="A324" s="35"/>
      <c r="B324" s="36"/>
      <c r="C324" s="37"/>
      <c r="D324" s="192" t="s">
        <v>129</v>
      </c>
      <c r="E324" s="37"/>
      <c r="F324" s="193" t="s">
        <v>469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129</v>
      </c>
      <c r="AU324" s="18" t="s">
        <v>82</v>
      </c>
    </row>
    <row r="325" spans="1:65" s="12" customFormat="1" ht="22.9" customHeight="1">
      <c r="B325" s="158"/>
      <c r="C325" s="159"/>
      <c r="D325" s="160" t="s">
        <v>71</v>
      </c>
      <c r="E325" s="172" t="s">
        <v>470</v>
      </c>
      <c r="F325" s="172" t="s">
        <v>471</v>
      </c>
      <c r="G325" s="159"/>
      <c r="H325" s="159"/>
      <c r="I325" s="162"/>
      <c r="J325" s="173">
        <f>BK325</f>
        <v>0</v>
      </c>
      <c r="K325" s="159"/>
      <c r="L325" s="164"/>
      <c r="M325" s="165"/>
      <c r="N325" s="166"/>
      <c r="O325" s="166"/>
      <c r="P325" s="167">
        <f>SUM(P326:P328)</f>
        <v>0</v>
      </c>
      <c r="Q325" s="166"/>
      <c r="R325" s="167">
        <f>SUM(R326:R328)</f>
        <v>0</v>
      </c>
      <c r="S325" s="166"/>
      <c r="T325" s="168">
        <f>SUM(T326:T328)</f>
        <v>0</v>
      </c>
      <c r="AR325" s="169" t="s">
        <v>80</v>
      </c>
      <c r="AT325" s="170" t="s">
        <v>71</v>
      </c>
      <c r="AU325" s="170" t="s">
        <v>80</v>
      </c>
      <c r="AY325" s="169" t="s">
        <v>118</v>
      </c>
      <c r="BK325" s="171">
        <f>SUM(BK326:BK328)</f>
        <v>0</v>
      </c>
    </row>
    <row r="326" spans="1:65" s="2" customFormat="1" ht="33" customHeight="1">
      <c r="A326" s="35"/>
      <c r="B326" s="36"/>
      <c r="C326" s="174" t="s">
        <v>472</v>
      </c>
      <c r="D326" s="174" t="s">
        <v>120</v>
      </c>
      <c r="E326" s="175" t="s">
        <v>473</v>
      </c>
      <c r="F326" s="176" t="s">
        <v>474</v>
      </c>
      <c r="G326" s="177" t="s">
        <v>200</v>
      </c>
      <c r="H326" s="178">
        <v>120.88</v>
      </c>
      <c r="I326" s="179"/>
      <c r="J326" s="180">
        <f>ROUND(I326*H326,2)</f>
        <v>0</v>
      </c>
      <c r="K326" s="176" t="s">
        <v>124</v>
      </c>
      <c r="L326" s="40"/>
      <c r="M326" s="181" t="s">
        <v>19</v>
      </c>
      <c r="N326" s="182" t="s">
        <v>43</v>
      </c>
      <c r="O326" s="65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125</v>
      </c>
      <c r="AT326" s="185" t="s">
        <v>120</v>
      </c>
      <c r="AU326" s="185" t="s">
        <v>82</v>
      </c>
      <c r="AY326" s="18" t="s">
        <v>118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80</v>
      </c>
      <c r="BK326" s="186">
        <f>ROUND(I326*H326,2)</f>
        <v>0</v>
      </c>
      <c r="BL326" s="18" t="s">
        <v>125</v>
      </c>
      <c r="BM326" s="185" t="s">
        <v>475</v>
      </c>
    </row>
    <row r="327" spans="1:65" s="2" customFormat="1" ht="39">
      <c r="A327" s="35"/>
      <c r="B327" s="36"/>
      <c r="C327" s="37"/>
      <c r="D327" s="187" t="s">
        <v>127</v>
      </c>
      <c r="E327" s="37"/>
      <c r="F327" s="188" t="s">
        <v>476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127</v>
      </c>
      <c r="AU327" s="18" t="s">
        <v>82</v>
      </c>
    </row>
    <row r="328" spans="1:65" s="2" customFormat="1" ht="11.25">
      <c r="A328" s="35"/>
      <c r="B328" s="36"/>
      <c r="C328" s="37"/>
      <c r="D328" s="192" t="s">
        <v>129</v>
      </c>
      <c r="E328" s="37"/>
      <c r="F328" s="193" t="s">
        <v>477</v>
      </c>
      <c r="G328" s="37"/>
      <c r="H328" s="37"/>
      <c r="I328" s="189"/>
      <c r="J328" s="37"/>
      <c r="K328" s="37"/>
      <c r="L328" s="40"/>
      <c r="M328" s="190"/>
      <c r="N328" s="191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129</v>
      </c>
      <c r="AU328" s="18" t="s">
        <v>82</v>
      </c>
    </row>
    <row r="329" spans="1:65" s="12" customFormat="1" ht="25.9" customHeight="1">
      <c r="B329" s="158"/>
      <c r="C329" s="159"/>
      <c r="D329" s="160" t="s">
        <v>71</v>
      </c>
      <c r="E329" s="161" t="s">
        <v>478</v>
      </c>
      <c r="F329" s="161" t="s">
        <v>479</v>
      </c>
      <c r="G329" s="159"/>
      <c r="H329" s="159"/>
      <c r="I329" s="162"/>
      <c r="J329" s="163">
        <f>BK329</f>
        <v>0</v>
      </c>
      <c r="K329" s="159"/>
      <c r="L329" s="164"/>
      <c r="M329" s="165"/>
      <c r="N329" s="166"/>
      <c r="O329" s="166"/>
      <c r="P329" s="167">
        <f>P330</f>
        <v>0</v>
      </c>
      <c r="Q329" s="166"/>
      <c r="R329" s="167">
        <f>R330</f>
        <v>0.34446120000000002</v>
      </c>
      <c r="S329" s="166"/>
      <c r="T329" s="168">
        <f>T330</f>
        <v>0.39360000000000006</v>
      </c>
      <c r="AR329" s="169" t="s">
        <v>82</v>
      </c>
      <c r="AT329" s="170" t="s">
        <v>71</v>
      </c>
      <c r="AU329" s="170" t="s">
        <v>72</v>
      </c>
      <c r="AY329" s="169" t="s">
        <v>118</v>
      </c>
      <c r="BK329" s="171">
        <f>BK330</f>
        <v>0</v>
      </c>
    </row>
    <row r="330" spans="1:65" s="12" customFormat="1" ht="22.9" customHeight="1">
      <c r="B330" s="158"/>
      <c r="C330" s="159"/>
      <c r="D330" s="160" t="s">
        <v>71</v>
      </c>
      <c r="E330" s="172" t="s">
        <v>480</v>
      </c>
      <c r="F330" s="172" t="s">
        <v>481</v>
      </c>
      <c r="G330" s="159"/>
      <c r="H330" s="159"/>
      <c r="I330" s="162"/>
      <c r="J330" s="173">
        <f>BK330</f>
        <v>0</v>
      </c>
      <c r="K330" s="159"/>
      <c r="L330" s="164"/>
      <c r="M330" s="165"/>
      <c r="N330" s="166"/>
      <c r="O330" s="166"/>
      <c r="P330" s="167">
        <f>SUM(P331:P359)</f>
        <v>0</v>
      </c>
      <c r="Q330" s="166"/>
      <c r="R330" s="167">
        <f>SUM(R331:R359)</f>
        <v>0.34446120000000002</v>
      </c>
      <c r="S330" s="166"/>
      <c r="T330" s="168">
        <f>SUM(T331:T359)</f>
        <v>0.39360000000000006</v>
      </c>
      <c r="AR330" s="169" t="s">
        <v>82</v>
      </c>
      <c r="AT330" s="170" t="s">
        <v>71</v>
      </c>
      <c r="AU330" s="170" t="s">
        <v>80</v>
      </c>
      <c r="AY330" s="169" t="s">
        <v>118</v>
      </c>
      <c r="BK330" s="171">
        <f>SUM(BK331:BK359)</f>
        <v>0</v>
      </c>
    </row>
    <row r="331" spans="1:65" s="2" customFormat="1" ht="24.2" customHeight="1">
      <c r="A331" s="35"/>
      <c r="B331" s="36"/>
      <c r="C331" s="174" t="s">
        <v>482</v>
      </c>
      <c r="D331" s="174" t="s">
        <v>120</v>
      </c>
      <c r="E331" s="175" t="s">
        <v>483</v>
      </c>
      <c r="F331" s="176" t="s">
        <v>484</v>
      </c>
      <c r="G331" s="177" t="s">
        <v>157</v>
      </c>
      <c r="H331" s="178">
        <v>19.600000000000001</v>
      </c>
      <c r="I331" s="179"/>
      <c r="J331" s="180">
        <f>ROUND(I331*H331,2)</f>
        <v>0</v>
      </c>
      <c r="K331" s="176" t="s">
        <v>124</v>
      </c>
      <c r="L331" s="40"/>
      <c r="M331" s="181" t="s">
        <v>19</v>
      </c>
      <c r="N331" s="182" t="s">
        <v>43</v>
      </c>
      <c r="O331" s="65"/>
      <c r="P331" s="183">
        <f>O331*H331</f>
        <v>0</v>
      </c>
      <c r="Q331" s="183">
        <v>0</v>
      </c>
      <c r="R331" s="183">
        <f>Q331*H331</f>
        <v>0</v>
      </c>
      <c r="S331" s="183">
        <v>1.6E-2</v>
      </c>
      <c r="T331" s="184">
        <f>S331*H331</f>
        <v>0.31360000000000005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235</v>
      </c>
      <c r="AT331" s="185" t="s">
        <v>120</v>
      </c>
      <c r="AU331" s="185" t="s">
        <v>82</v>
      </c>
      <c r="AY331" s="18" t="s">
        <v>118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80</v>
      </c>
      <c r="BK331" s="186">
        <f>ROUND(I331*H331,2)</f>
        <v>0</v>
      </c>
      <c r="BL331" s="18" t="s">
        <v>235</v>
      </c>
      <c r="BM331" s="185" t="s">
        <v>485</v>
      </c>
    </row>
    <row r="332" spans="1:65" s="2" customFormat="1" ht="19.5">
      <c r="A332" s="35"/>
      <c r="B332" s="36"/>
      <c r="C332" s="37"/>
      <c r="D332" s="187" t="s">
        <v>127</v>
      </c>
      <c r="E332" s="37"/>
      <c r="F332" s="188" t="s">
        <v>486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127</v>
      </c>
      <c r="AU332" s="18" t="s">
        <v>82</v>
      </c>
    </row>
    <row r="333" spans="1:65" s="2" customFormat="1" ht="11.25">
      <c r="A333" s="35"/>
      <c r="B333" s="36"/>
      <c r="C333" s="37"/>
      <c r="D333" s="192" t="s">
        <v>129</v>
      </c>
      <c r="E333" s="37"/>
      <c r="F333" s="193" t="s">
        <v>487</v>
      </c>
      <c r="G333" s="37"/>
      <c r="H333" s="37"/>
      <c r="I333" s="189"/>
      <c r="J333" s="37"/>
      <c r="K333" s="37"/>
      <c r="L333" s="40"/>
      <c r="M333" s="190"/>
      <c r="N333" s="191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129</v>
      </c>
      <c r="AU333" s="18" t="s">
        <v>82</v>
      </c>
    </row>
    <row r="334" spans="1:65" s="2" customFormat="1" ht="24.2" customHeight="1">
      <c r="A334" s="35"/>
      <c r="B334" s="36"/>
      <c r="C334" s="174" t="s">
        <v>488</v>
      </c>
      <c r="D334" s="174" t="s">
        <v>120</v>
      </c>
      <c r="E334" s="175" t="s">
        <v>489</v>
      </c>
      <c r="F334" s="176" t="s">
        <v>490</v>
      </c>
      <c r="G334" s="177" t="s">
        <v>157</v>
      </c>
      <c r="H334" s="178">
        <v>19.600000000000001</v>
      </c>
      <c r="I334" s="179"/>
      <c r="J334" s="180">
        <f>ROUND(I334*H334,2)</f>
        <v>0</v>
      </c>
      <c r="K334" s="176" t="s">
        <v>124</v>
      </c>
      <c r="L334" s="40"/>
      <c r="M334" s="181" t="s">
        <v>19</v>
      </c>
      <c r="N334" s="182" t="s">
        <v>43</v>
      </c>
      <c r="O334" s="65"/>
      <c r="P334" s="183">
        <f>O334*H334</f>
        <v>0</v>
      </c>
      <c r="Q334" s="183">
        <v>4.0000000000000002E-4</v>
      </c>
      <c r="R334" s="183">
        <f>Q334*H334</f>
        <v>7.8400000000000015E-3</v>
      </c>
      <c r="S334" s="183">
        <v>0</v>
      </c>
      <c r="T334" s="18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185" t="s">
        <v>235</v>
      </c>
      <c r="AT334" s="185" t="s">
        <v>120</v>
      </c>
      <c r="AU334" s="185" t="s">
        <v>82</v>
      </c>
      <c r="AY334" s="18" t="s">
        <v>118</v>
      </c>
      <c r="BE334" s="186">
        <f>IF(N334="základní",J334,0)</f>
        <v>0</v>
      </c>
      <c r="BF334" s="186">
        <f>IF(N334="snížená",J334,0)</f>
        <v>0</v>
      </c>
      <c r="BG334" s="186">
        <f>IF(N334="zákl. přenesená",J334,0)</f>
        <v>0</v>
      </c>
      <c r="BH334" s="186">
        <f>IF(N334="sníž. přenesená",J334,0)</f>
        <v>0</v>
      </c>
      <c r="BI334" s="186">
        <f>IF(N334="nulová",J334,0)</f>
        <v>0</v>
      </c>
      <c r="BJ334" s="18" t="s">
        <v>80</v>
      </c>
      <c r="BK334" s="186">
        <f>ROUND(I334*H334,2)</f>
        <v>0</v>
      </c>
      <c r="BL334" s="18" t="s">
        <v>235</v>
      </c>
      <c r="BM334" s="185" t="s">
        <v>491</v>
      </c>
    </row>
    <row r="335" spans="1:65" s="2" customFormat="1" ht="19.5">
      <c r="A335" s="35"/>
      <c r="B335" s="36"/>
      <c r="C335" s="37"/>
      <c r="D335" s="187" t="s">
        <v>127</v>
      </c>
      <c r="E335" s="37"/>
      <c r="F335" s="188" t="s">
        <v>492</v>
      </c>
      <c r="G335" s="37"/>
      <c r="H335" s="37"/>
      <c r="I335" s="189"/>
      <c r="J335" s="37"/>
      <c r="K335" s="37"/>
      <c r="L335" s="40"/>
      <c r="M335" s="190"/>
      <c r="N335" s="191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127</v>
      </c>
      <c r="AU335" s="18" t="s">
        <v>82</v>
      </c>
    </row>
    <row r="336" spans="1:65" s="2" customFormat="1" ht="11.25">
      <c r="A336" s="35"/>
      <c r="B336" s="36"/>
      <c r="C336" s="37"/>
      <c r="D336" s="192" t="s">
        <v>129</v>
      </c>
      <c r="E336" s="37"/>
      <c r="F336" s="193" t="s">
        <v>493</v>
      </c>
      <c r="G336" s="37"/>
      <c r="H336" s="37"/>
      <c r="I336" s="189"/>
      <c r="J336" s="37"/>
      <c r="K336" s="37"/>
      <c r="L336" s="40"/>
      <c r="M336" s="190"/>
      <c r="N336" s="191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129</v>
      </c>
      <c r="AU336" s="18" t="s">
        <v>82</v>
      </c>
    </row>
    <row r="337" spans="1:65" s="2" customFormat="1" ht="66.75" customHeight="1">
      <c r="A337" s="35"/>
      <c r="B337" s="36"/>
      <c r="C337" s="226" t="s">
        <v>494</v>
      </c>
      <c r="D337" s="226" t="s">
        <v>342</v>
      </c>
      <c r="E337" s="227" t="s">
        <v>495</v>
      </c>
      <c r="F337" s="228" t="s">
        <v>496</v>
      </c>
      <c r="G337" s="229" t="s">
        <v>157</v>
      </c>
      <c r="H337" s="230">
        <v>19.600000000000001</v>
      </c>
      <c r="I337" s="231"/>
      <c r="J337" s="232">
        <f>ROUND(I337*H337,2)</f>
        <v>0</v>
      </c>
      <c r="K337" s="228" t="s">
        <v>497</v>
      </c>
      <c r="L337" s="233"/>
      <c r="M337" s="234" t="s">
        <v>19</v>
      </c>
      <c r="N337" s="235" t="s">
        <v>43</v>
      </c>
      <c r="O337" s="65"/>
      <c r="P337" s="183">
        <f>O337*H337</f>
        <v>0</v>
      </c>
      <c r="Q337" s="183">
        <v>1.712E-2</v>
      </c>
      <c r="R337" s="183">
        <f>Q337*H337</f>
        <v>0.33555200000000002</v>
      </c>
      <c r="S337" s="183">
        <v>0</v>
      </c>
      <c r="T337" s="184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85" t="s">
        <v>347</v>
      </c>
      <c r="AT337" s="185" t="s">
        <v>342</v>
      </c>
      <c r="AU337" s="185" t="s">
        <v>82</v>
      </c>
      <c r="AY337" s="18" t="s">
        <v>118</v>
      </c>
      <c r="BE337" s="186">
        <f>IF(N337="základní",J337,0)</f>
        <v>0</v>
      </c>
      <c r="BF337" s="186">
        <f>IF(N337="snížená",J337,0)</f>
        <v>0</v>
      </c>
      <c r="BG337" s="186">
        <f>IF(N337="zákl. přenesená",J337,0)</f>
        <v>0</v>
      </c>
      <c r="BH337" s="186">
        <f>IF(N337="sníž. přenesená",J337,0)</f>
        <v>0</v>
      </c>
      <c r="BI337" s="186">
        <f>IF(N337="nulová",J337,0)</f>
        <v>0</v>
      </c>
      <c r="BJ337" s="18" t="s">
        <v>80</v>
      </c>
      <c r="BK337" s="186">
        <f>ROUND(I337*H337,2)</f>
        <v>0</v>
      </c>
      <c r="BL337" s="18" t="s">
        <v>235</v>
      </c>
      <c r="BM337" s="185" t="s">
        <v>498</v>
      </c>
    </row>
    <row r="338" spans="1:65" s="2" customFormat="1" ht="39">
      <c r="A338" s="35"/>
      <c r="B338" s="36"/>
      <c r="C338" s="37"/>
      <c r="D338" s="187" t="s">
        <v>127</v>
      </c>
      <c r="E338" s="37"/>
      <c r="F338" s="188" t="s">
        <v>496</v>
      </c>
      <c r="G338" s="37"/>
      <c r="H338" s="37"/>
      <c r="I338" s="189"/>
      <c r="J338" s="37"/>
      <c r="K338" s="37"/>
      <c r="L338" s="40"/>
      <c r="M338" s="190"/>
      <c r="N338" s="191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127</v>
      </c>
      <c r="AU338" s="18" t="s">
        <v>82</v>
      </c>
    </row>
    <row r="339" spans="1:65" s="2" customFormat="1" ht="24.2" customHeight="1">
      <c r="A339" s="35"/>
      <c r="B339" s="36"/>
      <c r="C339" s="226" t="s">
        <v>499</v>
      </c>
      <c r="D339" s="226" t="s">
        <v>342</v>
      </c>
      <c r="E339" s="227" t="s">
        <v>500</v>
      </c>
      <c r="F339" s="228" t="s">
        <v>501</v>
      </c>
      <c r="G339" s="229" t="s">
        <v>502</v>
      </c>
      <c r="H339" s="230">
        <v>0.44</v>
      </c>
      <c r="I339" s="231"/>
      <c r="J339" s="232">
        <f>ROUND(I339*H339,2)</f>
        <v>0</v>
      </c>
      <c r="K339" s="228" t="s">
        <v>124</v>
      </c>
      <c r="L339" s="233"/>
      <c r="M339" s="234" t="s">
        <v>19</v>
      </c>
      <c r="N339" s="235" t="s">
        <v>43</v>
      </c>
      <c r="O339" s="65"/>
      <c r="P339" s="183">
        <f>O339*H339</f>
        <v>0</v>
      </c>
      <c r="Q339" s="183">
        <v>1.75E-3</v>
      </c>
      <c r="R339" s="183">
        <f>Q339*H339</f>
        <v>7.7000000000000007E-4</v>
      </c>
      <c r="S339" s="183">
        <v>0</v>
      </c>
      <c r="T339" s="18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85" t="s">
        <v>347</v>
      </c>
      <c r="AT339" s="185" t="s">
        <v>342</v>
      </c>
      <c r="AU339" s="185" t="s">
        <v>82</v>
      </c>
      <c r="AY339" s="18" t="s">
        <v>118</v>
      </c>
      <c r="BE339" s="186">
        <f>IF(N339="základní",J339,0)</f>
        <v>0</v>
      </c>
      <c r="BF339" s="186">
        <f>IF(N339="snížená",J339,0)</f>
        <v>0</v>
      </c>
      <c r="BG339" s="186">
        <f>IF(N339="zákl. přenesená",J339,0)</f>
        <v>0</v>
      </c>
      <c r="BH339" s="186">
        <f>IF(N339="sníž. přenesená",J339,0)</f>
        <v>0</v>
      </c>
      <c r="BI339" s="186">
        <f>IF(N339="nulová",J339,0)</f>
        <v>0</v>
      </c>
      <c r="BJ339" s="18" t="s">
        <v>80</v>
      </c>
      <c r="BK339" s="186">
        <f>ROUND(I339*H339,2)</f>
        <v>0</v>
      </c>
      <c r="BL339" s="18" t="s">
        <v>235</v>
      </c>
      <c r="BM339" s="185" t="s">
        <v>503</v>
      </c>
    </row>
    <row r="340" spans="1:65" s="2" customFormat="1" ht="11.25">
      <c r="A340" s="35"/>
      <c r="B340" s="36"/>
      <c r="C340" s="37"/>
      <c r="D340" s="187" t="s">
        <v>127</v>
      </c>
      <c r="E340" s="37"/>
      <c r="F340" s="188" t="s">
        <v>501</v>
      </c>
      <c r="G340" s="37"/>
      <c r="H340" s="37"/>
      <c r="I340" s="189"/>
      <c r="J340" s="37"/>
      <c r="K340" s="37"/>
      <c r="L340" s="40"/>
      <c r="M340" s="190"/>
      <c r="N340" s="191"/>
      <c r="O340" s="65"/>
      <c r="P340" s="65"/>
      <c r="Q340" s="65"/>
      <c r="R340" s="65"/>
      <c r="S340" s="65"/>
      <c r="T340" s="66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127</v>
      </c>
      <c r="AU340" s="18" t="s">
        <v>82</v>
      </c>
    </row>
    <row r="341" spans="1:65" s="13" customFormat="1" ht="11.25">
      <c r="B341" s="194"/>
      <c r="C341" s="195"/>
      <c r="D341" s="187" t="s">
        <v>131</v>
      </c>
      <c r="E341" s="196" t="s">
        <v>19</v>
      </c>
      <c r="F341" s="197" t="s">
        <v>393</v>
      </c>
      <c r="G341" s="195"/>
      <c r="H341" s="196" t="s">
        <v>19</v>
      </c>
      <c r="I341" s="198"/>
      <c r="J341" s="195"/>
      <c r="K341" s="195"/>
      <c r="L341" s="199"/>
      <c r="M341" s="200"/>
      <c r="N341" s="201"/>
      <c r="O341" s="201"/>
      <c r="P341" s="201"/>
      <c r="Q341" s="201"/>
      <c r="R341" s="201"/>
      <c r="S341" s="201"/>
      <c r="T341" s="202"/>
      <c r="AT341" s="203" t="s">
        <v>131</v>
      </c>
      <c r="AU341" s="203" t="s">
        <v>82</v>
      </c>
      <c r="AV341" s="13" t="s">
        <v>80</v>
      </c>
      <c r="AW341" s="13" t="s">
        <v>33</v>
      </c>
      <c r="AX341" s="13" t="s">
        <v>72</v>
      </c>
      <c r="AY341" s="203" t="s">
        <v>118</v>
      </c>
    </row>
    <row r="342" spans="1:65" s="14" customFormat="1" ht="11.25">
      <c r="B342" s="204"/>
      <c r="C342" s="205"/>
      <c r="D342" s="187" t="s">
        <v>131</v>
      </c>
      <c r="E342" s="206" t="s">
        <v>19</v>
      </c>
      <c r="F342" s="207" t="s">
        <v>504</v>
      </c>
      <c r="G342" s="205"/>
      <c r="H342" s="208">
        <v>0.44</v>
      </c>
      <c r="I342" s="209"/>
      <c r="J342" s="205"/>
      <c r="K342" s="205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131</v>
      </c>
      <c r="AU342" s="214" t="s">
        <v>82</v>
      </c>
      <c r="AV342" s="14" t="s">
        <v>82</v>
      </c>
      <c r="AW342" s="14" t="s">
        <v>33</v>
      </c>
      <c r="AX342" s="14" t="s">
        <v>72</v>
      </c>
      <c r="AY342" s="214" t="s">
        <v>118</v>
      </c>
    </row>
    <row r="343" spans="1:65" s="15" customFormat="1" ht="11.25">
      <c r="B343" s="215"/>
      <c r="C343" s="216"/>
      <c r="D343" s="187" t="s">
        <v>131</v>
      </c>
      <c r="E343" s="217" t="s">
        <v>19</v>
      </c>
      <c r="F343" s="218" t="s">
        <v>134</v>
      </c>
      <c r="G343" s="216"/>
      <c r="H343" s="219">
        <v>0.44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131</v>
      </c>
      <c r="AU343" s="225" t="s">
        <v>82</v>
      </c>
      <c r="AV343" s="15" t="s">
        <v>125</v>
      </c>
      <c r="AW343" s="15" t="s">
        <v>33</v>
      </c>
      <c r="AX343" s="15" t="s">
        <v>80</v>
      </c>
      <c r="AY343" s="225" t="s">
        <v>118</v>
      </c>
    </row>
    <row r="344" spans="1:65" s="2" customFormat="1" ht="24.2" customHeight="1">
      <c r="A344" s="35"/>
      <c r="B344" s="36"/>
      <c r="C344" s="226" t="s">
        <v>505</v>
      </c>
      <c r="D344" s="226" t="s">
        <v>342</v>
      </c>
      <c r="E344" s="227" t="s">
        <v>506</v>
      </c>
      <c r="F344" s="228" t="s">
        <v>507</v>
      </c>
      <c r="G344" s="229" t="s">
        <v>502</v>
      </c>
      <c r="H344" s="230">
        <v>0.44</v>
      </c>
      <c r="I344" s="231"/>
      <c r="J344" s="232">
        <f>ROUND(I344*H344,2)</f>
        <v>0</v>
      </c>
      <c r="K344" s="228" t="s">
        <v>124</v>
      </c>
      <c r="L344" s="233"/>
      <c r="M344" s="234" t="s">
        <v>19</v>
      </c>
      <c r="N344" s="235" t="s">
        <v>43</v>
      </c>
      <c r="O344" s="65"/>
      <c r="P344" s="183">
        <f>O344*H344</f>
        <v>0</v>
      </c>
      <c r="Q344" s="183">
        <v>6.8000000000000005E-4</v>
      </c>
      <c r="R344" s="183">
        <f>Q344*H344</f>
        <v>2.9920000000000001E-4</v>
      </c>
      <c r="S344" s="183">
        <v>0</v>
      </c>
      <c r="T344" s="18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185" t="s">
        <v>347</v>
      </c>
      <c r="AT344" s="185" t="s">
        <v>342</v>
      </c>
      <c r="AU344" s="185" t="s">
        <v>82</v>
      </c>
      <c r="AY344" s="18" t="s">
        <v>118</v>
      </c>
      <c r="BE344" s="186">
        <f>IF(N344="základní",J344,0)</f>
        <v>0</v>
      </c>
      <c r="BF344" s="186">
        <f>IF(N344="snížená",J344,0)</f>
        <v>0</v>
      </c>
      <c r="BG344" s="186">
        <f>IF(N344="zákl. přenesená",J344,0)</f>
        <v>0</v>
      </c>
      <c r="BH344" s="186">
        <f>IF(N344="sníž. přenesená",J344,0)</f>
        <v>0</v>
      </c>
      <c r="BI344" s="186">
        <f>IF(N344="nulová",J344,0)</f>
        <v>0</v>
      </c>
      <c r="BJ344" s="18" t="s">
        <v>80</v>
      </c>
      <c r="BK344" s="186">
        <f>ROUND(I344*H344,2)</f>
        <v>0</v>
      </c>
      <c r="BL344" s="18" t="s">
        <v>235</v>
      </c>
      <c r="BM344" s="185" t="s">
        <v>508</v>
      </c>
    </row>
    <row r="345" spans="1:65" s="2" customFormat="1" ht="11.25">
      <c r="A345" s="35"/>
      <c r="B345" s="36"/>
      <c r="C345" s="37"/>
      <c r="D345" s="187" t="s">
        <v>127</v>
      </c>
      <c r="E345" s="37"/>
      <c r="F345" s="188" t="s">
        <v>507</v>
      </c>
      <c r="G345" s="37"/>
      <c r="H345" s="37"/>
      <c r="I345" s="189"/>
      <c r="J345" s="37"/>
      <c r="K345" s="37"/>
      <c r="L345" s="40"/>
      <c r="M345" s="190"/>
      <c r="N345" s="191"/>
      <c r="O345" s="65"/>
      <c r="P345" s="65"/>
      <c r="Q345" s="65"/>
      <c r="R345" s="65"/>
      <c r="S345" s="65"/>
      <c r="T345" s="66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8" t="s">
        <v>127</v>
      </c>
      <c r="AU345" s="18" t="s">
        <v>82</v>
      </c>
    </row>
    <row r="346" spans="1:65" s="13" customFormat="1" ht="11.25">
      <c r="B346" s="194"/>
      <c r="C346" s="195"/>
      <c r="D346" s="187" t="s">
        <v>131</v>
      </c>
      <c r="E346" s="196" t="s">
        <v>19</v>
      </c>
      <c r="F346" s="197" t="s">
        <v>393</v>
      </c>
      <c r="G346" s="195"/>
      <c r="H346" s="196" t="s">
        <v>19</v>
      </c>
      <c r="I346" s="198"/>
      <c r="J346" s="195"/>
      <c r="K346" s="195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131</v>
      </c>
      <c r="AU346" s="203" t="s">
        <v>82</v>
      </c>
      <c r="AV346" s="13" t="s">
        <v>80</v>
      </c>
      <c r="AW346" s="13" t="s">
        <v>33</v>
      </c>
      <c r="AX346" s="13" t="s">
        <v>72</v>
      </c>
      <c r="AY346" s="203" t="s">
        <v>118</v>
      </c>
    </row>
    <row r="347" spans="1:65" s="14" customFormat="1" ht="11.25">
      <c r="B347" s="204"/>
      <c r="C347" s="205"/>
      <c r="D347" s="187" t="s">
        <v>131</v>
      </c>
      <c r="E347" s="206" t="s">
        <v>19</v>
      </c>
      <c r="F347" s="207" t="s">
        <v>504</v>
      </c>
      <c r="G347" s="205"/>
      <c r="H347" s="208">
        <v>0.44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131</v>
      </c>
      <c r="AU347" s="214" t="s">
        <v>82</v>
      </c>
      <c r="AV347" s="14" t="s">
        <v>82</v>
      </c>
      <c r="AW347" s="14" t="s">
        <v>33</v>
      </c>
      <c r="AX347" s="14" t="s">
        <v>72</v>
      </c>
      <c r="AY347" s="214" t="s">
        <v>118</v>
      </c>
    </row>
    <row r="348" spans="1:65" s="15" customFormat="1" ht="11.25">
      <c r="B348" s="215"/>
      <c r="C348" s="216"/>
      <c r="D348" s="187" t="s">
        <v>131</v>
      </c>
      <c r="E348" s="217" t="s">
        <v>19</v>
      </c>
      <c r="F348" s="218" t="s">
        <v>134</v>
      </c>
      <c r="G348" s="216"/>
      <c r="H348" s="219">
        <v>0.44</v>
      </c>
      <c r="I348" s="220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AT348" s="225" t="s">
        <v>131</v>
      </c>
      <c r="AU348" s="225" t="s">
        <v>82</v>
      </c>
      <c r="AV348" s="15" t="s">
        <v>125</v>
      </c>
      <c r="AW348" s="15" t="s">
        <v>33</v>
      </c>
      <c r="AX348" s="15" t="s">
        <v>80</v>
      </c>
      <c r="AY348" s="225" t="s">
        <v>118</v>
      </c>
    </row>
    <row r="349" spans="1:65" s="2" customFormat="1" ht="24.2" customHeight="1">
      <c r="A349" s="35"/>
      <c r="B349" s="36"/>
      <c r="C349" s="174" t="s">
        <v>509</v>
      </c>
      <c r="D349" s="174" t="s">
        <v>120</v>
      </c>
      <c r="E349" s="175" t="s">
        <v>510</v>
      </c>
      <c r="F349" s="176" t="s">
        <v>511</v>
      </c>
      <c r="G349" s="177" t="s">
        <v>512</v>
      </c>
      <c r="H349" s="178">
        <v>80</v>
      </c>
      <c r="I349" s="179"/>
      <c r="J349" s="180">
        <f>ROUND(I349*H349,2)</f>
        <v>0</v>
      </c>
      <c r="K349" s="176" t="s">
        <v>124</v>
      </c>
      <c r="L349" s="40"/>
      <c r="M349" s="181" t="s">
        <v>19</v>
      </c>
      <c r="N349" s="182" t="s">
        <v>43</v>
      </c>
      <c r="O349" s="65"/>
      <c r="P349" s="183">
        <f>O349*H349</f>
        <v>0</v>
      </c>
      <c r="Q349" s="183">
        <v>0</v>
      </c>
      <c r="R349" s="183">
        <f>Q349*H349</f>
        <v>0</v>
      </c>
      <c r="S349" s="183">
        <v>1E-3</v>
      </c>
      <c r="T349" s="184">
        <f>S349*H349</f>
        <v>0.08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235</v>
      </c>
      <c r="AT349" s="185" t="s">
        <v>120</v>
      </c>
      <c r="AU349" s="185" t="s">
        <v>82</v>
      </c>
      <c r="AY349" s="18" t="s">
        <v>118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80</v>
      </c>
      <c r="BK349" s="186">
        <f>ROUND(I349*H349,2)</f>
        <v>0</v>
      </c>
      <c r="BL349" s="18" t="s">
        <v>235</v>
      </c>
      <c r="BM349" s="185" t="s">
        <v>513</v>
      </c>
    </row>
    <row r="350" spans="1:65" s="2" customFormat="1" ht="19.5">
      <c r="A350" s="35"/>
      <c r="B350" s="36"/>
      <c r="C350" s="37"/>
      <c r="D350" s="187" t="s">
        <v>127</v>
      </c>
      <c r="E350" s="37"/>
      <c r="F350" s="188" t="s">
        <v>514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127</v>
      </c>
      <c r="AU350" s="18" t="s">
        <v>82</v>
      </c>
    </row>
    <row r="351" spans="1:65" s="2" customFormat="1" ht="11.25">
      <c r="A351" s="35"/>
      <c r="B351" s="36"/>
      <c r="C351" s="37"/>
      <c r="D351" s="192" t="s">
        <v>129</v>
      </c>
      <c r="E351" s="37"/>
      <c r="F351" s="193" t="s">
        <v>515</v>
      </c>
      <c r="G351" s="37"/>
      <c r="H351" s="37"/>
      <c r="I351" s="189"/>
      <c r="J351" s="37"/>
      <c r="K351" s="37"/>
      <c r="L351" s="40"/>
      <c r="M351" s="190"/>
      <c r="N351" s="191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129</v>
      </c>
      <c r="AU351" s="18" t="s">
        <v>82</v>
      </c>
    </row>
    <row r="352" spans="1:65" s="13" customFormat="1" ht="11.25">
      <c r="B352" s="194"/>
      <c r="C352" s="195"/>
      <c r="D352" s="187" t="s">
        <v>131</v>
      </c>
      <c r="E352" s="196" t="s">
        <v>19</v>
      </c>
      <c r="F352" s="197" t="s">
        <v>516</v>
      </c>
      <c r="G352" s="195"/>
      <c r="H352" s="196" t="s">
        <v>19</v>
      </c>
      <c r="I352" s="198"/>
      <c r="J352" s="195"/>
      <c r="K352" s="195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131</v>
      </c>
      <c r="AU352" s="203" t="s">
        <v>82</v>
      </c>
      <c r="AV352" s="13" t="s">
        <v>80</v>
      </c>
      <c r="AW352" s="13" t="s">
        <v>33</v>
      </c>
      <c r="AX352" s="13" t="s">
        <v>72</v>
      </c>
      <c r="AY352" s="203" t="s">
        <v>118</v>
      </c>
    </row>
    <row r="353" spans="1:65" s="14" customFormat="1" ht="11.25">
      <c r="B353" s="204"/>
      <c r="C353" s="205"/>
      <c r="D353" s="187" t="s">
        <v>131</v>
      </c>
      <c r="E353" s="206" t="s">
        <v>19</v>
      </c>
      <c r="F353" s="207" t="s">
        <v>517</v>
      </c>
      <c r="G353" s="205"/>
      <c r="H353" s="208">
        <v>80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131</v>
      </c>
      <c r="AU353" s="214" t="s">
        <v>82</v>
      </c>
      <c r="AV353" s="14" t="s">
        <v>82</v>
      </c>
      <c r="AW353" s="14" t="s">
        <v>33</v>
      </c>
      <c r="AX353" s="14" t="s">
        <v>80</v>
      </c>
      <c r="AY353" s="214" t="s">
        <v>118</v>
      </c>
    </row>
    <row r="354" spans="1:65" s="2" customFormat="1" ht="24.2" customHeight="1">
      <c r="A354" s="35"/>
      <c r="B354" s="36"/>
      <c r="C354" s="174" t="s">
        <v>518</v>
      </c>
      <c r="D354" s="174" t="s">
        <v>120</v>
      </c>
      <c r="E354" s="175" t="s">
        <v>519</v>
      </c>
      <c r="F354" s="176" t="s">
        <v>520</v>
      </c>
      <c r="G354" s="177" t="s">
        <v>200</v>
      </c>
      <c r="H354" s="178">
        <v>0.34399999999999997</v>
      </c>
      <c r="I354" s="179"/>
      <c r="J354" s="180">
        <f>ROUND(I354*H354,2)</f>
        <v>0</v>
      </c>
      <c r="K354" s="176" t="s">
        <v>124</v>
      </c>
      <c r="L354" s="40"/>
      <c r="M354" s="181" t="s">
        <v>19</v>
      </c>
      <c r="N354" s="182" t="s">
        <v>43</v>
      </c>
      <c r="O354" s="65"/>
      <c r="P354" s="183">
        <f>O354*H354</f>
        <v>0</v>
      </c>
      <c r="Q354" s="183">
        <v>0</v>
      </c>
      <c r="R354" s="183">
        <f>Q354*H354</f>
        <v>0</v>
      </c>
      <c r="S354" s="183">
        <v>0</v>
      </c>
      <c r="T354" s="18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85" t="s">
        <v>235</v>
      </c>
      <c r="AT354" s="185" t="s">
        <v>120</v>
      </c>
      <c r="AU354" s="185" t="s">
        <v>82</v>
      </c>
      <c r="AY354" s="18" t="s">
        <v>118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18" t="s">
        <v>80</v>
      </c>
      <c r="BK354" s="186">
        <f>ROUND(I354*H354,2)</f>
        <v>0</v>
      </c>
      <c r="BL354" s="18" t="s">
        <v>235</v>
      </c>
      <c r="BM354" s="185" t="s">
        <v>521</v>
      </c>
    </row>
    <row r="355" spans="1:65" s="2" customFormat="1" ht="29.25">
      <c r="A355" s="35"/>
      <c r="B355" s="36"/>
      <c r="C355" s="37"/>
      <c r="D355" s="187" t="s">
        <v>127</v>
      </c>
      <c r="E355" s="37"/>
      <c r="F355" s="188" t="s">
        <v>522</v>
      </c>
      <c r="G355" s="37"/>
      <c r="H355" s="37"/>
      <c r="I355" s="189"/>
      <c r="J355" s="37"/>
      <c r="K355" s="37"/>
      <c r="L355" s="40"/>
      <c r="M355" s="190"/>
      <c r="N355" s="191"/>
      <c r="O355" s="65"/>
      <c r="P355" s="65"/>
      <c r="Q355" s="65"/>
      <c r="R355" s="65"/>
      <c r="S355" s="65"/>
      <c r="T355" s="66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127</v>
      </c>
      <c r="AU355" s="18" t="s">
        <v>82</v>
      </c>
    </row>
    <row r="356" spans="1:65" s="2" customFormat="1" ht="11.25">
      <c r="A356" s="35"/>
      <c r="B356" s="36"/>
      <c r="C356" s="37"/>
      <c r="D356" s="192" t="s">
        <v>129</v>
      </c>
      <c r="E356" s="37"/>
      <c r="F356" s="193" t="s">
        <v>523</v>
      </c>
      <c r="G356" s="37"/>
      <c r="H356" s="37"/>
      <c r="I356" s="189"/>
      <c r="J356" s="37"/>
      <c r="K356" s="37"/>
      <c r="L356" s="40"/>
      <c r="M356" s="190"/>
      <c r="N356" s="191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129</v>
      </c>
      <c r="AU356" s="18" t="s">
        <v>82</v>
      </c>
    </row>
    <row r="357" spans="1:65" s="2" customFormat="1" ht="24.2" customHeight="1">
      <c r="A357" s="35"/>
      <c r="B357" s="36"/>
      <c r="C357" s="174" t="s">
        <v>524</v>
      </c>
      <c r="D357" s="174" t="s">
        <v>120</v>
      </c>
      <c r="E357" s="175" t="s">
        <v>525</v>
      </c>
      <c r="F357" s="176" t="s">
        <v>526</v>
      </c>
      <c r="G357" s="177" t="s">
        <v>200</v>
      </c>
      <c r="H357" s="178">
        <v>0.34399999999999997</v>
      </c>
      <c r="I357" s="179"/>
      <c r="J357" s="180">
        <f>ROUND(I357*H357,2)</f>
        <v>0</v>
      </c>
      <c r="K357" s="176" t="s">
        <v>124</v>
      </c>
      <c r="L357" s="40"/>
      <c r="M357" s="181" t="s">
        <v>19</v>
      </c>
      <c r="N357" s="182" t="s">
        <v>43</v>
      </c>
      <c r="O357" s="65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235</v>
      </c>
      <c r="AT357" s="185" t="s">
        <v>120</v>
      </c>
      <c r="AU357" s="185" t="s">
        <v>82</v>
      </c>
      <c r="AY357" s="18" t="s">
        <v>118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80</v>
      </c>
      <c r="BK357" s="186">
        <f>ROUND(I357*H357,2)</f>
        <v>0</v>
      </c>
      <c r="BL357" s="18" t="s">
        <v>235</v>
      </c>
      <c r="BM357" s="185" t="s">
        <v>527</v>
      </c>
    </row>
    <row r="358" spans="1:65" s="2" customFormat="1" ht="29.25">
      <c r="A358" s="35"/>
      <c r="B358" s="36"/>
      <c r="C358" s="37"/>
      <c r="D358" s="187" t="s">
        <v>127</v>
      </c>
      <c r="E358" s="37"/>
      <c r="F358" s="188" t="s">
        <v>528</v>
      </c>
      <c r="G358" s="37"/>
      <c r="H358" s="37"/>
      <c r="I358" s="189"/>
      <c r="J358" s="37"/>
      <c r="K358" s="37"/>
      <c r="L358" s="40"/>
      <c r="M358" s="190"/>
      <c r="N358" s="191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127</v>
      </c>
      <c r="AU358" s="18" t="s">
        <v>82</v>
      </c>
    </row>
    <row r="359" spans="1:65" s="2" customFormat="1" ht="11.25">
      <c r="A359" s="35"/>
      <c r="B359" s="36"/>
      <c r="C359" s="37"/>
      <c r="D359" s="192" t="s">
        <v>129</v>
      </c>
      <c r="E359" s="37"/>
      <c r="F359" s="193" t="s">
        <v>529</v>
      </c>
      <c r="G359" s="37"/>
      <c r="H359" s="37"/>
      <c r="I359" s="189"/>
      <c r="J359" s="37"/>
      <c r="K359" s="37"/>
      <c r="L359" s="40"/>
      <c r="M359" s="236"/>
      <c r="N359" s="237"/>
      <c r="O359" s="238"/>
      <c r="P359" s="238"/>
      <c r="Q359" s="238"/>
      <c r="R359" s="238"/>
      <c r="S359" s="238"/>
      <c r="T359" s="239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129</v>
      </c>
      <c r="AU359" s="18" t="s">
        <v>82</v>
      </c>
    </row>
    <row r="360" spans="1:65" s="2" customFormat="1" ht="6.95" customHeight="1">
      <c r="A360" s="35"/>
      <c r="B360" s="48"/>
      <c r="C360" s="49"/>
      <c r="D360" s="49"/>
      <c r="E360" s="49"/>
      <c r="F360" s="49"/>
      <c r="G360" s="49"/>
      <c r="H360" s="49"/>
      <c r="I360" s="49"/>
      <c r="J360" s="49"/>
      <c r="K360" s="49"/>
      <c r="L360" s="40"/>
      <c r="M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</row>
  </sheetData>
  <sheetProtection algorithmName="SHA-512" hashValue="H0x+zdrCBoTr7PuR5WeJjnw6sl0rfzvk3qSwmpnK1lb/bPIZycC3ZXtw++ScPLwAfcdKt1zJUSHYQbzcbdTrxA==" saltValue="5woOsR9Ak8Wpr5VwpTm9LYRni9w4SwoC9rT+y5R8/d3ZVNKSByRmL8RCHejYn70outRD4CH5nsAReSpPgWKY/A==" spinCount="100000" sheet="1" objects="1" scenarios="1" formatColumns="0" formatRows="0" autoFilter="0"/>
  <autoFilter ref="C88:K359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100" r:id="rId2"/>
    <hyperlink ref="F106" r:id="rId3"/>
    <hyperlink ref="F111" r:id="rId4"/>
    <hyperlink ref="F115" r:id="rId5"/>
    <hyperlink ref="F118" r:id="rId6"/>
    <hyperlink ref="F123" r:id="rId7"/>
    <hyperlink ref="F129" r:id="rId8"/>
    <hyperlink ref="F134" r:id="rId9"/>
    <hyperlink ref="F139" r:id="rId10"/>
    <hyperlink ref="F142" r:id="rId11"/>
    <hyperlink ref="F148" r:id="rId12"/>
    <hyperlink ref="F151" r:id="rId13"/>
    <hyperlink ref="F157" r:id="rId14"/>
    <hyperlink ref="F163" r:id="rId15"/>
    <hyperlink ref="F169" r:id="rId16"/>
    <hyperlink ref="F175" r:id="rId17"/>
    <hyperlink ref="F181" r:id="rId18"/>
    <hyperlink ref="F188" r:id="rId19"/>
    <hyperlink ref="F197" r:id="rId20"/>
    <hyperlink ref="F200" r:id="rId21"/>
    <hyperlink ref="F205" r:id="rId22"/>
    <hyperlink ref="F212" r:id="rId23"/>
    <hyperlink ref="F218" r:id="rId24"/>
    <hyperlink ref="F221" r:id="rId25"/>
    <hyperlink ref="F224" r:id="rId26"/>
    <hyperlink ref="F227" r:id="rId27"/>
    <hyperlink ref="F230" r:id="rId28"/>
    <hyperlink ref="F236" r:id="rId29"/>
    <hyperlink ref="F243" r:id="rId30"/>
    <hyperlink ref="F250" r:id="rId31"/>
    <hyperlink ref="F253" r:id="rId32"/>
    <hyperlink ref="F256" r:id="rId33"/>
    <hyperlink ref="F261" r:id="rId34"/>
    <hyperlink ref="F266" r:id="rId35"/>
    <hyperlink ref="F270" r:id="rId36"/>
    <hyperlink ref="F273" r:id="rId37"/>
    <hyperlink ref="F279" r:id="rId38"/>
    <hyperlink ref="F284" r:id="rId39"/>
    <hyperlink ref="F289" r:id="rId40"/>
    <hyperlink ref="F294" r:id="rId41"/>
    <hyperlink ref="F300" r:id="rId42"/>
    <hyperlink ref="F303" r:id="rId43"/>
    <hyperlink ref="F308" r:id="rId44"/>
    <hyperlink ref="F311" r:id="rId45"/>
    <hyperlink ref="F314" r:id="rId46"/>
    <hyperlink ref="F318" r:id="rId47"/>
    <hyperlink ref="F324" r:id="rId48"/>
    <hyperlink ref="F328" r:id="rId49"/>
    <hyperlink ref="F333" r:id="rId50"/>
    <hyperlink ref="F336" r:id="rId51"/>
    <hyperlink ref="F351" r:id="rId52"/>
    <hyperlink ref="F356" r:id="rId53"/>
    <hyperlink ref="F359" r:id="rId5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3"/>
      <c r="M2" s="363"/>
      <c r="N2" s="363"/>
      <c r="O2" s="363"/>
      <c r="P2" s="363"/>
      <c r="Q2" s="363"/>
      <c r="R2" s="363"/>
      <c r="S2" s="363"/>
      <c r="T2" s="363"/>
      <c r="U2" s="363"/>
      <c r="V2" s="363"/>
      <c r="AT2" s="18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86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26.25" customHeight="1">
      <c r="B7" s="21"/>
      <c r="E7" s="364" t="str">
        <f>'Rekapitulace stavby'!K6</f>
        <v>Nová železobetonová zeď na p.p.č. 59/1 u p.p.č. 3119/1, k. ú. Nejdek</v>
      </c>
      <c r="F7" s="365"/>
      <c r="G7" s="365"/>
      <c r="H7" s="365"/>
      <c r="L7" s="21"/>
    </row>
    <row r="8" spans="1:46" s="2" customFormat="1" ht="12" customHeight="1">
      <c r="A8" s="35"/>
      <c r="B8" s="40"/>
      <c r="C8" s="35"/>
      <c r="D8" s="106" t="s">
        <v>87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6" t="s">
        <v>530</v>
      </c>
      <c r="F9" s="367"/>
      <c r="G9" s="367"/>
      <c r="H9" s="367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28. 10. 2023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8" t="str">
        <f>'Rekapitulace stavby'!E14</f>
        <v>Vyplň údaj</v>
      </c>
      <c r="F18" s="369"/>
      <c r="G18" s="369"/>
      <c r="H18" s="369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35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36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0" t="s">
        <v>19</v>
      </c>
      <c r="F27" s="370"/>
      <c r="G27" s="370"/>
      <c r="H27" s="370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38</v>
      </c>
      <c r="E30" s="35"/>
      <c r="F30" s="35"/>
      <c r="G30" s="35"/>
      <c r="H30" s="35"/>
      <c r="I30" s="35"/>
      <c r="J30" s="115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40</v>
      </c>
      <c r="G32" s="35"/>
      <c r="H32" s="35"/>
      <c r="I32" s="116" t="s">
        <v>39</v>
      </c>
      <c r="J32" s="116" t="s">
        <v>41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42</v>
      </c>
      <c r="E33" s="106" t="s">
        <v>43</v>
      </c>
      <c r="F33" s="118">
        <f>ROUND((SUM(BE85:BE159)),  2)</f>
        <v>0</v>
      </c>
      <c r="G33" s="35"/>
      <c r="H33" s="35"/>
      <c r="I33" s="119">
        <v>0.21</v>
      </c>
      <c r="J33" s="118">
        <f>ROUND(((SUM(BE85:BE159))*I33),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44</v>
      </c>
      <c r="F34" s="118">
        <f>ROUND((SUM(BF85:BF159)),  2)</f>
        <v>0</v>
      </c>
      <c r="G34" s="35"/>
      <c r="H34" s="35"/>
      <c r="I34" s="119">
        <v>0.15</v>
      </c>
      <c r="J34" s="118">
        <f>ROUND(((SUM(BF85:BF159))*I34),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45</v>
      </c>
      <c r="F35" s="118">
        <f>ROUND((SUM(BG85:BG159)),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46</v>
      </c>
      <c r="F36" s="118">
        <f>ROUND((SUM(BH85:BH159)),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47</v>
      </c>
      <c r="F37" s="118">
        <f>ROUND((SUM(BI85:BI159)),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48</v>
      </c>
      <c r="E39" s="122"/>
      <c r="F39" s="122"/>
      <c r="G39" s="123" t="s">
        <v>49</v>
      </c>
      <c r="H39" s="124" t="s">
        <v>50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89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71" t="str">
        <f>E7</f>
        <v>Nová železobetonová zeď na p.p.č. 59/1 u p.p.č. 3119/1, k. ú. Nejdek</v>
      </c>
      <c r="F48" s="372"/>
      <c r="G48" s="372"/>
      <c r="H48" s="372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3" t="str">
        <f>E9</f>
        <v>02 - Vedlejší a ostatní náklady</v>
      </c>
      <c r="F50" s="373"/>
      <c r="G50" s="373"/>
      <c r="H50" s="373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28. 10. 2023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Město Nejdek</v>
      </c>
      <c r="G54" s="37"/>
      <c r="H54" s="37"/>
      <c r="I54" s="30" t="s">
        <v>31</v>
      </c>
      <c r="J54" s="33" t="str">
        <f>E21</f>
        <v>Kancelář stavebního inženýrství s.r.o.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Bc. Martin Frous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90</v>
      </c>
      <c r="D57" s="132"/>
      <c r="E57" s="132"/>
      <c r="F57" s="132"/>
      <c r="G57" s="132"/>
      <c r="H57" s="132"/>
      <c r="I57" s="132"/>
      <c r="J57" s="133" t="s">
        <v>91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70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92</v>
      </c>
    </row>
    <row r="60" spans="1:47" s="9" customFormat="1" ht="24.95" customHeight="1">
      <c r="B60" s="135"/>
      <c r="C60" s="136"/>
      <c r="D60" s="137" t="s">
        <v>531</v>
      </c>
      <c r="E60" s="138"/>
      <c r="F60" s="138"/>
      <c r="G60" s="138"/>
      <c r="H60" s="138"/>
      <c r="I60" s="138"/>
      <c r="J60" s="139">
        <f>J86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532</v>
      </c>
      <c r="E61" s="144"/>
      <c r="F61" s="144"/>
      <c r="G61" s="144"/>
      <c r="H61" s="144"/>
      <c r="I61" s="144"/>
      <c r="J61" s="145">
        <f>J87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533</v>
      </c>
      <c r="E62" s="144"/>
      <c r="F62" s="144"/>
      <c r="G62" s="144"/>
      <c r="H62" s="144"/>
      <c r="I62" s="144"/>
      <c r="J62" s="145">
        <f>J107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534</v>
      </c>
      <c r="E63" s="144"/>
      <c r="F63" s="144"/>
      <c r="G63" s="144"/>
      <c r="H63" s="144"/>
      <c r="I63" s="144"/>
      <c r="J63" s="145">
        <f>J128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535</v>
      </c>
      <c r="E64" s="144"/>
      <c r="F64" s="144"/>
      <c r="G64" s="144"/>
      <c r="H64" s="144"/>
      <c r="I64" s="144"/>
      <c r="J64" s="145">
        <f>J137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536</v>
      </c>
      <c r="E65" s="144"/>
      <c r="F65" s="144"/>
      <c r="G65" s="144"/>
      <c r="H65" s="144"/>
      <c r="I65" s="144"/>
      <c r="J65" s="145">
        <f>J141</f>
        <v>0</v>
      </c>
      <c r="K65" s="142"/>
      <c r="L65" s="146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103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6.25" customHeight="1">
      <c r="A75" s="35"/>
      <c r="B75" s="36"/>
      <c r="C75" s="37"/>
      <c r="D75" s="37"/>
      <c r="E75" s="371" t="str">
        <f>E7</f>
        <v>Nová železobetonová zeď na p.p.č. 59/1 u p.p.č. 3119/1, k. ú. Nejdek</v>
      </c>
      <c r="F75" s="372"/>
      <c r="G75" s="372"/>
      <c r="H75" s="372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87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43" t="str">
        <f>E9</f>
        <v>02 - Vedlejší a ostatní náklady</v>
      </c>
      <c r="F77" s="373"/>
      <c r="G77" s="373"/>
      <c r="H77" s="373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 xml:space="preserve"> </v>
      </c>
      <c r="G79" s="37"/>
      <c r="H79" s="37"/>
      <c r="I79" s="30" t="s">
        <v>23</v>
      </c>
      <c r="J79" s="60" t="str">
        <f>IF(J12="","",J12)</f>
        <v>28. 10. 2023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7" customHeight="1">
      <c r="A81" s="35"/>
      <c r="B81" s="36"/>
      <c r="C81" s="30" t="s">
        <v>25</v>
      </c>
      <c r="D81" s="37"/>
      <c r="E81" s="37"/>
      <c r="F81" s="28" t="str">
        <f>E15</f>
        <v>Město Nejdek</v>
      </c>
      <c r="G81" s="37"/>
      <c r="H81" s="37"/>
      <c r="I81" s="30" t="s">
        <v>31</v>
      </c>
      <c r="J81" s="33" t="str">
        <f>E21</f>
        <v>Kancelář stavebního inženýrství s.r.o.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29</v>
      </c>
      <c r="D82" s="37"/>
      <c r="E82" s="37"/>
      <c r="F82" s="28" t="str">
        <f>IF(E18="","",E18)</f>
        <v>Vyplň údaj</v>
      </c>
      <c r="G82" s="37"/>
      <c r="H82" s="37"/>
      <c r="I82" s="30" t="s">
        <v>34</v>
      </c>
      <c r="J82" s="33" t="str">
        <f>E24</f>
        <v>Bc. Martin Frous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7"/>
      <c r="B84" s="148"/>
      <c r="C84" s="149" t="s">
        <v>104</v>
      </c>
      <c r="D84" s="150" t="s">
        <v>57</v>
      </c>
      <c r="E84" s="150" t="s">
        <v>53</v>
      </c>
      <c r="F84" s="150" t="s">
        <v>54</v>
      </c>
      <c r="G84" s="150" t="s">
        <v>105</v>
      </c>
      <c r="H84" s="150" t="s">
        <v>106</v>
      </c>
      <c r="I84" s="150" t="s">
        <v>107</v>
      </c>
      <c r="J84" s="150" t="s">
        <v>91</v>
      </c>
      <c r="K84" s="151" t="s">
        <v>108</v>
      </c>
      <c r="L84" s="152"/>
      <c r="M84" s="69" t="s">
        <v>19</v>
      </c>
      <c r="N84" s="70" t="s">
        <v>42</v>
      </c>
      <c r="O84" s="70" t="s">
        <v>109</v>
      </c>
      <c r="P84" s="70" t="s">
        <v>110</v>
      </c>
      <c r="Q84" s="70" t="s">
        <v>111</v>
      </c>
      <c r="R84" s="70" t="s">
        <v>112</v>
      </c>
      <c r="S84" s="70" t="s">
        <v>113</v>
      </c>
      <c r="T84" s="71" t="s">
        <v>114</v>
      </c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</row>
    <row r="85" spans="1:65" s="2" customFormat="1" ht="22.9" customHeight="1">
      <c r="A85" s="35"/>
      <c r="B85" s="36"/>
      <c r="C85" s="76" t="s">
        <v>115</v>
      </c>
      <c r="D85" s="37"/>
      <c r="E85" s="37"/>
      <c r="F85" s="37"/>
      <c r="G85" s="37"/>
      <c r="H85" s="37"/>
      <c r="I85" s="37"/>
      <c r="J85" s="153">
        <f>BK85</f>
        <v>0</v>
      </c>
      <c r="K85" s="37"/>
      <c r="L85" s="40"/>
      <c r="M85" s="72"/>
      <c r="N85" s="154"/>
      <c r="O85" s="73"/>
      <c r="P85" s="155">
        <f>P86</f>
        <v>0</v>
      </c>
      <c r="Q85" s="73"/>
      <c r="R85" s="155">
        <f>R86</f>
        <v>0</v>
      </c>
      <c r="S85" s="73"/>
      <c r="T85" s="156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71</v>
      </c>
      <c r="AU85" s="18" t="s">
        <v>92</v>
      </c>
      <c r="BK85" s="157">
        <f>BK86</f>
        <v>0</v>
      </c>
    </row>
    <row r="86" spans="1:65" s="12" customFormat="1" ht="25.9" customHeight="1">
      <c r="B86" s="158"/>
      <c r="C86" s="159"/>
      <c r="D86" s="160" t="s">
        <v>71</v>
      </c>
      <c r="E86" s="161" t="s">
        <v>537</v>
      </c>
      <c r="F86" s="161" t="s">
        <v>538</v>
      </c>
      <c r="G86" s="159"/>
      <c r="H86" s="159"/>
      <c r="I86" s="162"/>
      <c r="J86" s="163">
        <f>BK86</f>
        <v>0</v>
      </c>
      <c r="K86" s="159"/>
      <c r="L86" s="164"/>
      <c r="M86" s="165"/>
      <c r="N86" s="166"/>
      <c r="O86" s="166"/>
      <c r="P86" s="167">
        <f>P87+P107+P128+P137+P141</f>
        <v>0</v>
      </c>
      <c r="Q86" s="166"/>
      <c r="R86" s="167">
        <f>R87+R107+R128+R137+R141</f>
        <v>0</v>
      </c>
      <c r="S86" s="166"/>
      <c r="T86" s="168">
        <f>T87+T107+T128+T137+T141</f>
        <v>0</v>
      </c>
      <c r="AR86" s="169" t="s">
        <v>154</v>
      </c>
      <c r="AT86" s="170" t="s">
        <v>71</v>
      </c>
      <c r="AU86" s="170" t="s">
        <v>72</v>
      </c>
      <c r="AY86" s="169" t="s">
        <v>118</v>
      </c>
      <c r="BK86" s="171">
        <f>BK87+BK107+BK128+BK137+BK141</f>
        <v>0</v>
      </c>
    </row>
    <row r="87" spans="1:65" s="12" customFormat="1" ht="22.9" customHeight="1">
      <c r="B87" s="158"/>
      <c r="C87" s="159"/>
      <c r="D87" s="160" t="s">
        <v>71</v>
      </c>
      <c r="E87" s="172" t="s">
        <v>539</v>
      </c>
      <c r="F87" s="172" t="s">
        <v>540</v>
      </c>
      <c r="G87" s="159"/>
      <c r="H87" s="159"/>
      <c r="I87" s="162"/>
      <c r="J87" s="173">
        <f>BK87</f>
        <v>0</v>
      </c>
      <c r="K87" s="159"/>
      <c r="L87" s="164"/>
      <c r="M87" s="165"/>
      <c r="N87" s="166"/>
      <c r="O87" s="166"/>
      <c r="P87" s="167">
        <f>SUM(P88:P106)</f>
        <v>0</v>
      </c>
      <c r="Q87" s="166"/>
      <c r="R87" s="167">
        <f>SUM(R88:R106)</f>
        <v>0</v>
      </c>
      <c r="S87" s="166"/>
      <c r="T87" s="168">
        <f>SUM(T88:T106)</f>
        <v>0</v>
      </c>
      <c r="AR87" s="169" t="s">
        <v>154</v>
      </c>
      <c r="AT87" s="170" t="s">
        <v>71</v>
      </c>
      <c r="AU87" s="170" t="s">
        <v>80</v>
      </c>
      <c r="AY87" s="169" t="s">
        <v>118</v>
      </c>
      <c r="BK87" s="171">
        <f>SUM(BK88:BK106)</f>
        <v>0</v>
      </c>
    </row>
    <row r="88" spans="1:65" s="2" customFormat="1" ht="16.5" customHeight="1">
      <c r="A88" s="35"/>
      <c r="B88" s="36"/>
      <c r="C88" s="174" t="s">
        <v>80</v>
      </c>
      <c r="D88" s="174" t="s">
        <v>120</v>
      </c>
      <c r="E88" s="175" t="s">
        <v>541</v>
      </c>
      <c r="F88" s="176" t="s">
        <v>542</v>
      </c>
      <c r="G88" s="177" t="s">
        <v>543</v>
      </c>
      <c r="H88" s="178">
        <v>1</v>
      </c>
      <c r="I88" s="179"/>
      <c r="J88" s="180">
        <f>ROUND(I88*H88,2)</f>
        <v>0</v>
      </c>
      <c r="K88" s="176" t="s">
        <v>124</v>
      </c>
      <c r="L88" s="40"/>
      <c r="M88" s="181" t="s">
        <v>19</v>
      </c>
      <c r="N88" s="182" t="s">
        <v>43</v>
      </c>
      <c r="O88" s="65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85" t="s">
        <v>544</v>
      </c>
      <c r="AT88" s="185" t="s">
        <v>120</v>
      </c>
      <c r="AU88" s="185" t="s">
        <v>82</v>
      </c>
      <c r="AY88" s="18" t="s">
        <v>118</v>
      </c>
      <c r="BE88" s="186">
        <f>IF(N88="základní",J88,0)</f>
        <v>0</v>
      </c>
      <c r="BF88" s="186">
        <f>IF(N88="snížená",J88,0)</f>
        <v>0</v>
      </c>
      <c r="BG88" s="186">
        <f>IF(N88="zákl. přenesená",J88,0)</f>
        <v>0</v>
      </c>
      <c r="BH88" s="186">
        <f>IF(N88="sníž. přenesená",J88,0)</f>
        <v>0</v>
      </c>
      <c r="BI88" s="186">
        <f>IF(N88="nulová",J88,0)</f>
        <v>0</v>
      </c>
      <c r="BJ88" s="18" t="s">
        <v>80</v>
      </c>
      <c r="BK88" s="186">
        <f>ROUND(I88*H88,2)</f>
        <v>0</v>
      </c>
      <c r="BL88" s="18" t="s">
        <v>544</v>
      </c>
      <c r="BM88" s="185" t="s">
        <v>545</v>
      </c>
    </row>
    <row r="89" spans="1:65" s="2" customFormat="1" ht="11.25">
      <c r="A89" s="35"/>
      <c r="B89" s="36"/>
      <c r="C89" s="37"/>
      <c r="D89" s="187" t="s">
        <v>127</v>
      </c>
      <c r="E89" s="37"/>
      <c r="F89" s="188" t="s">
        <v>542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127</v>
      </c>
      <c r="AU89" s="18" t="s">
        <v>82</v>
      </c>
    </row>
    <row r="90" spans="1:65" s="2" customFormat="1" ht="11.25">
      <c r="A90" s="35"/>
      <c r="B90" s="36"/>
      <c r="C90" s="37"/>
      <c r="D90" s="192" t="s">
        <v>129</v>
      </c>
      <c r="E90" s="37"/>
      <c r="F90" s="193" t="s">
        <v>546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129</v>
      </c>
      <c r="AU90" s="18" t="s">
        <v>82</v>
      </c>
    </row>
    <row r="91" spans="1:65" s="2" customFormat="1" ht="16.5" customHeight="1">
      <c r="A91" s="35"/>
      <c r="B91" s="36"/>
      <c r="C91" s="174" t="s">
        <v>82</v>
      </c>
      <c r="D91" s="174" t="s">
        <v>120</v>
      </c>
      <c r="E91" s="175" t="s">
        <v>547</v>
      </c>
      <c r="F91" s="176" t="s">
        <v>548</v>
      </c>
      <c r="G91" s="177" t="s">
        <v>543</v>
      </c>
      <c r="H91" s="178">
        <v>1</v>
      </c>
      <c r="I91" s="179"/>
      <c r="J91" s="180">
        <f>ROUND(I91*H91,2)</f>
        <v>0</v>
      </c>
      <c r="K91" s="176" t="s">
        <v>124</v>
      </c>
      <c r="L91" s="40"/>
      <c r="M91" s="181" t="s">
        <v>19</v>
      </c>
      <c r="N91" s="182" t="s">
        <v>43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544</v>
      </c>
      <c r="AT91" s="185" t="s">
        <v>120</v>
      </c>
      <c r="AU91" s="185" t="s">
        <v>82</v>
      </c>
      <c r="AY91" s="18" t="s">
        <v>118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80</v>
      </c>
      <c r="BK91" s="186">
        <f>ROUND(I91*H91,2)</f>
        <v>0</v>
      </c>
      <c r="BL91" s="18" t="s">
        <v>544</v>
      </c>
      <c r="BM91" s="185" t="s">
        <v>549</v>
      </c>
    </row>
    <row r="92" spans="1:65" s="2" customFormat="1" ht="11.25">
      <c r="A92" s="35"/>
      <c r="B92" s="36"/>
      <c r="C92" s="37"/>
      <c r="D92" s="187" t="s">
        <v>127</v>
      </c>
      <c r="E92" s="37"/>
      <c r="F92" s="188" t="s">
        <v>548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127</v>
      </c>
      <c r="AU92" s="18" t="s">
        <v>82</v>
      </c>
    </row>
    <row r="93" spans="1:65" s="2" customFormat="1" ht="11.25">
      <c r="A93" s="35"/>
      <c r="B93" s="36"/>
      <c r="C93" s="37"/>
      <c r="D93" s="192" t="s">
        <v>129</v>
      </c>
      <c r="E93" s="37"/>
      <c r="F93" s="193" t="s">
        <v>550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129</v>
      </c>
      <c r="AU93" s="18" t="s">
        <v>82</v>
      </c>
    </row>
    <row r="94" spans="1:65" s="2" customFormat="1" ht="16.5" customHeight="1">
      <c r="A94" s="35"/>
      <c r="B94" s="36"/>
      <c r="C94" s="174" t="s">
        <v>141</v>
      </c>
      <c r="D94" s="174" t="s">
        <v>120</v>
      </c>
      <c r="E94" s="175" t="s">
        <v>551</v>
      </c>
      <c r="F94" s="176" t="s">
        <v>552</v>
      </c>
      <c r="G94" s="177" t="s">
        <v>543</v>
      </c>
      <c r="H94" s="178">
        <v>1</v>
      </c>
      <c r="I94" s="179"/>
      <c r="J94" s="180">
        <f>ROUND(I94*H94,2)</f>
        <v>0</v>
      </c>
      <c r="K94" s="176" t="s">
        <v>124</v>
      </c>
      <c r="L94" s="40"/>
      <c r="M94" s="181" t="s">
        <v>19</v>
      </c>
      <c r="N94" s="182" t="s">
        <v>43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544</v>
      </c>
      <c r="AT94" s="185" t="s">
        <v>120</v>
      </c>
      <c r="AU94" s="185" t="s">
        <v>82</v>
      </c>
      <c r="AY94" s="18" t="s">
        <v>118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80</v>
      </c>
      <c r="BK94" s="186">
        <f>ROUND(I94*H94,2)</f>
        <v>0</v>
      </c>
      <c r="BL94" s="18" t="s">
        <v>544</v>
      </c>
      <c r="BM94" s="185" t="s">
        <v>553</v>
      </c>
    </row>
    <row r="95" spans="1:65" s="2" customFormat="1" ht="11.25">
      <c r="A95" s="35"/>
      <c r="B95" s="36"/>
      <c r="C95" s="37"/>
      <c r="D95" s="187" t="s">
        <v>127</v>
      </c>
      <c r="E95" s="37"/>
      <c r="F95" s="188" t="s">
        <v>552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127</v>
      </c>
      <c r="AU95" s="18" t="s">
        <v>82</v>
      </c>
    </row>
    <row r="96" spans="1:65" s="2" customFormat="1" ht="11.25">
      <c r="A96" s="35"/>
      <c r="B96" s="36"/>
      <c r="C96" s="37"/>
      <c r="D96" s="192" t="s">
        <v>129</v>
      </c>
      <c r="E96" s="37"/>
      <c r="F96" s="193" t="s">
        <v>554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129</v>
      </c>
      <c r="AU96" s="18" t="s">
        <v>82</v>
      </c>
    </row>
    <row r="97" spans="1:65" s="13" customFormat="1" ht="22.5">
      <c r="B97" s="194"/>
      <c r="C97" s="195"/>
      <c r="D97" s="187" t="s">
        <v>131</v>
      </c>
      <c r="E97" s="196" t="s">
        <v>19</v>
      </c>
      <c r="F97" s="197" t="s">
        <v>555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131</v>
      </c>
      <c r="AU97" s="203" t="s">
        <v>82</v>
      </c>
      <c r="AV97" s="13" t="s">
        <v>80</v>
      </c>
      <c r="AW97" s="13" t="s">
        <v>33</v>
      </c>
      <c r="AX97" s="13" t="s">
        <v>72</v>
      </c>
      <c r="AY97" s="203" t="s">
        <v>118</v>
      </c>
    </row>
    <row r="98" spans="1:65" s="14" customFormat="1" ht="11.25">
      <c r="B98" s="204"/>
      <c r="C98" s="205"/>
      <c r="D98" s="187" t="s">
        <v>131</v>
      </c>
      <c r="E98" s="206" t="s">
        <v>19</v>
      </c>
      <c r="F98" s="207" t="s">
        <v>80</v>
      </c>
      <c r="G98" s="205"/>
      <c r="H98" s="208">
        <v>1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131</v>
      </c>
      <c r="AU98" s="214" t="s">
        <v>82</v>
      </c>
      <c r="AV98" s="14" t="s">
        <v>82</v>
      </c>
      <c r="AW98" s="14" t="s">
        <v>33</v>
      </c>
      <c r="AX98" s="14" t="s">
        <v>80</v>
      </c>
      <c r="AY98" s="214" t="s">
        <v>118</v>
      </c>
    </row>
    <row r="99" spans="1:65" s="2" customFormat="1" ht="16.5" customHeight="1">
      <c r="A99" s="35"/>
      <c r="B99" s="36"/>
      <c r="C99" s="174" t="s">
        <v>125</v>
      </c>
      <c r="D99" s="174" t="s">
        <v>120</v>
      </c>
      <c r="E99" s="175" t="s">
        <v>556</v>
      </c>
      <c r="F99" s="176" t="s">
        <v>557</v>
      </c>
      <c r="G99" s="177" t="s">
        <v>543</v>
      </c>
      <c r="H99" s="178">
        <v>1</v>
      </c>
      <c r="I99" s="179"/>
      <c r="J99" s="180">
        <f>ROUND(I99*H99,2)</f>
        <v>0</v>
      </c>
      <c r="K99" s="176" t="s">
        <v>124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544</v>
      </c>
      <c r="AT99" s="185" t="s">
        <v>120</v>
      </c>
      <c r="AU99" s="185" t="s">
        <v>82</v>
      </c>
      <c r="AY99" s="18" t="s">
        <v>118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80</v>
      </c>
      <c r="BK99" s="186">
        <f>ROUND(I99*H99,2)</f>
        <v>0</v>
      </c>
      <c r="BL99" s="18" t="s">
        <v>544</v>
      </c>
      <c r="BM99" s="185" t="s">
        <v>558</v>
      </c>
    </row>
    <row r="100" spans="1:65" s="2" customFormat="1" ht="11.25">
      <c r="A100" s="35"/>
      <c r="B100" s="36"/>
      <c r="C100" s="37"/>
      <c r="D100" s="187" t="s">
        <v>127</v>
      </c>
      <c r="E100" s="37"/>
      <c r="F100" s="188" t="s">
        <v>557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127</v>
      </c>
      <c r="AU100" s="18" t="s">
        <v>82</v>
      </c>
    </row>
    <row r="101" spans="1:65" s="2" customFormat="1" ht="11.25">
      <c r="A101" s="35"/>
      <c r="B101" s="36"/>
      <c r="C101" s="37"/>
      <c r="D101" s="192" t="s">
        <v>129</v>
      </c>
      <c r="E101" s="37"/>
      <c r="F101" s="193" t="s">
        <v>559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129</v>
      </c>
      <c r="AU101" s="18" t="s">
        <v>82</v>
      </c>
    </row>
    <row r="102" spans="1:65" s="2" customFormat="1" ht="16.5" customHeight="1">
      <c r="A102" s="35"/>
      <c r="B102" s="36"/>
      <c r="C102" s="174" t="s">
        <v>154</v>
      </c>
      <c r="D102" s="174" t="s">
        <v>120</v>
      </c>
      <c r="E102" s="175" t="s">
        <v>560</v>
      </c>
      <c r="F102" s="176" t="s">
        <v>561</v>
      </c>
      <c r="G102" s="177" t="s">
        <v>543</v>
      </c>
      <c r="H102" s="178">
        <v>1</v>
      </c>
      <c r="I102" s="179"/>
      <c r="J102" s="180">
        <f>ROUND(I102*H102,2)</f>
        <v>0</v>
      </c>
      <c r="K102" s="176" t="s">
        <v>124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544</v>
      </c>
      <c r="AT102" s="185" t="s">
        <v>120</v>
      </c>
      <c r="AU102" s="185" t="s">
        <v>82</v>
      </c>
      <c r="AY102" s="18" t="s">
        <v>118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80</v>
      </c>
      <c r="BK102" s="186">
        <f>ROUND(I102*H102,2)</f>
        <v>0</v>
      </c>
      <c r="BL102" s="18" t="s">
        <v>544</v>
      </c>
      <c r="BM102" s="185" t="s">
        <v>562</v>
      </c>
    </row>
    <row r="103" spans="1:65" s="2" customFormat="1" ht="11.25">
      <c r="A103" s="35"/>
      <c r="B103" s="36"/>
      <c r="C103" s="37"/>
      <c r="D103" s="187" t="s">
        <v>127</v>
      </c>
      <c r="E103" s="37"/>
      <c r="F103" s="188" t="s">
        <v>561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127</v>
      </c>
      <c r="AU103" s="18" t="s">
        <v>82</v>
      </c>
    </row>
    <row r="104" spans="1:65" s="2" customFormat="1" ht="11.25">
      <c r="A104" s="35"/>
      <c r="B104" s="36"/>
      <c r="C104" s="37"/>
      <c r="D104" s="192" t="s">
        <v>129</v>
      </c>
      <c r="E104" s="37"/>
      <c r="F104" s="193" t="s">
        <v>563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129</v>
      </c>
      <c r="AU104" s="18" t="s">
        <v>82</v>
      </c>
    </row>
    <row r="105" spans="1:65" s="13" customFormat="1" ht="11.25">
      <c r="B105" s="194"/>
      <c r="C105" s="195"/>
      <c r="D105" s="187" t="s">
        <v>131</v>
      </c>
      <c r="E105" s="196" t="s">
        <v>19</v>
      </c>
      <c r="F105" s="197" t="s">
        <v>564</v>
      </c>
      <c r="G105" s="195"/>
      <c r="H105" s="196" t="s">
        <v>19</v>
      </c>
      <c r="I105" s="198"/>
      <c r="J105" s="195"/>
      <c r="K105" s="195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131</v>
      </c>
      <c r="AU105" s="203" t="s">
        <v>82</v>
      </c>
      <c r="AV105" s="13" t="s">
        <v>80</v>
      </c>
      <c r="AW105" s="13" t="s">
        <v>33</v>
      </c>
      <c r="AX105" s="13" t="s">
        <v>72</v>
      </c>
      <c r="AY105" s="203" t="s">
        <v>118</v>
      </c>
    </row>
    <row r="106" spans="1:65" s="14" customFormat="1" ht="11.25">
      <c r="B106" s="204"/>
      <c r="C106" s="205"/>
      <c r="D106" s="187" t="s">
        <v>131</v>
      </c>
      <c r="E106" s="206" t="s">
        <v>19</v>
      </c>
      <c r="F106" s="207" t="s">
        <v>80</v>
      </c>
      <c r="G106" s="205"/>
      <c r="H106" s="208">
        <v>1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131</v>
      </c>
      <c r="AU106" s="214" t="s">
        <v>82</v>
      </c>
      <c r="AV106" s="14" t="s">
        <v>82</v>
      </c>
      <c r="AW106" s="14" t="s">
        <v>33</v>
      </c>
      <c r="AX106" s="14" t="s">
        <v>80</v>
      </c>
      <c r="AY106" s="214" t="s">
        <v>118</v>
      </c>
    </row>
    <row r="107" spans="1:65" s="12" customFormat="1" ht="22.9" customHeight="1">
      <c r="B107" s="158"/>
      <c r="C107" s="159"/>
      <c r="D107" s="160" t="s">
        <v>71</v>
      </c>
      <c r="E107" s="172" t="s">
        <v>565</v>
      </c>
      <c r="F107" s="172" t="s">
        <v>566</v>
      </c>
      <c r="G107" s="159"/>
      <c r="H107" s="159"/>
      <c r="I107" s="162"/>
      <c r="J107" s="173">
        <f>BK107</f>
        <v>0</v>
      </c>
      <c r="K107" s="159"/>
      <c r="L107" s="164"/>
      <c r="M107" s="165"/>
      <c r="N107" s="166"/>
      <c r="O107" s="166"/>
      <c r="P107" s="167">
        <f>SUM(P108:P127)</f>
        <v>0</v>
      </c>
      <c r="Q107" s="166"/>
      <c r="R107" s="167">
        <f>SUM(R108:R127)</f>
        <v>0</v>
      </c>
      <c r="S107" s="166"/>
      <c r="T107" s="168">
        <f>SUM(T108:T127)</f>
        <v>0</v>
      </c>
      <c r="AR107" s="169" t="s">
        <v>154</v>
      </c>
      <c r="AT107" s="170" t="s">
        <v>71</v>
      </c>
      <c r="AU107" s="170" t="s">
        <v>80</v>
      </c>
      <c r="AY107" s="169" t="s">
        <v>118</v>
      </c>
      <c r="BK107" s="171">
        <f>SUM(BK108:BK127)</f>
        <v>0</v>
      </c>
    </row>
    <row r="108" spans="1:65" s="2" customFormat="1" ht="16.5" customHeight="1">
      <c r="A108" s="35"/>
      <c r="B108" s="36"/>
      <c r="C108" s="174" t="s">
        <v>161</v>
      </c>
      <c r="D108" s="174" t="s">
        <v>120</v>
      </c>
      <c r="E108" s="175" t="s">
        <v>567</v>
      </c>
      <c r="F108" s="176" t="s">
        <v>568</v>
      </c>
      <c r="G108" s="177" t="s">
        <v>543</v>
      </c>
      <c r="H108" s="178">
        <v>1</v>
      </c>
      <c r="I108" s="179"/>
      <c r="J108" s="180">
        <f>ROUND(I108*H108,2)</f>
        <v>0</v>
      </c>
      <c r="K108" s="176" t="s">
        <v>124</v>
      </c>
      <c r="L108" s="40"/>
      <c r="M108" s="181" t="s">
        <v>19</v>
      </c>
      <c r="N108" s="182" t="s">
        <v>43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544</v>
      </c>
      <c r="AT108" s="185" t="s">
        <v>120</v>
      </c>
      <c r="AU108" s="185" t="s">
        <v>82</v>
      </c>
      <c r="AY108" s="18" t="s">
        <v>118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80</v>
      </c>
      <c r="BK108" s="186">
        <f>ROUND(I108*H108,2)</f>
        <v>0</v>
      </c>
      <c r="BL108" s="18" t="s">
        <v>544</v>
      </c>
      <c r="BM108" s="185" t="s">
        <v>569</v>
      </c>
    </row>
    <row r="109" spans="1:65" s="2" customFormat="1" ht="11.25">
      <c r="A109" s="35"/>
      <c r="B109" s="36"/>
      <c r="C109" s="37"/>
      <c r="D109" s="187" t="s">
        <v>127</v>
      </c>
      <c r="E109" s="37"/>
      <c r="F109" s="188" t="s">
        <v>568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127</v>
      </c>
      <c r="AU109" s="18" t="s">
        <v>82</v>
      </c>
    </row>
    <row r="110" spans="1:65" s="2" customFormat="1" ht="11.25">
      <c r="A110" s="35"/>
      <c r="B110" s="36"/>
      <c r="C110" s="37"/>
      <c r="D110" s="192" t="s">
        <v>129</v>
      </c>
      <c r="E110" s="37"/>
      <c r="F110" s="193" t="s">
        <v>570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129</v>
      </c>
      <c r="AU110" s="18" t="s">
        <v>82</v>
      </c>
    </row>
    <row r="111" spans="1:65" s="2" customFormat="1" ht="16.5" customHeight="1">
      <c r="A111" s="35"/>
      <c r="B111" s="36"/>
      <c r="C111" s="174" t="s">
        <v>169</v>
      </c>
      <c r="D111" s="174" t="s">
        <v>120</v>
      </c>
      <c r="E111" s="175" t="s">
        <v>571</v>
      </c>
      <c r="F111" s="176" t="s">
        <v>572</v>
      </c>
      <c r="G111" s="177" t="s">
        <v>543</v>
      </c>
      <c r="H111" s="178">
        <v>1</v>
      </c>
      <c r="I111" s="179"/>
      <c r="J111" s="180">
        <f>ROUND(I111*H111,2)</f>
        <v>0</v>
      </c>
      <c r="K111" s="176" t="s">
        <v>124</v>
      </c>
      <c r="L111" s="40"/>
      <c r="M111" s="181" t="s">
        <v>19</v>
      </c>
      <c r="N111" s="182" t="s">
        <v>43</v>
      </c>
      <c r="O111" s="65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544</v>
      </c>
      <c r="AT111" s="185" t="s">
        <v>120</v>
      </c>
      <c r="AU111" s="185" t="s">
        <v>82</v>
      </c>
      <c r="AY111" s="18" t="s">
        <v>118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80</v>
      </c>
      <c r="BK111" s="186">
        <f>ROUND(I111*H111,2)</f>
        <v>0</v>
      </c>
      <c r="BL111" s="18" t="s">
        <v>544</v>
      </c>
      <c r="BM111" s="185" t="s">
        <v>573</v>
      </c>
    </row>
    <row r="112" spans="1:65" s="2" customFormat="1" ht="11.25">
      <c r="A112" s="35"/>
      <c r="B112" s="36"/>
      <c r="C112" s="37"/>
      <c r="D112" s="187" t="s">
        <v>127</v>
      </c>
      <c r="E112" s="37"/>
      <c r="F112" s="188" t="s">
        <v>572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127</v>
      </c>
      <c r="AU112" s="18" t="s">
        <v>82</v>
      </c>
    </row>
    <row r="113" spans="1:65" s="2" customFormat="1" ht="11.25">
      <c r="A113" s="35"/>
      <c r="B113" s="36"/>
      <c r="C113" s="37"/>
      <c r="D113" s="192" t="s">
        <v>129</v>
      </c>
      <c r="E113" s="37"/>
      <c r="F113" s="193" t="s">
        <v>574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129</v>
      </c>
      <c r="AU113" s="18" t="s">
        <v>82</v>
      </c>
    </row>
    <row r="114" spans="1:65" s="13" customFormat="1" ht="11.25">
      <c r="B114" s="194"/>
      <c r="C114" s="195"/>
      <c r="D114" s="187" t="s">
        <v>131</v>
      </c>
      <c r="E114" s="196" t="s">
        <v>19</v>
      </c>
      <c r="F114" s="197" t="s">
        <v>575</v>
      </c>
      <c r="G114" s="195"/>
      <c r="H114" s="196" t="s">
        <v>19</v>
      </c>
      <c r="I114" s="198"/>
      <c r="J114" s="195"/>
      <c r="K114" s="195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131</v>
      </c>
      <c r="AU114" s="203" t="s">
        <v>82</v>
      </c>
      <c r="AV114" s="13" t="s">
        <v>80</v>
      </c>
      <c r="AW114" s="13" t="s">
        <v>33</v>
      </c>
      <c r="AX114" s="13" t="s">
        <v>72</v>
      </c>
      <c r="AY114" s="203" t="s">
        <v>118</v>
      </c>
    </row>
    <row r="115" spans="1:65" s="14" customFormat="1" ht="11.25">
      <c r="B115" s="204"/>
      <c r="C115" s="205"/>
      <c r="D115" s="187" t="s">
        <v>131</v>
      </c>
      <c r="E115" s="206" t="s">
        <v>19</v>
      </c>
      <c r="F115" s="207" t="s">
        <v>80</v>
      </c>
      <c r="G115" s="205"/>
      <c r="H115" s="208">
        <v>1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131</v>
      </c>
      <c r="AU115" s="214" t="s">
        <v>82</v>
      </c>
      <c r="AV115" s="14" t="s">
        <v>82</v>
      </c>
      <c r="AW115" s="14" t="s">
        <v>33</v>
      </c>
      <c r="AX115" s="14" t="s">
        <v>80</v>
      </c>
      <c r="AY115" s="214" t="s">
        <v>118</v>
      </c>
    </row>
    <row r="116" spans="1:65" s="2" customFormat="1" ht="16.5" customHeight="1">
      <c r="A116" s="35"/>
      <c r="B116" s="36"/>
      <c r="C116" s="174" t="s">
        <v>177</v>
      </c>
      <c r="D116" s="174" t="s">
        <v>120</v>
      </c>
      <c r="E116" s="175" t="s">
        <v>576</v>
      </c>
      <c r="F116" s="176" t="s">
        <v>577</v>
      </c>
      <c r="G116" s="177" t="s">
        <v>543</v>
      </c>
      <c r="H116" s="178">
        <v>1</v>
      </c>
      <c r="I116" s="179"/>
      <c r="J116" s="180">
        <f>ROUND(I116*H116,2)</f>
        <v>0</v>
      </c>
      <c r="K116" s="176" t="s">
        <v>124</v>
      </c>
      <c r="L116" s="40"/>
      <c r="M116" s="181" t="s">
        <v>19</v>
      </c>
      <c r="N116" s="182" t="s">
        <v>43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544</v>
      </c>
      <c r="AT116" s="185" t="s">
        <v>120</v>
      </c>
      <c r="AU116" s="185" t="s">
        <v>82</v>
      </c>
      <c r="AY116" s="18" t="s">
        <v>118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80</v>
      </c>
      <c r="BK116" s="186">
        <f>ROUND(I116*H116,2)</f>
        <v>0</v>
      </c>
      <c r="BL116" s="18" t="s">
        <v>544</v>
      </c>
      <c r="BM116" s="185" t="s">
        <v>578</v>
      </c>
    </row>
    <row r="117" spans="1:65" s="2" customFormat="1" ht="11.25">
      <c r="A117" s="35"/>
      <c r="B117" s="36"/>
      <c r="C117" s="37"/>
      <c r="D117" s="187" t="s">
        <v>127</v>
      </c>
      <c r="E117" s="37"/>
      <c r="F117" s="188" t="s">
        <v>577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127</v>
      </c>
      <c r="AU117" s="18" t="s">
        <v>82</v>
      </c>
    </row>
    <row r="118" spans="1:65" s="2" customFormat="1" ht="11.25">
      <c r="A118" s="35"/>
      <c r="B118" s="36"/>
      <c r="C118" s="37"/>
      <c r="D118" s="192" t="s">
        <v>129</v>
      </c>
      <c r="E118" s="37"/>
      <c r="F118" s="193" t="s">
        <v>579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129</v>
      </c>
      <c r="AU118" s="18" t="s">
        <v>82</v>
      </c>
    </row>
    <row r="119" spans="1:65" s="2" customFormat="1" ht="16.5" customHeight="1">
      <c r="A119" s="35"/>
      <c r="B119" s="36"/>
      <c r="C119" s="174" t="s">
        <v>184</v>
      </c>
      <c r="D119" s="174" t="s">
        <v>120</v>
      </c>
      <c r="E119" s="175" t="s">
        <v>580</v>
      </c>
      <c r="F119" s="176" t="s">
        <v>581</v>
      </c>
      <c r="G119" s="177" t="s">
        <v>543</v>
      </c>
      <c r="H119" s="178">
        <v>1</v>
      </c>
      <c r="I119" s="179"/>
      <c r="J119" s="180">
        <f>ROUND(I119*H119,2)</f>
        <v>0</v>
      </c>
      <c r="K119" s="176" t="s">
        <v>124</v>
      </c>
      <c r="L119" s="40"/>
      <c r="M119" s="181" t="s">
        <v>19</v>
      </c>
      <c r="N119" s="182" t="s">
        <v>43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544</v>
      </c>
      <c r="AT119" s="185" t="s">
        <v>120</v>
      </c>
      <c r="AU119" s="185" t="s">
        <v>82</v>
      </c>
      <c r="AY119" s="18" t="s">
        <v>118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80</v>
      </c>
      <c r="BK119" s="186">
        <f>ROUND(I119*H119,2)</f>
        <v>0</v>
      </c>
      <c r="BL119" s="18" t="s">
        <v>544</v>
      </c>
      <c r="BM119" s="185" t="s">
        <v>582</v>
      </c>
    </row>
    <row r="120" spans="1:65" s="2" customFormat="1" ht="11.25">
      <c r="A120" s="35"/>
      <c r="B120" s="36"/>
      <c r="C120" s="37"/>
      <c r="D120" s="187" t="s">
        <v>127</v>
      </c>
      <c r="E120" s="37"/>
      <c r="F120" s="188" t="s">
        <v>581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127</v>
      </c>
      <c r="AU120" s="18" t="s">
        <v>82</v>
      </c>
    </row>
    <row r="121" spans="1:65" s="2" customFormat="1" ht="11.25">
      <c r="A121" s="35"/>
      <c r="B121" s="36"/>
      <c r="C121" s="37"/>
      <c r="D121" s="192" t="s">
        <v>129</v>
      </c>
      <c r="E121" s="37"/>
      <c r="F121" s="193" t="s">
        <v>583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129</v>
      </c>
      <c r="AU121" s="18" t="s">
        <v>82</v>
      </c>
    </row>
    <row r="122" spans="1:65" s="2" customFormat="1" ht="16.5" customHeight="1">
      <c r="A122" s="35"/>
      <c r="B122" s="36"/>
      <c r="C122" s="174" t="s">
        <v>191</v>
      </c>
      <c r="D122" s="174" t="s">
        <v>120</v>
      </c>
      <c r="E122" s="175" t="s">
        <v>584</v>
      </c>
      <c r="F122" s="176" t="s">
        <v>585</v>
      </c>
      <c r="G122" s="177" t="s">
        <v>543</v>
      </c>
      <c r="H122" s="178">
        <v>1</v>
      </c>
      <c r="I122" s="179"/>
      <c r="J122" s="180">
        <f>ROUND(I122*H122,2)</f>
        <v>0</v>
      </c>
      <c r="K122" s="176" t="s">
        <v>124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544</v>
      </c>
      <c r="AT122" s="185" t="s">
        <v>120</v>
      </c>
      <c r="AU122" s="185" t="s">
        <v>82</v>
      </c>
      <c r="AY122" s="18" t="s">
        <v>118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80</v>
      </c>
      <c r="BK122" s="186">
        <f>ROUND(I122*H122,2)</f>
        <v>0</v>
      </c>
      <c r="BL122" s="18" t="s">
        <v>544</v>
      </c>
      <c r="BM122" s="185" t="s">
        <v>586</v>
      </c>
    </row>
    <row r="123" spans="1:65" s="2" customFormat="1" ht="11.25">
      <c r="A123" s="35"/>
      <c r="B123" s="36"/>
      <c r="C123" s="37"/>
      <c r="D123" s="187" t="s">
        <v>127</v>
      </c>
      <c r="E123" s="37"/>
      <c r="F123" s="188" t="s">
        <v>585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127</v>
      </c>
      <c r="AU123" s="18" t="s">
        <v>82</v>
      </c>
    </row>
    <row r="124" spans="1:65" s="2" customFormat="1" ht="11.25">
      <c r="A124" s="35"/>
      <c r="B124" s="36"/>
      <c r="C124" s="37"/>
      <c r="D124" s="192" t="s">
        <v>129</v>
      </c>
      <c r="E124" s="37"/>
      <c r="F124" s="193" t="s">
        <v>587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129</v>
      </c>
      <c r="AU124" s="18" t="s">
        <v>82</v>
      </c>
    </row>
    <row r="125" spans="1:65" s="2" customFormat="1" ht="16.5" customHeight="1">
      <c r="A125" s="35"/>
      <c r="B125" s="36"/>
      <c r="C125" s="174" t="s">
        <v>197</v>
      </c>
      <c r="D125" s="174" t="s">
        <v>120</v>
      </c>
      <c r="E125" s="175" t="s">
        <v>588</v>
      </c>
      <c r="F125" s="176" t="s">
        <v>589</v>
      </c>
      <c r="G125" s="177" t="s">
        <v>543</v>
      </c>
      <c r="H125" s="178">
        <v>1</v>
      </c>
      <c r="I125" s="179"/>
      <c r="J125" s="180">
        <f>ROUND(I125*H125,2)</f>
        <v>0</v>
      </c>
      <c r="K125" s="176" t="s">
        <v>124</v>
      </c>
      <c r="L125" s="40"/>
      <c r="M125" s="181" t="s">
        <v>19</v>
      </c>
      <c r="N125" s="182" t="s">
        <v>43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544</v>
      </c>
      <c r="AT125" s="185" t="s">
        <v>120</v>
      </c>
      <c r="AU125" s="185" t="s">
        <v>82</v>
      </c>
      <c r="AY125" s="18" t="s">
        <v>118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80</v>
      </c>
      <c r="BK125" s="186">
        <f>ROUND(I125*H125,2)</f>
        <v>0</v>
      </c>
      <c r="BL125" s="18" t="s">
        <v>544</v>
      </c>
      <c r="BM125" s="185" t="s">
        <v>590</v>
      </c>
    </row>
    <row r="126" spans="1:65" s="2" customFormat="1" ht="11.25">
      <c r="A126" s="35"/>
      <c r="B126" s="36"/>
      <c r="C126" s="37"/>
      <c r="D126" s="187" t="s">
        <v>127</v>
      </c>
      <c r="E126" s="37"/>
      <c r="F126" s="188" t="s">
        <v>589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127</v>
      </c>
      <c r="AU126" s="18" t="s">
        <v>82</v>
      </c>
    </row>
    <row r="127" spans="1:65" s="2" customFormat="1" ht="11.25">
      <c r="A127" s="35"/>
      <c r="B127" s="36"/>
      <c r="C127" s="37"/>
      <c r="D127" s="192" t="s">
        <v>129</v>
      </c>
      <c r="E127" s="37"/>
      <c r="F127" s="193" t="s">
        <v>591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129</v>
      </c>
      <c r="AU127" s="18" t="s">
        <v>82</v>
      </c>
    </row>
    <row r="128" spans="1:65" s="12" customFormat="1" ht="22.9" customHeight="1">
      <c r="B128" s="158"/>
      <c r="C128" s="159"/>
      <c r="D128" s="160" t="s">
        <v>71</v>
      </c>
      <c r="E128" s="172" t="s">
        <v>592</v>
      </c>
      <c r="F128" s="172" t="s">
        <v>593</v>
      </c>
      <c r="G128" s="159"/>
      <c r="H128" s="159"/>
      <c r="I128" s="162"/>
      <c r="J128" s="173">
        <f>BK128</f>
        <v>0</v>
      </c>
      <c r="K128" s="159"/>
      <c r="L128" s="164"/>
      <c r="M128" s="165"/>
      <c r="N128" s="166"/>
      <c r="O128" s="166"/>
      <c r="P128" s="167">
        <f>SUM(P129:P136)</f>
        <v>0</v>
      </c>
      <c r="Q128" s="166"/>
      <c r="R128" s="167">
        <f>SUM(R129:R136)</f>
        <v>0</v>
      </c>
      <c r="S128" s="166"/>
      <c r="T128" s="168">
        <f>SUM(T129:T136)</f>
        <v>0</v>
      </c>
      <c r="AR128" s="169" t="s">
        <v>154</v>
      </c>
      <c r="AT128" s="170" t="s">
        <v>71</v>
      </c>
      <c r="AU128" s="170" t="s">
        <v>80</v>
      </c>
      <c r="AY128" s="169" t="s">
        <v>118</v>
      </c>
      <c r="BK128" s="171">
        <f>SUM(BK129:BK136)</f>
        <v>0</v>
      </c>
    </row>
    <row r="129" spans="1:65" s="2" customFormat="1" ht="16.5" customHeight="1">
      <c r="A129" s="35"/>
      <c r="B129" s="36"/>
      <c r="C129" s="174" t="s">
        <v>206</v>
      </c>
      <c r="D129" s="174" t="s">
        <v>120</v>
      </c>
      <c r="E129" s="175" t="s">
        <v>594</v>
      </c>
      <c r="F129" s="176" t="s">
        <v>595</v>
      </c>
      <c r="G129" s="177" t="s">
        <v>543</v>
      </c>
      <c r="H129" s="178">
        <v>1</v>
      </c>
      <c r="I129" s="179"/>
      <c r="J129" s="180">
        <f>ROUND(I129*H129,2)</f>
        <v>0</v>
      </c>
      <c r="K129" s="176" t="s">
        <v>124</v>
      </c>
      <c r="L129" s="40"/>
      <c r="M129" s="181" t="s">
        <v>19</v>
      </c>
      <c r="N129" s="182" t="s">
        <v>43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544</v>
      </c>
      <c r="AT129" s="185" t="s">
        <v>120</v>
      </c>
      <c r="AU129" s="185" t="s">
        <v>82</v>
      </c>
      <c r="AY129" s="18" t="s">
        <v>118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80</v>
      </c>
      <c r="BK129" s="186">
        <f>ROUND(I129*H129,2)</f>
        <v>0</v>
      </c>
      <c r="BL129" s="18" t="s">
        <v>544</v>
      </c>
      <c r="BM129" s="185" t="s">
        <v>596</v>
      </c>
    </row>
    <row r="130" spans="1:65" s="2" customFormat="1" ht="11.25">
      <c r="A130" s="35"/>
      <c r="B130" s="36"/>
      <c r="C130" s="37"/>
      <c r="D130" s="187" t="s">
        <v>127</v>
      </c>
      <c r="E130" s="37"/>
      <c r="F130" s="188" t="s">
        <v>595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127</v>
      </c>
      <c r="AU130" s="18" t="s">
        <v>82</v>
      </c>
    </row>
    <row r="131" spans="1:65" s="2" customFormat="1" ht="11.25">
      <c r="A131" s="35"/>
      <c r="B131" s="36"/>
      <c r="C131" s="37"/>
      <c r="D131" s="192" t="s">
        <v>129</v>
      </c>
      <c r="E131" s="37"/>
      <c r="F131" s="193" t="s">
        <v>597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129</v>
      </c>
      <c r="AU131" s="18" t="s">
        <v>82</v>
      </c>
    </row>
    <row r="132" spans="1:65" s="2" customFormat="1" ht="16.5" customHeight="1">
      <c r="A132" s="35"/>
      <c r="B132" s="36"/>
      <c r="C132" s="174" t="s">
        <v>212</v>
      </c>
      <c r="D132" s="174" t="s">
        <v>120</v>
      </c>
      <c r="E132" s="175" t="s">
        <v>598</v>
      </c>
      <c r="F132" s="176" t="s">
        <v>599</v>
      </c>
      <c r="G132" s="177" t="s">
        <v>543</v>
      </c>
      <c r="H132" s="178">
        <v>1</v>
      </c>
      <c r="I132" s="179"/>
      <c r="J132" s="180">
        <f>ROUND(I132*H132,2)</f>
        <v>0</v>
      </c>
      <c r="K132" s="176" t="s">
        <v>124</v>
      </c>
      <c r="L132" s="40"/>
      <c r="M132" s="181" t="s">
        <v>19</v>
      </c>
      <c r="N132" s="182" t="s">
        <v>43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544</v>
      </c>
      <c r="AT132" s="185" t="s">
        <v>120</v>
      </c>
      <c r="AU132" s="185" t="s">
        <v>82</v>
      </c>
      <c r="AY132" s="18" t="s">
        <v>118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80</v>
      </c>
      <c r="BK132" s="186">
        <f>ROUND(I132*H132,2)</f>
        <v>0</v>
      </c>
      <c r="BL132" s="18" t="s">
        <v>544</v>
      </c>
      <c r="BM132" s="185" t="s">
        <v>600</v>
      </c>
    </row>
    <row r="133" spans="1:65" s="2" customFormat="1" ht="11.25">
      <c r="A133" s="35"/>
      <c r="B133" s="36"/>
      <c r="C133" s="37"/>
      <c r="D133" s="187" t="s">
        <v>127</v>
      </c>
      <c r="E133" s="37"/>
      <c r="F133" s="188" t="s">
        <v>599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127</v>
      </c>
      <c r="AU133" s="18" t="s">
        <v>82</v>
      </c>
    </row>
    <row r="134" spans="1:65" s="2" customFormat="1" ht="11.25">
      <c r="A134" s="35"/>
      <c r="B134" s="36"/>
      <c r="C134" s="37"/>
      <c r="D134" s="192" t="s">
        <v>129</v>
      </c>
      <c r="E134" s="37"/>
      <c r="F134" s="193" t="s">
        <v>601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129</v>
      </c>
      <c r="AU134" s="18" t="s">
        <v>82</v>
      </c>
    </row>
    <row r="135" spans="1:65" s="13" customFormat="1" ht="11.25">
      <c r="B135" s="194"/>
      <c r="C135" s="195"/>
      <c r="D135" s="187" t="s">
        <v>131</v>
      </c>
      <c r="E135" s="196" t="s">
        <v>19</v>
      </c>
      <c r="F135" s="197" t="s">
        <v>602</v>
      </c>
      <c r="G135" s="195"/>
      <c r="H135" s="196" t="s">
        <v>19</v>
      </c>
      <c r="I135" s="198"/>
      <c r="J135" s="195"/>
      <c r="K135" s="195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131</v>
      </c>
      <c r="AU135" s="203" t="s">
        <v>82</v>
      </c>
      <c r="AV135" s="13" t="s">
        <v>80</v>
      </c>
      <c r="AW135" s="13" t="s">
        <v>33</v>
      </c>
      <c r="AX135" s="13" t="s">
        <v>72</v>
      </c>
      <c r="AY135" s="203" t="s">
        <v>118</v>
      </c>
    </row>
    <row r="136" spans="1:65" s="14" customFormat="1" ht="11.25">
      <c r="B136" s="204"/>
      <c r="C136" s="205"/>
      <c r="D136" s="187" t="s">
        <v>131</v>
      </c>
      <c r="E136" s="206" t="s">
        <v>19</v>
      </c>
      <c r="F136" s="207" t="s">
        <v>80</v>
      </c>
      <c r="G136" s="205"/>
      <c r="H136" s="208">
        <v>1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131</v>
      </c>
      <c r="AU136" s="214" t="s">
        <v>82</v>
      </c>
      <c r="AV136" s="14" t="s">
        <v>82</v>
      </c>
      <c r="AW136" s="14" t="s">
        <v>33</v>
      </c>
      <c r="AX136" s="14" t="s">
        <v>80</v>
      </c>
      <c r="AY136" s="214" t="s">
        <v>118</v>
      </c>
    </row>
    <row r="137" spans="1:65" s="12" customFormat="1" ht="22.9" customHeight="1">
      <c r="B137" s="158"/>
      <c r="C137" s="159"/>
      <c r="D137" s="160" t="s">
        <v>71</v>
      </c>
      <c r="E137" s="172" t="s">
        <v>603</v>
      </c>
      <c r="F137" s="172" t="s">
        <v>604</v>
      </c>
      <c r="G137" s="159"/>
      <c r="H137" s="159"/>
      <c r="I137" s="162"/>
      <c r="J137" s="173">
        <f>BK137</f>
        <v>0</v>
      </c>
      <c r="K137" s="159"/>
      <c r="L137" s="164"/>
      <c r="M137" s="165"/>
      <c r="N137" s="166"/>
      <c r="O137" s="166"/>
      <c r="P137" s="167">
        <f>SUM(P138:P140)</f>
        <v>0</v>
      </c>
      <c r="Q137" s="166"/>
      <c r="R137" s="167">
        <f>SUM(R138:R140)</f>
        <v>0</v>
      </c>
      <c r="S137" s="166"/>
      <c r="T137" s="168">
        <f>SUM(T138:T140)</f>
        <v>0</v>
      </c>
      <c r="AR137" s="169" t="s">
        <v>154</v>
      </c>
      <c r="AT137" s="170" t="s">
        <v>71</v>
      </c>
      <c r="AU137" s="170" t="s">
        <v>80</v>
      </c>
      <c r="AY137" s="169" t="s">
        <v>118</v>
      </c>
      <c r="BK137" s="171">
        <f>SUM(BK138:BK140)</f>
        <v>0</v>
      </c>
    </row>
    <row r="138" spans="1:65" s="2" customFormat="1" ht="16.5" customHeight="1">
      <c r="A138" s="35"/>
      <c r="B138" s="36"/>
      <c r="C138" s="174" t="s">
        <v>220</v>
      </c>
      <c r="D138" s="174" t="s">
        <v>120</v>
      </c>
      <c r="E138" s="175" t="s">
        <v>605</v>
      </c>
      <c r="F138" s="176" t="s">
        <v>606</v>
      </c>
      <c r="G138" s="177" t="s">
        <v>543</v>
      </c>
      <c r="H138" s="178">
        <v>1</v>
      </c>
      <c r="I138" s="179"/>
      <c r="J138" s="180">
        <f>ROUND(I138*H138,2)</f>
        <v>0</v>
      </c>
      <c r="K138" s="176" t="s">
        <v>124</v>
      </c>
      <c r="L138" s="40"/>
      <c r="M138" s="181" t="s">
        <v>19</v>
      </c>
      <c r="N138" s="182" t="s">
        <v>43</v>
      </c>
      <c r="O138" s="65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5" t="s">
        <v>544</v>
      </c>
      <c r="AT138" s="185" t="s">
        <v>120</v>
      </c>
      <c r="AU138" s="185" t="s">
        <v>82</v>
      </c>
      <c r="AY138" s="18" t="s">
        <v>118</v>
      </c>
      <c r="BE138" s="186">
        <f>IF(N138="základní",J138,0)</f>
        <v>0</v>
      </c>
      <c r="BF138" s="186">
        <f>IF(N138="snížená",J138,0)</f>
        <v>0</v>
      </c>
      <c r="BG138" s="186">
        <f>IF(N138="zákl. přenesená",J138,0)</f>
        <v>0</v>
      </c>
      <c r="BH138" s="186">
        <f>IF(N138="sníž. přenesená",J138,0)</f>
        <v>0</v>
      </c>
      <c r="BI138" s="186">
        <f>IF(N138="nulová",J138,0)</f>
        <v>0</v>
      </c>
      <c r="BJ138" s="18" t="s">
        <v>80</v>
      </c>
      <c r="BK138" s="186">
        <f>ROUND(I138*H138,2)</f>
        <v>0</v>
      </c>
      <c r="BL138" s="18" t="s">
        <v>544</v>
      </c>
      <c r="BM138" s="185" t="s">
        <v>607</v>
      </c>
    </row>
    <row r="139" spans="1:65" s="2" customFormat="1" ht="11.25">
      <c r="A139" s="35"/>
      <c r="B139" s="36"/>
      <c r="C139" s="37"/>
      <c r="D139" s="187" t="s">
        <v>127</v>
      </c>
      <c r="E139" s="37"/>
      <c r="F139" s="188" t="s">
        <v>606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127</v>
      </c>
      <c r="AU139" s="18" t="s">
        <v>82</v>
      </c>
    </row>
    <row r="140" spans="1:65" s="2" customFormat="1" ht="11.25">
      <c r="A140" s="35"/>
      <c r="B140" s="36"/>
      <c r="C140" s="37"/>
      <c r="D140" s="192" t="s">
        <v>129</v>
      </c>
      <c r="E140" s="37"/>
      <c r="F140" s="193" t="s">
        <v>608</v>
      </c>
      <c r="G140" s="37"/>
      <c r="H140" s="37"/>
      <c r="I140" s="189"/>
      <c r="J140" s="37"/>
      <c r="K140" s="37"/>
      <c r="L140" s="40"/>
      <c r="M140" s="190"/>
      <c r="N140" s="191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129</v>
      </c>
      <c r="AU140" s="18" t="s">
        <v>82</v>
      </c>
    </row>
    <row r="141" spans="1:65" s="12" customFormat="1" ht="22.9" customHeight="1">
      <c r="B141" s="158"/>
      <c r="C141" s="159"/>
      <c r="D141" s="160" t="s">
        <v>71</v>
      </c>
      <c r="E141" s="172" t="s">
        <v>609</v>
      </c>
      <c r="F141" s="172" t="s">
        <v>610</v>
      </c>
      <c r="G141" s="159"/>
      <c r="H141" s="159"/>
      <c r="I141" s="162"/>
      <c r="J141" s="173">
        <f>BK141</f>
        <v>0</v>
      </c>
      <c r="K141" s="159"/>
      <c r="L141" s="164"/>
      <c r="M141" s="165"/>
      <c r="N141" s="166"/>
      <c r="O141" s="166"/>
      <c r="P141" s="167">
        <f>SUM(P142:P159)</f>
        <v>0</v>
      </c>
      <c r="Q141" s="166"/>
      <c r="R141" s="167">
        <f>SUM(R142:R159)</f>
        <v>0</v>
      </c>
      <c r="S141" s="166"/>
      <c r="T141" s="168">
        <f>SUM(T142:T159)</f>
        <v>0</v>
      </c>
      <c r="AR141" s="169" t="s">
        <v>154</v>
      </c>
      <c r="AT141" s="170" t="s">
        <v>71</v>
      </c>
      <c r="AU141" s="170" t="s">
        <v>80</v>
      </c>
      <c r="AY141" s="169" t="s">
        <v>118</v>
      </c>
      <c r="BK141" s="171">
        <f>SUM(BK142:BK159)</f>
        <v>0</v>
      </c>
    </row>
    <row r="142" spans="1:65" s="2" customFormat="1" ht="16.5" customHeight="1">
      <c r="A142" s="35"/>
      <c r="B142" s="36"/>
      <c r="C142" s="174" t="s">
        <v>8</v>
      </c>
      <c r="D142" s="174" t="s">
        <v>120</v>
      </c>
      <c r="E142" s="175" t="s">
        <v>611</v>
      </c>
      <c r="F142" s="176" t="s">
        <v>612</v>
      </c>
      <c r="G142" s="177" t="s">
        <v>543</v>
      </c>
      <c r="H142" s="178">
        <v>1</v>
      </c>
      <c r="I142" s="179"/>
      <c r="J142" s="180">
        <f>ROUND(I142*H142,2)</f>
        <v>0</v>
      </c>
      <c r="K142" s="176" t="s">
        <v>124</v>
      </c>
      <c r="L142" s="40"/>
      <c r="M142" s="181" t="s">
        <v>19</v>
      </c>
      <c r="N142" s="182" t="s">
        <v>43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544</v>
      </c>
      <c r="AT142" s="185" t="s">
        <v>120</v>
      </c>
      <c r="AU142" s="185" t="s">
        <v>82</v>
      </c>
      <c r="AY142" s="18" t="s">
        <v>118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80</v>
      </c>
      <c r="BK142" s="186">
        <f>ROUND(I142*H142,2)</f>
        <v>0</v>
      </c>
      <c r="BL142" s="18" t="s">
        <v>544</v>
      </c>
      <c r="BM142" s="185" t="s">
        <v>613</v>
      </c>
    </row>
    <row r="143" spans="1:65" s="2" customFormat="1" ht="11.25">
      <c r="A143" s="35"/>
      <c r="B143" s="36"/>
      <c r="C143" s="37"/>
      <c r="D143" s="187" t="s">
        <v>127</v>
      </c>
      <c r="E143" s="37"/>
      <c r="F143" s="188" t="s">
        <v>612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127</v>
      </c>
      <c r="AU143" s="18" t="s">
        <v>82</v>
      </c>
    </row>
    <row r="144" spans="1:65" s="2" customFormat="1" ht="11.25">
      <c r="A144" s="35"/>
      <c r="B144" s="36"/>
      <c r="C144" s="37"/>
      <c r="D144" s="192" t="s">
        <v>129</v>
      </c>
      <c r="E144" s="37"/>
      <c r="F144" s="193" t="s">
        <v>614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129</v>
      </c>
      <c r="AU144" s="18" t="s">
        <v>82</v>
      </c>
    </row>
    <row r="145" spans="1:65" s="2" customFormat="1" ht="16.5" customHeight="1">
      <c r="A145" s="35"/>
      <c r="B145" s="36"/>
      <c r="C145" s="174" t="s">
        <v>235</v>
      </c>
      <c r="D145" s="174" t="s">
        <v>120</v>
      </c>
      <c r="E145" s="175" t="s">
        <v>615</v>
      </c>
      <c r="F145" s="176" t="s">
        <v>616</v>
      </c>
      <c r="G145" s="177" t="s">
        <v>543</v>
      </c>
      <c r="H145" s="178">
        <v>1</v>
      </c>
      <c r="I145" s="179"/>
      <c r="J145" s="180">
        <f>ROUND(I145*H145,2)</f>
        <v>0</v>
      </c>
      <c r="K145" s="176" t="s">
        <v>124</v>
      </c>
      <c r="L145" s="40"/>
      <c r="M145" s="181" t="s">
        <v>19</v>
      </c>
      <c r="N145" s="182" t="s">
        <v>43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544</v>
      </c>
      <c r="AT145" s="185" t="s">
        <v>120</v>
      </c>
      <c r="AU145" s="185" t="s">
        <v>82</v>
      </c>
      <c r="AY145" s="18" t="s">
        <v>118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80</v>
      </c>
      <c r="BK145" s="186">
        <f>ROUND(I145*H145,2)</f>
        <v>0</v>
      </c>
      <c r="BL145" s="18" t="s">
        <v>544</v>
      </c>
      <c r="BM145" s="185" t="s">
        <v>617</v>
      </c>
    </row>
    <row r="146" spans="1:65" s="2" customFormat="1" ht="11.25">
      <c r="A146" s="35"/>
      <c r="B146" s="36"/>
      <c r="C146" s="37"/>
      <c r="D146" s="187" t="s">
        <v>127</v>
      </c>
      <c r="E146" s="37"/>
      <c r="F146" s="188" t="s">
        <v>616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127</v>
      </c>
      <c r="AU146" s="18" t="s">
        <v>82</v>
      </c>
    </row>
    <row r="147" spans="1:65" s="2" customFormat="1" ht="11.25">
      <c r="A147" s="35"/>
      <c r="B147" s="36"/>
      <c r="C147" s="37"/>
      <c r="D147" s="192" t="s">
        <v>129</v>
      </c>
      <c r="E147" s="37"/>
      <c r="F147" s="193" t="s">
        <v>618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129</v>
      </c>
      <c r="AU147" s="18" t="s">
        <v>82</v>
      </c>
    </row>
    <row r="148" spans="1:65" s="13" customFormat="1" ht="11.25">
      <c r="B148" s="194"/>
      <c r="C148" s="195"/>
      <c r="D148" s="187" t="s">
        <v>131</v>
      </c>
      <c r="E148" s="196" t="s">
        <v>19</v>
      </c>
      <c r="F148" s="197" t="s">
        <v>619</v>
      </c>
      <c r="G148" s="195"/>
      <c r="H148" s="196" t="s">
        <v>19</v>
      </c>
      <c r="I148" s="198"/>
      <c r="J148" s="195"/>
      <c r="K148" s="195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131</v>
      </c>
      <c r="AU148" s="203" t="s">
        <v>82</v>
      </c>
      <c r="AV148" s="13" t="s">
        <v>80</v>
      </c>
      <c r="AW148" s="13" t="s">
        <v>33</v>
      </c>
      <c r="AX148" s="13" t="s">
        <v>72</v>
      </c>
      <c r="AY148" s="203" t="s">
        <v>118</v>
      </c>
    </row>
    <row r="149" spans="1:65" s="14" customFormat="1" ht="11.25">
      <c r="B149" s="204"/>
      <c r="C149" s="205"/>
      <c r="D149" s="187" t="s">
        <v>131</v>
      </c>
      <c r="E149" s="206" t="s">
        <v>19</v>
      </c>
      <c r="F149" s="207" t="s">
        <v>80</v>
      </c>
      <c r="G149" s="205"/>
      <c r="H149" s="208">
        <v>1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131</v>
      </c>
      <c r="AU149" s="214" t="s">
        <v>82</v>
      </c>
      <c r="AV149" s="14" t="s">
        <v>82</v>
      </c>
      <c r="AW149" s="14" t="s">
        <v>33</v>
      </c>
      <c r="AX149" s="14" t="s">
        <v>80</v>
      </c>
      <c r="AY149" s="214" t="s">
        <v>118</v>
      </c>
    </row>
    <row r="150" spans="1:65" s="2" customFormat="1" ht="16.5" customHeight="1">
      <c r="A150" s="35"/>
      <c r="B150" s="36"/>
      <c r="C150" s="174" t="s">
        <v>243</v>
      </c>
      <c r="D150" s="174" t="s">
        <v>120</v>
      </c>
      <c r="E150" s="175" t="s">
        <v>620</v>
      </c>
      <c r="F150" s="176" t="s">
        <v>621</v>
      </c>
      <c r="G150" s="177" t="s">
        <v>543</v>
      </c>
      <c r="H150" s="178">
        <v>1</v>
      </c>
      <c r="I150" s="179"/>
      <c r="J150" s="180">
        <f>ROUND(I150*H150,2)</f>
        <v>0</v>
      </c>
      <c r="K150" s="176" t="s">
        <v>124</v>
      </c>
      <c r="L150" s="40"/>
      <c r="M150" s="181" t="s">
        <v>19</v>
      </c>
      <c r="N150" s="182" t="s">
        <v>43</v>
      </c>
      <c r="O150" s="65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544</v>
      </c>
      <c r="AT150" s="185" t="s">
        <v>120</v>
      </c>
      <c r="AU150" s="185" t="s">
        <v>82</v>
      </c>
      <c r="AY150" s="18" t="s">
        <v>118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80</v>
      </c>
      <c r="BK150" s="186">
        <f>ROUND(I150*H150,2)</f>
        <v>0</v>
      </c>
      <c r="BL150" s="18" t="s">
        <v>544</v>
      </c>
      <c r="BM150" s="185" t="s">
        <v>622</v>
      </c>
    </row>
    <row r="151" spans="1:65" s="2" customFormat="1" ht="11.25">
      <c r="A151" s="35"/>
      <c r="B151" s="36"/>
      <c r="C151" s="37"/>
      <c r="D151" s="187" t="s">
        <v>127</v>
      </c>
      <c r="E151" s="37"/>
      <c r="F151" s="188" t="s">
        <v>621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127</v>
      </c>
      <c r="AU151" s="18" t="s">
        <v>82</v>
      </c>
    </row>
    <row r="152" spans="1:65" s="2" customFormat="1" ht="11.25">
      <c r="A152" s="35"/>
      <c r="B152" s="36"/>
      <c r="C152" s="37"/>
      <c r="D152" s="192" t="s">
        <v>129</v>
      </c>
      <c r="E152" s="37"/>
      <c r="F152" s="193" t="s">
        <v>623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129</v>
      </c>
      <c r="AU152" s="18" t="s">
        <v>82</v>
      </c>
    </row>
    <row r="153" spans="1:65" s="13" customFormat="1" ht="11.25">
      <c r="B153" s="194"/>
      <c r="C153" s="195"/>
      <c r="D153" s="187" t="s">
        <v>131</v>
      </c>
      <c r="E153" s="196" t="s">
        <v>19</v>
      </c>
      <c r="F153" s="197" t="s">
        <v>624</v>
      </c>
      <c r="G153" s="195"/>
      <c r="H153" s="196" t="s">
        <v>19</v>
      </c>
      <c r="I153" s="198"/>
      <c r="J153" s="195"/>
      <c r="K153" s="195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131</v>
      </c>
      <c r="AU153" s="203" t="s">
        <v>82</v>
      </c>
      <c r="AV153" s="13" t="s">
        <v>80</v>
      </c>
      <c r="AW153" s="13" t="s">
        <v>33</v>
      </c>
      <c r="AX153" s="13" t="s">
        <v>72</v>
      </c>
      <c r="AY153" s="203" t="s">
        <v>118</v>
      </c>
    </row>
    <row r="154" spans="1:65" s="14" customFormat="1" ht="11.25">
      <c r="B154" s="204"/>
      <c r="C154" s="205"/>
      <c r="D154" s="187" t="s">
        <v>131</v>
      </c>
      <c r="E154" s="206" t="s">
        <v>19</v>
      </c>
      <c r="F154" s="207" t="s">
        <v>80</v>
      </c>
      <c r="G154" s="205"/>
      <c r="H154" s="208">
        <v>1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131</v>
      </c>
      <c r="AU154" s="214" t="s">
        <v>82</v>
      </c>
      <c r="AV154" s="14" t="s">
        <v>82</v>
      </c>
      <c r="AW154" s="14" t="s">
        <v>33</v>
      </c>
      <c r="AX154" s="14" t="s">
        <v>80</v>
      </c>
      <c r="AY154" s="214" t="s">
        <v>118</v>
      </c>
    </row>
    <row r="155" spans="1:65" s="2" customFormat="1" ht="16.5" customHeight="1">
      <c r="A155" s="35"/>
      <c r="B155" s="36"/>
      <c r="C155" s="174" t="s">
        <v>251</v>
      </c>
      <c r="D155" s="174" t="s">
        <v>120</v>
      </c>
      <c r="E155" s="175" t="s">
        <v>625</v>
      </c>
      <c r="F155" s="176" t="s">
        <v>626</v>
      </c>
      <c r="G155" s="177" t="s">
        <v>543</v>
      </c>
      <c r="H155" s="178">
        <v>1</v>
      </c>
      <c r="I155" s="179"/>
      <c r="J155" s="180">
        <f>ROUND(I155*H155,2)</f>
        <v>0</v>
      </c>
      <c r="K155" s="176" t="s">
        <v>124</v>
      </c>
      <c r="L155" s="40"/>
      <c r="M155" s="181" t="s">
        <v>19</v>
      </c>
      <c r="N155" s="182" t="s">
        <v>43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544</v>
      </c>
      <c r="AT155" s="185" t="s">
        <v>120</v>
      </c>
      <c r="AU155" s="185" t="s">
        <v>82</v>
      </c>
      <c r="AY155" s="18" t="s">
        <v>118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80</v>
      </c>
      <c r="BK155" s="186">
        <f>ROUND(I155*H155,2)</f>
        <v>0</v>
      </c>
      <c r="BL155" s="18" t="s">
        <v>544</v>
      </c>
      <c r="BM155" s="185" t="s">
        <v>627</v>
      </c>
    </row>
    <row r="156" spans="1:65" s="2" customFormat="1" ht="11.25">
      <c r="A156" s="35"/>
      <c r="B156" s="36"/>
      <c r="C156" s="37"/>
      <c r="D156" s="187" t="s">
        <v>127</v>
      </c>
      <c r="E156" s="37"/>
      <c r="F156" s="188" t="s">
        <v>626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127</v>
      </c>
      <c r="AU156" s="18" t="s">
        <v>82</v>
      </c>
    </row>
    <row r="157" spans="1:65" s="2" customFormat="1" ht="11.25">
      <c r="A157" s="35"/>
      <c r="B157" s="36"/>
      <c r="C157" s="37"/>
      <c r="D157" s="192" t="s">
        <v>129</v>
      </c>
      <c r="E157" s="37"/>
      <c r="F157" s="193" t="s">
        <v>628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129</v>
      </c>
      <c r="AU157" s="18" t="s">
        <v>82</v>
      </c>
    </row>
    <row r="158" spans="1:65" s="13" customFormat="1" ht="11.25">
      <c r="B158" s="194"/>
      <c r="C158" s="195"/>
      <c r="D158" s="187" t="s">
        <v>131</v>
      </c>
      <c r="E158" s="196" t="s">
        <v>19</v>
      </c>
      <c r="F158" s="197" t="s">
        <v>629</v>
      </c>
      <c r="G158" s="195"/>
      <c r="H158" s="196" t="s">
        <v>19</v>
      </c>
      <c r="I158" s="198"/>
      <c r="J158" s="195"/>
      <c r="K158" s="195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131</v>
      </c>
      <c r="AU158" s="203" t="s">
        <v>82</v>
      </c>
      <c r="AV158" s="13" t="s">
        <v>80</v>
      </c>
      <c r="AW158" s="13" t="s">
        <v>33</v>
      </c>
      <c r="AX158" s="13" t="s">
        <v>72</v>
      </c>
      <c r="AY158" s="203" t="s">
        <v>118</v>
      </c>
    </row>
    <row r="159" spans="1:65" s="14" customFormat="1" ht="11.25">
      <c r="B159" s="204"/>
      <c r="C159" s="205"/>
      <c r="D159" s="187" t="s">
        <v>131</v>
      </c>
      <c r="E159" s="206" t="s">
        <v>19</v>
      </c>
      <c r="F159" s="207" t="s">
        <v>80</v>
      </c>
      <c r="G159" s="205"/>
      <c r="H159" s="208">
        <v>1</v>
      </c>
      <c r="I159" s="209"/>
      <c r="J159" s="205"/>
      <c r="K159" s="205"/>
      <c r="L159" s="210"/>
      <c r="M159" s="240"/>
      <c r="N159" s="241"/>
      <c r="O159" s="241"/>
      <c r="P159" s="241"/>
      <c r="Q159" s="241"/>
      <c r="R159" s="241"/>
      <c r="S159" s="241"/>
      <c r="T159" s="242"/>
      <c r="AT159" s="214" t="s">
        <v>131</v>
      </c>
      <c r="AU159" s="214" t="s">
        <v>82</v>
      </c>
      <c r="AV159" s="14" t="s">
        <v>82</v>
      </c>
      <c r="AW159" s="14" t="s">
        <v>33</v>
      </c>
      <c r="AX159" s="14" t="s">
        <v>80</v>
      </c>
      <c r="AY159" s="214" t="s">
        <v>118</v>
      </c>
    </row>
    <row r="160" spans="1:65" s="2" customFormat="1" ht="6.95" customHeight="1">
      <c r="A160" s="35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0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algorithmName="SHA-512" hashValue="Y4s+kPbIrDDy1Wxy+RTK8QXzHX8vIQ39/46WsJWEGHynisVIibnNZkG1NCXV5KFEbFUmIdcdCw53JNq3+//g6w==" saltValue="k0Fvck8XFsPiQNGPWdYnh1Kajb2d4lJTUogfeW7ewfoluJ/M+P26umyD3WVa/UFnm8Ee0jApPOyN/uyJ1ExKmA==" spinCount="100000" sheet="1" objects="1" scenarios="1" formatColumns="0" formatRows="0" autoFilter="0"/>
  <autoFilter ref="C84:K159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/>
    <hyperlink ref="F93" r:id="rId2"/>
    <hyperlink ref="F96" r:id="rId3"/>
    <hyperlink ref="F101" r:id="rId4"/>
    <hyperlink ref="F104" r:id="rId5"/>
    <hyperlink ref="F110" r:id="rId6"/>
    <hyperlink ref="F113" r:id="rId7"/>
    <hyperlink ref="F118" r:id="rId8"/>
    <hyperlink ref="F121" r:id="rId9"/>
    <hyperlink ref="F124" r:id="rId10"/>
    <hyperlink ref="F127" r:id="rId11"/>
    <hyperlink ref="F131" r:id="rId12"/>
    <hyperlink ref="F134" r:id="rId13"/>
    <hyperlink ref="F140" r:id="rId14"/>
    <hyperlink ref="F144" r:id="rId15"/>
    <hyperlink ref="F147" r:id="rId16"/>
    <hyperlink ref="F152" r:id="rId17"/>
    <hyperlink ref="F157" r:id="rId1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3" customWidth="1"/>
    <col min="2" max="2" width="1.6640625" style="243" customWidth="1"/>
    <col min="3" max="4" width="5" style="243" customWidth="1"/>
    <col min="5" max="5" width="11.6640625" style="243" customWidth="1"/>
    <col min="6" max="6" width="9.1640625" style="243" customWidth="1"/>
    <col min="7" max="7" width="5" style="243" customWidth="1"/>
    <col min="8" max="8" width="77.83203125" style="243" customWidth="1"/>
    <col min="9" max="10" width="20" style="243" customWidth="1"/>
    <col min="11" max="11" width="1.6640625" style="243" customWidth="1"/>
  </cols>
  <sheetData>
    <row r="1" spans="2:11" s="1" customFormat="1" ht="37.5" customHeight="1"/>
    <row r="2" spans="2:11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pans="2:11" s="16" customFormat="1" ht="45" customHeight="1">
      <c r="B3" s="247"/>
      <c r="C3" s="375" t="s">
        <v>630</v>
      </c>
      <c r="D3" s="375"/>
      <c r="E3" s="375"/>
      <c r="F3" s="375"/>
      <c r="G3" s="375"/>
      <c r="H3" s="375"/>
      <c r="I3" s="375"/>
      <c r="J3" s="375"/>
      <c r="K3" s="248"/>
    </row>
    <row r="4" spans="2:11" s="1" customFormat="1" ht="25.5" customHeight="1">
      <c r="B4" s="249"/>
      <c r="C4" s="380" t="s">
        <v>631</v>
      </c>
      <c r="D4" s="380"/>
      <c r="E4" s="380"/>
      <c r="F4" s="380"/>
      <c r="G4" s="380"/>
      <c r="H4" s="380"/>
      <c r="I4" s="380"/>
      <c r="J4" s="380"/>
      <c r="K4" s="250"/>
    </row>
    <row r="5" spans="2:11" s="1" customFormat="1" ht="5.25" customHeight="1">
      <c r="B5" s="249"/>
      <c r="C5" s="251"/>
      <c r="D5" s="251"/>
      <c r="E5" s="251"/>
      <c r="F5" s="251"/>
      <c r="G5" s="251"/>
      <c r="H5" s="251"/>
      <c r="I5" s="251"/>
      <c r="J5" s="251"/>
      <c r="K5" s="250"/>
    </row>
    <row r="6" spans="2:11" s="1" customFormat="1" ht="15" customHeight="1">
      <c r="B6" s="249"/>
      <c r="C6" s="379" t="s">
        <v>632</v>
      </c>
      <c r="D6" s="379"/>
      <c r="E6" s="379"/>
      <c r="F6" s="379"/>
      <c r="G6" s="379"/>
      <c r="H6" s="379"/>
      <c r="I6" s="379"/>
      <c r="J6" s="379"/>
      <c r="K6" s="250"/>
    </row>
    <row r="7" spans="2:11" s="1" customFormat="1" ht="15" customHeight="1">
      <c r="B7" s="253"/>
      <c r="C7" s="379" t="s">
        <v>633</v>
      </c>
      <c r="D7" s="379"/>
      <c r="E7" s="379"/>
      <c r="F7" s="379"/>
      <c r="G7" s="379"/>
      <c r="H7" s="379"/>
      <c r="I7" s="379"/>
      <c r="J7" s="379"/>
      <c r="K7" s="250"/>
    </row>
    <row r="8" spans="2:11" s="1" customFormat="1" ht="12.75" customHeight="1">
      <c r="B8" s="253"/>
      <c r="C8" s="252"/>
      <c r="D8" s="252"/>
      <c r="E8" s="252"/>
      <c r="F8" s="252"/>
      <c r="G8" s="252"/>
      <c r="H8" s="252"/>
      <c r="I8" s="252"/>
      <c r="J8" s="252"/>
      <c r="K8" s="250"/>
    </row>
    <row r="9" spans="2:11" s="1" customFormat="1" ht="15" customHeight="1">
      <c r="B9" s="253"/>
      <c r="C9" s="379" t="s">
        <v>634</v>
      </c>
      <c r="D9" s="379"/>
      <c r="E9" s="379"/>
      <c r="F9" s="379"/>
      <c r="G9" s="379"/>
      <c r="H9" s="379"/>
      <c r="I9" s="379"/>
      <c r="J9" s="379"/>
      <c r="K9" s="250"/>
    </row>
    <row r="10" spans="2:11" s="1" customFormat="1" ht="15" customHeight="1">
      <c r="B10" s="253"/>
      <c r="C10" s="252"/>
      <c r="D10" s="379" t="s">
        <v>635</v>
      </c>
      <c r="E10" s="379"/>
      <c r="F10" s="379"/>
      <c r="G10" s="379"/>
      <c r="H10" s="379"/>
      <c r="I10" s="379"/>
      <c r="J10" s="379"/>
      <c r="K10" s="250"/>
    </row>
    <row r="11" spans="2:11" s="1" customFormat="1" ht="15" customHeight="1">
      <c r="B11" s="253"/>
      <c r="C11" s="254"/>
      <c r="D11" s="379" t="s">
        <v>636</v>
      </c>
      <c r="E11" s="379"/>
      <c r="F11" s="379"/>
      <c r="G11" s="379"/>
      <c r="H11" s="379"/>
      <c r="I11" s="379"/>
      <c r="J11" s="379"/>
      <c r="K11" s="250"/>
    </row>
    <row r="12" spans="2:11" s="1" customFormat="1" ht="15" customHeight="1">
      <c r="B12" s="253"/>
      <c r="C12" s="254"/>
      <c r="D12" s="252"/>
      <c r="E12" s="252"/>
      <c r="F12" s="252"/>
      <c r="G12" s="252"/>
      <c r="H12" s="252"/>
      <c r="I12" s="252"/>
      <c r="J12" s="252"/>
      <c r="K12" s="250"/>
    </row>
    <row r="13" spans="2:11" s="1" customFormat="1" ht="15" customHeight="1">
      <c r="B13" s="253"/>
      <c r="C13" s="254"/>
      <c r="D13" s="255" t="s">
        <v>637</v>
      </c>
      <c r="E13" s="252"/>
      <c r="F13" s="252"/>
      <c r="G13" s="252"/>
      <c r="H13" s="252"/>
      <c r="I13" s="252"/>
      <c r="J13" s="252"/>
      <c r="K13" s="250"/>
    </row>
    <row r="14" spans="2:11" s="1" customFormat="1" ht="12.75" customHeight="1">
      <c r="B14" s="253"/>
      <c r="C14" s="254"/>
      <c r="D14" s="254"/>
      <c r="E14" s="254"/>
      <c r="F14" s="254"/>
      <c r="G14" s="254"/>
      <c r="H14" s="254"/>
      <c r="I14" s="254"/>
      <c r="J14" s="254"/>
      <c r="K14" s="250"/>
    </row>
    <row r="15" spans="2:11" s="1" customFormat="1" ht="15" customHeight="1">
      <c r="B15" s="253"/>
      <c r="C15" s="254"/>
      <c r="D15" s="379" t="s">
        <v>638</v>
      </c>
      <c r="E15" s="379"/>
      <c r="F15" s="379"/>
      <c r="G15" s="379"/>
      <c r="H15" s="379"/>
      <c r="I15" s="379"/>
      <c r="J15" s="379"/>
      <c r="K15" s="250"/>
    </row>
    <row r="16" spans="2:11" s="1" customFormat="1" ht="15" customHeight="1">
      <c r="B16" s="253"/>
      <c r="C16" s="254"/>
      <c r="D16" s="379" t="s">
        <v>639</v>
      </c>
      <c r="E16" s="379"/>
      <c r="F16" s="379"/>
      <c r="G16" s="379"/>
      <c r="H16" s="379"/>
      <c r="I16" s="379"/>
      <c r="J16" s="379"/>
      <c r="K16" s="250"/>
    </row>
    <row r="17" spans="2:11" s="1" customFormat="1" ht="15" customHeight="1">
      <c r="B17" s="253"/>
      <c r="C17" s="254"/>
      <c r="D17" s="379" t="s">
        <v>640</v>
      </c>
      <c r="E17" s="379"/>
      <c r="F17" s="379"/>
      <c r="G17" s="379"/>
      <c r="H17" s="379"/>
      <c r="I17" s="379"/>
      <c r="J17" s="379"/>
      <c r="K17" s="250"/>
    </row>
    <row r="18" spans="2:11" s="1" customFormat="1" ht="15" customHeight="1">
      <c r="B18" s="253"/>
      <c r="C18" s="254"/>
      <c r="D18" s="254"/>
      <c r="E18" s="256" t="s">
        <v>79</v>
      </c>
      <c r="F18" s="379" t="s">
        <v>641</v>
      </c>
      <c r="G18" s="379"/>
      <c r="H18" s="379"/>
      <c r="I18" s="379"/>
      <c r="J18" s="379"/>
      <c r="K18" s="250"/>
    </row>
    <row r="19" spans="2:11" s="1" customFormat="1" ht="15" customHeight="1">
      <c r="B19" s="253"/>
      <c r="C19" s="254"/>
      <c r="D19" s="254"/>
      <c r="E19" s="256" t="s">
        <v>642</v>
      </c>
      <c r="F19" s="379" t="s">
        <v>643</v>
      </c>
      <c r="G19" s="379"/>
      <c r="H19" s="379"/>
      <c r="I19" s="379"/>
      <c r="J19" s="379"/>
      <c r="K19" s="250"/>
    </row>
    <row r="20" spans="2:11" s="1" customFormat="1" ht="15" customHeight="1">
      <c r="B20" s="253"/>
      <c r="C20" s="254"/>
      <c r="D20" s="254"/>
      <c r="E20" s="256" t="s">
        <v>644</v>
      </c>
      <c r="F20" s="379" t="s">
        <v>645</v>
      </c>
      <c r="G20" s="379"/>
      <c r="H20" s="379"/>
      <c r="I20" s="379"/>
      <c r="J20" s="379"/>
      <c r="K20" s="250"/>
    </row>
    <row r="21" spans="2:11" s="1" customFormat="1" ht="15" customHeight="1">
      <c r="B21" s="253"/>
      <c r="C21" s="254"/>
      <c r="D21" s="254"/>
      <c r="E21" s="256" t="s">
        <v>646</v>
      </c>
      <c r="F21" s="379" t="s">
        <v>84</v>
      </c>
      <c r="G21" s="379"/>
      <c r="H21" s="379"/>
      <c r="I21" s="379"/>
      <c r="J21" s="379"/>
      <c r="K21" s="250"/>
    </row>
    <row r="22" spans="2:11" s="1" customFormat="1" ht="15" customHeight="1">
      <c r="B22" s="253"/>
      <c r="C22" s="254"/>
      <c r="D22" s="254"/>
      <c r="E22" s="256" t="s">
        <v>647</v>
      </c>
      <c r="F22" s="379" t="s">
        <v>648</v>
      </c>
      <c r="G22" s="379"/>
      <c r="H22" s="379"/>
      <c r="I22" s="379"/>
      <c r="J22" s="379"/>
      <c r="K22" s="250"/>
    </row>
    <row r="23" spans="2:11" s="1" customFormat="1" ht="15" customHeight="1">
      <c r="B23" s="253"/>
      <c r="C23" s="254"/>
      <c r="D23" s="254"/>
      <c r="E23" s="256" t="s">
        <v>649</v>
      </c>
      <c r="F23" s="379" t="s">
        <v>650</v>
      </c>
      <c r="G23" s="379"/>
      <c r="H23" s="379"/>
      <c r="I23" s="379"/>
      <c r="J23" s="379"/>
      <c r="K23" s="250"/>
    </row>
    <row r="24" spans="2:11" s="1" customFormat="1" ht="12.75" customHeight="1">
      <c r="B24" s="253"/>
      <c r="C24" s="254"/>
      <c r="D24" s="254"/>
      <c r="E24" s="254"/>
      <c r="F24" s="254"/>
      <c r="G24" s="254"/>
      <c r="H24" s="254"/>
      <c r="I24" s="254"/>
      <c r="J24" s="254"/>
      <c r="K24" s="250"/>
    </row>
    <row r="25" spans="2:11" s="1" customFormat="1" ht="15" customHeight="1">
      <c r="B25" s="253"/>
      <c r="C25" s="379" t="s">
        <v>651</v>
      </c>
      <c r="D25" s="379"/>
      <c r="E25" s="379"/>
      <c r="F25" s="379"/>
      <c r="G25" s="379"/>
      <c r="H25" s="379"/>
      <c r="I25" s="379"/>
      <c r="J25" s="379"/>
      <c r="K25" s="250"/>
    </row>
    <row r="26" spans="2:11" s="1" customFormat="1" ht="15" customHeight="1">
      <c r="B26" s="253"/>
      <c r="C26" s="379" t="s">
        <v>652</v>
      </c>
      <c r="D26" s="379"/>
      <c r="E26" s="379"/>
      <c r="F26" s="379"/>
      <c r="G26" s="379"/>
      <c r="H26" s="379"/>
      <c r="I26" s="379"/>
      <c r="J26" s="379"/>
      <c r="K26" s="250"/>
    </row>
    <row r="27" spans="2:11" s="1" customFormat="1" ht="15" customHeight="1">
      <c r="B27" s="253"/>
      <c r="C27" s="252"/>
      <c r="D27" s="379" t="s">
        <v>653</v>
      </c>
      <c r="E27" s="379"/>
      <c r="F27" s="379"/>
      <c r="G27" s="379"/>
      <c r="H27" s="379"/>
      <c r="I27" s="379"/>
      <c r="J27" s="379"/>
      <c r="K27" s="250"/>
    </row>
    <row r="28" spans="2:11" s="1" customFormat="1" ht="15" customHeight="1">
      <c r="B28" s="253"/>
      <c r="C28" s="254"/>
      <c r="D28" s="379" t="s">
        <v>654</v>
      </c>
      <c r="E28" s="379"/>
      <c r="F28" s="379"/>
      <c r="G28" s="379"/>
      <c r="H28" s="379"/>
      <c r="I28" s="379"/>
      <c r="J28" s="379"/>
      <c r="K28" s="250"/>
    </row>
    <row r="29" spans="2:11" s="1" customFormat="1" ht="12.75" customHeight="1">
      <c r="B29" s="253"/>
      <c r="C29" s="254"/>
      <c r="D29" s="254"/>
      <c r="E29" s="254"/>
      <c r="F29" s="254"/>
      <c r="G29" s="254"/>
      <c r="H29" s="254"/>
      <c r="I29" s="254"/>
      <c r="J29" s="254"/>
      <c r="K29" s="250"/>
    </row>
    <row r="30" spans="2:11" s="1" customFormat="1" ht="15" customHeight="1">
      <c r="B30" s="253"/>
      <c r="C30" s="254"/>
      <c r="D30" s="379" t="s">
        <v>655</v>
      </c>
      <c r="E30" s="379"/>
      <c r="F30" s="379"/>
      <c r="G30" s="379"/>
      <c r="H30" s="379"/>
      <c r="I30" s="379"/>
      <c r="J30" s="379"/>
      <c r="K30" s="250"/>
    </row>
    <row r="31" spans="2:11" s="1" customFormat="1" ht="15" customHeight="1">
      <c r="B31" s="253"/>
      <c r="C31" s="254"/>
      <c r="D31" s="379" t="s">
        <v>656</v>
      </c>
      <c r="E31" s="379"/>
      <c r="F31" s="379"/>
      <c r="G31" s="379"/>
      <c r="H31" s="379"/>
      <c r="I31" s="379"/>
      <c r="J31" s="379"/>
      <c r="K31" s="250"/>
    </row>
    <row r="32" spans="2:11" s="1" customFormat="1" ht="12.75" customHeight="1">
      <c r="B32" s="253"/>
      <c r="C32" s="254"/>
      <c r="D32" s="254"/>
      <c r="E32" s="254"/>
      <c r="F32" s="254"/>
      <c r="G32" s="254"/>
      <c r="H32" s="254"/>
      <c r="I32" s="254"/>
      <c r="J32" s="254"/>
      <c r="K32" s="250"/>
    </row>
    <row r="33" spans="2:11" s="1" customFormat="1" ht="15" customHeight="1">
      <c r="B33" s="253"/>
      <c r="C33" s="254"/>
      <c r="D33" s="379" t="s">
        <v>657</v>
      </c>
      <c r="E33" s="379"/>
      <c r="F33" s="379"/>
      <c r="G33" s="379"/>
      <c r="H33" s="379"/>
      <c r="I33" s="379"/>
      <c r="J33" s="379"/>
      <c r="K33" s="250"/>
    </row>
    <row r="34" spans="2:11" s="1" customFormat="1" ht="15" customHeight="1">
      <c r="B34" s="253"/>
      <c r="C34" s="254"/>
      <c r="D34" s="379" t="s">
        <v>658</v>
      </c>
      <c r="E34" s="379"/>
      <c r="F34" s="379"/>
      <c r="G34" s="379"/>
      <c r="H34" s="379"/>
      <c r="I34" s="379"/>
      <c r="J34" s="379"/>
      <c r="K34" s="250"/>
    </row>
    <row r="35" spans="2:11" s="1" customFormat="1" ht="15" customHeight="1">
      <c r="B35" s="253"/>
      <c r="C35" s="254"/>
      <c r="D35" s="379" t="s">
        <v>659</v>
      </c>
      <c r="E35" s="379"/>
      <c r="F35" s="379"/>
      <c r="G35" s="379"/>
      <c r="H35" s="379"/>
      <c r="I35" s="379"/>
      <c r="J35" s="379"/>
      <c r="K35" s="250"/>
    </row>
    <row r="36" spans="2:11" s="1" customFormat="1" ht="15" customHeight="1">
      <c r="B36" s="253"/>
      <c r="C36" s="254"/>
      <c r="D36" s="252"/>
      <c r="E36" s="255" t="s">
        <v>104</v>
      </c>
      <c r="F36" s="252"/>
      <c r="G36" s="379" t="s">
        <v>660</v>
      </c>
      <c r="H36" s="379"/>
      <c r="I36" s="379"/>
      <c r="J36" s="379"/>
      <c r="K36" s="250"/>
    </row>
    <row r="37" spans="2:11" s="1" customFormat="1" ht="30.75" customHeight="1">
      <c r="B37" s="253"/>
      <c r="C37" s="254"/>
      <c r="D37" s="252"/>
      <c r="E37" s="255" t="s">
        <v>661</v>
      </c>
      <c r="F37" s="252"/>
      <c r="G37" s="379" t="s">
        <v>662</v>
      </c>
      <c r="H37" s="379"/>
      <c r="I37" s="379"/>
      <c r="J37" s="379"/>
      <c r="K37" s="250"/>
    </row>
    <row r="38" spans="2:11" s="1" customFormat="1" ht="15" customHeight="1">
      <c r="B38" s="253"/>
      <c r="C38" s="254"/>
      <c r="D38" s="252"/>
      <c r="E38" s="255" t="s">
        <v>53</v>
      </c>
      <c r="F38" s="252"/>
      <c r="G38" s="379" t="s">
        <v>663</v>
      </c>
      <c r="H38" s="379"/>
      <c r="I38" s="379"/>
      <c r="J38" s="379"/>
      <c r="K38" s="250"/>
    </row>
    <row r="39" spans="2:11" s="1" customFormat="1" ht="15" customHeight="1">
      <c r="B39" s="253"/>
      <c r="C39" s="254"/>
      <c r="D39" s="252"/>
      <c r="E39" s="255" t="s">
        <v>54</v>
      </c>
      <c r="F39" s="252"/>
      <c r="G39" s="379" t="s">
        <v>664</v>
      </c>
      <c r="H39" s="379"/>
      <c r="I39" s="379"/>
      <c r="J39" s="379"/>
      <c r="K39" s="250"/>
    </row>
    <row r="40" spans="2:11" s="1" customFormat="1" ht="15" customHeight="1">
      <c r="B40" s="253"/>
      <c r="C40" s="254"/>
      <c r="D40" s="252"/>
      <c r="E40" s="255" t="s">
        <v>105</v>
      </c>
      <c r="F40" s="252"/>
      <c r="G40" s="379" t="s">
        <v>665</v>
      </c>
      <c r="H40" s="379"/>
      <c r="I40" s="379"/>
      <c r="J40" s="379"/>
      <c r="K40" s="250"/>
    </row>
    <row r="41" spans="2:11" s="1" customFormat="1" ht="15" customHeight="1">
      <c r="B41" s="253"/>
      <c r="C41" s="254"/>
      <c r="D41" s="252"/>
      <c r="E41" s="255" t="s">
        <v>106</v>
      </c>
      <c r="F41" s="252"/>
      <c r="G41" s="379" t="s">
        <v>666</v>
      </c>
      <c r="H41" s="379"/>
      <c r="I41" s="379"/>
      <c r="J41" s="379"/>
      <c r="K41" s="250"/>
    </row>
    <row r="42" spans="2:11" s="1" customFormat="1" ht="15" customHeight="1">
      <c r="B42" s="253"/>
      <c r="C42" s="254"/>
      <c r="D42" s="252"/>
      <c r="E42" s="255" t="s">
        <v>667</v>
      </c>
      <c r="F42" s="252"/>
      <c r="G42" s="379" t="s">
        <v>668</v>
      </c>
      <c r="H42" s="379"/>
      <c r="I42" s="379"/>
      <c r="J42" s="379"/>
      <c r="K42" s="250"/>
    </row>
    <row r="43" spans="2:11" s="1" customFormat="1" ht="15" customHeight="1">
      <c r="B43" s="253"/>
      <c r="C43" s="254"/>
      <c r="D43" s="252"/>
      <c r="E43" s="255"/>
      <c r="F43" s="252"/>
      <c r="G43" s="379" t="s">
        <v>669</v>
      </c>
      <c r="H43" s="379"/>
      <c r="I43" s="379"/>
      <c r="J43" s="379"/>
      <c r="K43" s="250"/>
    </row>
    <row r="44" spans="2:11" s="1" customFormat="1" ht="15" customHeight="1">
      <c r="B44" s="253"/>
      <c r="C44" s="254"/>
      <c r="D44" s="252"/>
      <c r="E44" s="255" t="s">
        <v>670</v>
      </c>
      <c r="F44" s="252"/>
      <c r="G44" s="379" t="s">
        <v>671</v>
      </c>
      <c r="H44" s="379"/>
      <c r="I44" s="379"/>
      <c r="J44" s="379"/>
      <c r="K44" s="250"/>
    </row>
    <row r="45" spans="2:11" s="1" customFormat="1" ht="15" customHeight="1">
      <c r="B45" s="253"/>
      <c r="C45" s="254"/>
      <c r="D45" s="252"/>
      <c r="E45" s="255" t="s">
        <v>108</v>
      </c>
      <c r="F45" s="252"/>
      <c r="G45" s="379" t="s">
        <v>672</v>
      </c>
      <c r="H45" s="379"/>
      <c r="I45" s="379"/>
      <c r="J45" s="379"/>
      <c r="K45" s="250"/>
    </row>
    <row r="46" spans="2:11" s="1" customFormat="1" ht="12.75" customHeight="1">
      <c r="B46" s="253"/>
      <c r="C46" s="254"/>
      <c r="D46" s="252"/>
      <c r="E46" s="252"/>
      <c r="F46" s="252"/>
      <c r="G46" s="252"/>
      <c r="H46" s="252"/>
      <c r="I46" s="252"/>
      <c r="J46" s="252"/>
      <c r="K46" s="250"/>
    </row>
    <row r="47" spans="2:11" s="1" customFormat="1" ht="15" customHeight="1">
      <c r="B47" s="253"/>
      <c r="C47" s="254"/>
      <c r="D47" s="379" t="s">
        <v>673</v>
      </c>
      <c r="E47" s="379"/>
      <c r="F47" s="379"/>
      <c r="G47" s="379"/>
      <c r="H47" s="379"/>
      <c r="I47" s="379"/>
      <c r="J47" s="379"/>
      <c r="K47" s="250"/>
    </row>
    <row r="48" spans="2:11" s="1" customFormat="1" ht="15" customHeight="1">
      <c r="B48" s="253"/>
      <c r="C48" s="254"/>
      <c r="D48" s="254"/>
      <c r="E48" s="379" t="s">
        <v>674</v>
      </c>
      <c r="F48" s="379"/>
      <c r="G48" s="379"/>
      <c r="H48" s="379"/>
      <c r="I48" s="379"/>
      <c r="J48" s="379"/>
      <c r="K48" s="250"/>
    </row>
    <row r="49" spans="2:11" s="1" customFormat="1" ht="15" customHeight="1">
      <c r="B49" s="253"/>
      <c r="C49" s="254"/>
      <c r="D49" s="254"/>
      <c r="E49" s="379" t="s">
        <v>675</v>
      </c>
      <c r="F49" s="379"/>
      <c r="G49" s="379"/>
      <c r="H49" s="379"/>
      <c r="I49" s="379"/>
      <c r="J49" s="379"/>
      <c r="K49" s="250"/>
    </row>
    <row r="50" spans="2:11" s="1" customFormat="1" ht="15" customHeight="1">
      <c r="B50" s="253"/>
      <c r="C50" s="254"/>
      <c r="D50" s="254"/>
      <c r="E50" s="379" t="s">
        <v>676</v>
      </c>
      <c r="F50" s="379"/>
      <c r="G50" s="379"/>
      <c r="H50" s="379"/>
      <c r="I50" s="379"/>
      <c r="J50" s="379"/>
      <c r="K50" s="250"/>
    </row>
    <row r="51" spans="2:11" s="1" customFormat="1" ht="15" customHeight="1">
      <c r="B51" s="253"/>
      <c r="C51" s="254"/>
      <c r="D51" s="379" t="s">
        <v>677</v>
      </c>
      <c r="E51" s="379"/>
      <c r="F51" s="379"/>
      <c r="G51" s="379"/>
      <c r="H51" s="379"/>
      <c r="I51" s="379"/>
      <c r="J51" s="379"/>
      <c r="K51" s="250"/>
    </row>
    <row r="52" spans="2:11" s="1" customFormat="1" ht="25.5" customHeight="1">
      <c r="B52" s="249"/>
      <c r="C52" s="380" t="s">
        <v>678</v>
      </c>
      <c r="D52" s="380"/>
      <c r="E52" s="380"/>
      <c r="F52" s="380"/>
      <c r="G52" s="380"/>
      <c r="H52" s="380"/>
      <c r="I52" s="380"/>
      <c r="J52" s="380"/>
      <c r="K52" s="250"/>
    </row>
    <row r="53" spans="2:11" s="1" customFormat="1" ht="5.25" customHeight="1">
      <c r="B53" s="249"/>
      <c r="C53" s="251"/>
      <c r="D53" s="251"/>
      <c r="E53" s="251"/>
      <c r="F53" s="251"/>
      <c r="G53" s="251"/>
      <c r="H53" s="251"/>
      <c r="I53" s="251"/>
      <c r="J53" s="251"/>
      <c r="K53" s="250"/>
    </row>
    <row r="54" spans="2:11" s="1" customFormat="1" ht="15" customHeight="1">
      <c r="B54" s="249"/>
      <c r="C54" s="379" t="s">
        <v>679</v>
      </c>
      <c r="D54" s="379"/>
      <c r="E54" s="379"/>
      <c r="F54" s="379"/>
      <c r="G54" s="379"/>
      <c r="H54" s="379"/>
      <c r="I54" s="379"/>
      <c r="J54" s="379"/>
      <c r="K54" s="250"/>
    </row>
    <row r="55" spans="2:11" s="1" customFormat="1" ht="15" customHeight="1">
      <c r="B55" s="249"/>
      <c r="C55" s="379" t="s">
        <v>680</v>
      </c>
      <c r="D55" s="379"/>
      <c r="E55" s="379"/>
      <c r="F55" s="379"/>
      <c r="G55" s="379"/>
      <c r="H55" s="379"/>
      <c r="I55" s="379"/>
      <c r="J55" s="379"/>
      <c r="K55" s="250"/>
    </row>
    <row r="56" spans="2:11" s="1" customFormat="1" ht="12.75" customHeight="1">
      <c r="B56" s="249"/>
      <c r="C56" s="252"/>
      <c r="D56" s="252"/>
      <c r="E56" s="252"/>
      <c r="F56" s="252"/>
      <c r="G56" s="252"/>
      <c r="H56" s="252"/>
      <c r="I56" s="252"/>
      <c r="J56" s="252"/>
      <c r="K56" s="250"/>
    </row>
    <row r="57" spans="2:11" s="1" customFormat="1" ht="15" customHeight="1">
      <c r="B57" s="249"/>
      <c r="C57" s="379" t="s">
        <v>681</v>
      </c>
      <c r="D57" s="379"/>
      <c r="E57" s="379"/>
      <c r="F57" s="379"/>
      <c r="G57" s="379"/>
      <c r="H57" s="379"/>
      <c r="I57" s="379"/>
      <c r="J57" s="379"/>
      <c r="K57" s="250"/>
    </row>
    <row r="58" spans="2:11" s="1" customFormat="1" ht="15" customHeight="1">
      <c r="B58" s="249"/>
      <c r="C58" s="254"/>
      <c r="D58" s="379" t="s">
        <v>682</v>
      </c>
      <c r="E58" s="379"/>
      <c r="F58" s="379"/>
      <c r="G58" s="379"/>
      <c r="H58" s="379"/>
      <c r="I58" s="379"/>
      <c r="J58" s="379"/>
      <c r="K58" s="250"/>
    </row>
    <row r="59" spans="2:11" s="1" customFormat="1" ht="15" customHeight="1">
      <c r="B59" s="249"/>
      <c r="C59" s="254"/>
      <c r="D59" s="379" t="s">
        <v>683</v>
      </c>
      <c r="E59" s="379"/>
      <c r="F59" s="379"/>
      <c r="G59" s="379"/>
      <c r="H59" s="379"/>
      <c r="I59" s="379"/>
      <c r="J59" s="379"/>
      <c r="K59" s="250"/>
    </row>
    <row r="60" spans="2:11" s="1" customFormat="1" ht="15" customHeight="1">
      <c r="B60" s="249"/>
      <c r="C60" s="254"/>
      <c r="D60" s="379" t="s">
        <v>684</v>
      </c>
      <c r="E60" s="379"/>
      <c r="F60" s="379"/>
      <c r="G60" s="379"/>
      <c r="H60" s="379"/>
      <c r="I60" s="379"/>
      <c r="J60" s="379"/>
      <c r="K60" s="250"/>
    </row>
    <row r="61" spans="2:11" s="1" customFormat="1" ht="15" customHeight="1">
      <c r="B61" s="249"/>
      <c r="C61" s="254"/>
      <c r="D61" s="379" t="s">
        <v>685</v>
      </c>
      <c r="E61" s="379"/>
      <c r="F61" s="379"/>
      <c r="G61" s="379"/>
      <c r="H61" s="379"/>
      <c r="I61" s="379"/>
      <c r="J61" s="379"/>
      <c r="K61" s="250"/>
    </row>
    <row r="62" spans="2:11" s="1" customFormat="1" ht="15" customHeight="1">
      <c r="B62" s="249"/>
      <c r="C62" s="254"/>
      <c r="D62" s="381" t="s">
        <v>686</v>
      </c>
      <c r="E62" s="381"/>
      <c r="F62" s="381"/>
      <c r="G62" s="381"/>
      <c r="H62" s="381"/>
      <c r="I62" s="381"/>
      <c r="J62" s="381"/>
      <c r="K62" s="250"/>
    </row>
    <row r="63" spans="2:11" s="1" customFormat="1" ht="15" customHeight="1">
      <c r="B63" s="249"/>
      <c r="C63" s="254"/>
      <c r="D63" s="379" t="s">
        <v>687</v>
      </c>
      <c r="E63" s="379"/>
      <c r="F63" s="379"/>
      <c r="G63" s="379"/>
      <c r="H63" s="379"/>
      <c r="I63" s="379"/>
      <c r="J63" s="379"/>
      <c r="K63" s="250"/>
    </row>
    <row r="64" spans="2:11" s="1" customFormat="1" ht="12.75" customHeight="1">
      <c r="B64" s="249"/>
      <c r="C64" s="254"/>
      <c r="D64" s="254"/>
      <c r="E64" s="257"/>
      <c r="F64" s="254"/>
      <c r="G64" s="254"/>
      <c r="H64" s="254"/>
      <c r="I64" s="254"/>
      <c r="J64" s="254"/>
      <c r="K64" s="250"/>
    </row>
    <row r="65" spans="2:11" s="1" customFormat="1" ht="15" customHeight="1">
      <c r="B65" s="249"/>
      <c r="C65" s="254"/>
      <c r="D65" s="379" t="s">
        <v>688</v>
      </c>
      <c r="E65" s="379"/>
      <c r="F65" s="379"/>
      <c r="G65" s="379"/>
      <c r="H65" s="379"/>
      <c r="I65" s="379"/>
      <c r="J65" s="379"/>
      <c r="K65" s="250"/>
    </row>
    <row r="66" spans="2:11" s="1" customFormat="1" ht="15" customHeight="1">
      <c r="B66" s="249"/>
      <c r="C66" s="254"/>
      <c r="D66" s="381" t="s">
        <v>689</v>
      </c>
      <c r="E66" s="381"/>
      <c r="F66" s="381"/>
      <c r="G66" s="381"/>
      <c r="H66" s="381"/>
      <c r="I66" s="381"/>
      <c r="J66" s="381"/>
      <c r="K66" s="250"/>
    </row>
    <row r="67" spans="2:11" s="1" customFormat="1" ht="15" customHeight="1">
      <c r="B67" s="249"/>
      <c r="C67" s="254"/>
      <c r="D67" s="379" t="s">
        <v>690</v>
      </c>
      <c r="E67" s="379"/>
      <c r="F67" s="379"/>
      <c r="G67" s="379"/>
      <c r="H67" s="379"/>
      <c r="I67" s="379"/>
      <c r="J67" s="379"/>
      <c r="K67" s="250"/>
    </row>
    <row r="68" spans="2:11" s="1" customFormat="1" ht="15" customHeight="1">
      <c r="B68" s="249"/>
      <c r="C68" s="254"/>
      <c r="D68" s="379" t="s">
        <v>691</v>
      </c>
      <c r="E68" s="379"/>
      <c r="F68" s="379"/>
      <c r="G68" s="379"/>
      <c r="H68" s="379"/>
      <c r="I68" s="379"/>
      <c r="J68" s="379"/>
      <c r="K68" s="250"/>
    </row>
    <row r="69" spans="2:11" s="1" customFormat="1" ht="15" customHeight="1">
      <c r="B69" s="249"/>
      <c r="C69" s="254"/>
      <c r="D69" s="379" t="s">
        <v>692</v>
      </c>
      <c r="E69" s="379"/>
      <c r="F69" s="379"/>
      <c r="G69" s="379"/>
      <c r="H69" s="379"/>
      <c r="I69" s="379"/>
      <c r="J69" s="379"/>
      <c r="K69" s="250"/>
    </row>
    <row r="70" spans="2:11" s="1" customFormat="1" ht="15" customHeight="1">
      <c r="B70" s="249"/>
      <c r="C70" s="254"/>
      <c r="D70" s="379" t="s">
        <v>693</v>
      </c>
      <c r="E70" s="379"/>
      <c r="F70" s="379"/>
      <c r="G70" s="379"/>
      <c r="H70" s="379"/>
      <c r="I70" s="379"/>
      <c r="J70" s="379"/>
      <c r="K70" s="250"/>
    </row>
    <row r="71" spans="2:11" s="1" customFormat="1" ht="12.7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60"/>
    </row>
    <row r="72" spans="2:11" s="1" customFormat="1" ht="18.75" customHeight="1">
      <c r="B72" s="261"/>
      <c r="C72" s="261"/>
      <c r="D72" s="261"/>
      <c r="E72" s="261"/>
      <c r="F72" s="261"/>
      <c r="G72" s="261"/>
      <c r="H72" s="261"/>
      <c r="I72" s="261"/>
      <c r="J72" s="261"/>
      <c r="K72" s="262"/>
    </row>
    <row r="73" spans="2:11" s="1" customFormat="1" ht="18.75" customHeight="1">
      <c r="B73" s="262"/>
      <c r="C73" s="262"/>
      <c r="D73" s="262"/>
      <c r="E73" s="262"/>
      <c r="F73" s="262"/>
      <c r="G73" s="262"/>
      <c r="H73" s="262"/>
      <c r="I73" s="262"/>
      <c r="J73" s="262"/>
      <c r="K73" s="262"/>
    </row>
    <row r="74" spans="2:11" s="1" customFormat="1" ht="7.5" customHeight="1">
      <c r="B74" s="263"/>
      <c r="C74" s="264"/>
      <c r="D74" s="264"/>
      <c r="E74" s="264"/>
      <c r="F74" s="264"/>
      <c r="G74" s="264"/>
      <c r="H74" s="264"/>
      <c r="I74" s="264"/>
      <c r="J74" s="264"/>
      <c r="K74" s="265"/>
    </row>
    <row r="75" spans="2:11" s="1" customFormat="1" ht="45" customHeight="1">
      <c r="B75" s="266"/>
      <c r="C75" s="374" t="s">
        <v>694</v>
      </c>
      <c r="D75" s="374"/>
      <c r="E75" s="374"/>
      <c r="F75" s="374"/>
      <c r="G75" s="374"/>
      <c r="H75" s="374"/>
      <c r="I75" s="374"/>
      <c r="J75" s="374"/>
      <c r="K75" s="267"/>
    </row>
    <row r="76" spans="2:11" s="1" customFormat="1" ht="17.25" customHeight="1">
      <c r="B76" s="266"/>
      <c r="C76" s="268" t="s">
        <v>695</v>
      </c>
      <c r="D76" s="268"/>
      <c r="E76" s="268"/>
      <c r="F76" s="268" t="s">
        <v>696</v>
      </c>
      <c r="G76" s="269"/>
      <c r="H76" s="268" t="s">
        <v>54</v>
      </c>
      <c r="I76" s="268" t="s">
        <v>57</v>
      </c>
      <c r="J76" s="268" t="s">
        <v>697</v>
      </c>
      <c r="K76" s="267"/>
    </row>
    <row r="77" spans="2:11" s="1" customFormat="1" ht="17.25" customHeight="1">
      <c r="B77" s="266"/>
      <c r="C77" s="270" t="s">
        <v>698</v>
      </c>
      <c r="D77" s="270"/>
      <c r="E77" s="270"/>
      <c r="F77" s="271" t="s">
        <v>699</v>
      </c>
      <c r="G77" s="272"/>
      <c r="H77" s="270"/>
      <c r="I77" s="270"/>
      <c r="J77" s="270" t="s">
        <v>700</v>
      </c>
      <c r="K77" s="267"/>
    </row>
    <row r="78" spans="2:11" s="1" customFormat="1" ht="5.25" customHeight="1">
      <c r="B78" s="266"/>
      <c r="C78" s="273"/>
      <c r="D78" s="273"/>
      <c r="E78" s="273"/>
      <c r="F78" s="273"/>
      <c r="G78" s="274"/>
      <c r="H78" s="273"/>
      <c r="I78" s="273"/>
      <c r="J78" s="273"/>
      <c r="K78" s="267"/>
    </row>
    <row r="79" spans="2:11" s="1" customFormat="1" ht="15" customHeight="1">
      <c r="B79" s="266"/>
      <c r="C79" s="255" t="s">
        <v>53</v>
      </c>
      <c r="D79" s="275"/>
      <c r="E79" s="275"/>
      <c r="F79" s="276" t="s">
        <v>701</v>
      </c>
      <c r="G79" s="277"/>
      <c r="H79" s="255" t="s">
        <v>702</v>
      </c>
      <c r="I79" s="255" t="s">
        <v>703</v>
      </c>
      <c r="J79" s="255">
        <v>20</v>
      </c>
      <c r="K79" s="267"/>
    </row>
    <row r="80" spans="2:11" s="1" customFormat="1" ht="15" customHeight="1">
      <c r="B80" s="266"/>
      <c r="C80" s="255" t="s">
        <v>704</v>
      </c>
      <c r="D80" s="255"/>
      <c r="E80" s="255"/>
      <c r="F80" s="276" t="s">
        <v>701</v>
      </c>
      <c r="G80" s="277"/>
      <c r="H80" s="255" t="s">
        <v>705</v>
      </c>
      <c r="I80" s="255" t="s">
        <v>703</v>
      </c>
      <c r="J80" s="255">
        <v>120</v>
      </c>
      <c r="K80" s="267"/>
    </row>
    <row r="81" spans="2:11" s="1" customFormat="1" ht="15" customHeight="1">
      <c r="B81" s="278"/>
      <c r="C81" s="255" t="s">
        <v>706</v>
      </c>
      <c r="D81" s="255"/>
      <c r="E81" s="255"/>
      <c r="F81" s="276" t="s">
        <v>707</v>
      </c>
      <c r="G81" s="277"/>
      <c r="H81" s="255" t="s">
        <v>708</v>
      </c>
      <c r="I81" s="255" t="s">
        <v>703</v>
      </c>
      <c r="J81" s="255">
        <v>50</v>
      </c>
      <c r="K81" s="267"/>
    </row>
    <row r="82" spans="2:11" s="1" customFormat="1" ht="15" customHeight="1">
      <c r="B82" s="278"/>
      <c r="C82" s="255" t="s">
        <v>709</v>
      </c>
      <c r="D82" s="255"/>
      <c r="E82" s="255"/>
      <c r="F82" s="276" t="s">
        <v>701</v>
      </c>
      <c r="G82" s="277"/>
      <c r="H82" s="255" t="s">
        <v>710</v>
      </c>
      <c r="I82" s="255" t="s">
        <v>711</v>
      </c>
      <c r="J82" s="255"/>
      <c r="K82" s="267"/>
    </row>
    <row r="83" spans="2:11" s="1" customFormat="1" ht="15" customHeight="1">
      <c r="B83" s="278"/>
      <c r="C83" s="279" t="s">
        <v>712</v>
      </c>
      <c r="D83" s="279"/>
      <c r="E83" s="279"/>
      <c r="F83" s="280" t="s">
        <v>707</v>
      </c>
      <c r="G83" s="279"/>
      <c r="H83" s="279" t="s">
        <v>713</v>
      </c>
      <c r="I83" s="279" t="s">
        <v>703</v>
      </c>
      <c r="J83" s="279">
        <v>15</v>
      </c>
      <c r="K83" s="267"/>
    </row>
    <row r="84" spans="2:11" s="1" customFormat="1" ht="15" customHeight="1">
      <c r="B84" s="278"/>
      <c r="C84" s="279" t="s">
        <v>714</v>
      </c>
      <c r="D84" s="279"/>
      <c r="E84" s="279"/>
      <c r="F84" s="280" t="s">
        <v>707</v>
      </c>
      <c r="G84" s="279"/>
      <c r="H84" s="279" t="s">
        <v>715</v>
      </c>
      <c r="I84" s="279" t="s">
        <v>703</v>
      </c>
      <c r="J84" s="279">
        <v>15</v>
      </c>
      <c r="K84" s="267"/>
    </row>
    <row r="85" spans="2:11" s="1" customFormat="1" ht="15" customHeight="1">
      <c r="B85" s="278"/>
      <c r="C85" s="279" t="s">
        <v>716</v>
      </c>
      <c r="D85" s="279"/>
      <c r="E85" s="279"/>
      <c r="F85" s="280" t="s">
        <v>707</v>
      </c>
      <c r="G85" s="279"/>
      <c r="H85" s="279" t="s">
        <v>717</v>
      </c>
      <c r="I85" s="279" t="s">
        <v>703</v>
      </c>
      <c r="J85" s="279">
        <v>20</v>
      </c>
      <c r="K85" s="267"/>
    </row>
    <row r="86" spans="2:11" s="1" customFormat="1" ht="15" customHeight="1">
      <c r="B86" s="278"/>
      <c r="C86" s="279" t="s">
        <v>718</v>
      </c>
      <c r="D86" s="279"/>
      <c r="E86" s="279"/>
      <c r="F86" s="280" t="s">
        <v>707</v>
      </c>
      <c r="G86" s="279"/>
      <c r="H86" s="279" t="s">
        <v>719</v>
      </c>
      <c r="I86" s="279" t="s">
        <v>703</v>
      </c>
      <c r="J86" s="279">
        <v>20</v>
      </c>
      <c r="K86" s="267"/>
    </row>
    <row r="87" spans="2:11" s="1" customFormat="1" ht="15" customHeight="1">
      <c r="B87" s="278"/>
      <c r="C87" s="255" t="s">
        <v>720</v>
      </c>
      <c r="D87" s="255"/>
      <c r="E87" s="255"/>
      <c r="F87" s="276" t="s">
        <v>707</v>
      </c>
      <c r="G87" s="277"/>
      <c r="H87" s="255" t="s">
        <v>721</v>
      </c>
      <c r="I87" s="255" t="s">
        <v>703</v>
      </c>
      <c r="J87" s="255">
        <v>50</v>
      </c>
      <c r="K87" s="267"/>
    </row>
    <row r="88" spans="2:11" s="1" customFormat="1" ht="15" customHeight="1">
      <c r="B88" s="278"/>
      <c r="C88" s="255" t="s">
        <v>722</v>
      </c>
      <c r="D88" s="255"/>
      <c r="E88" s="255"/>
      <c r="F88" s="276" t="s">
        <v>707</v>
      </c>
      <c r="G88" s="277"/>
      <c r="H88" s="255" t="s">
        <v>723</v>
      </c>
      <c r="I88" s="255" t="s">
        <v>703</v>
      </c>
      <c r="J88" s="255">
        <v>20</v>
      </c>
      <c r="K88" s="267"/>
    </row>
    <row r="89" spans="2:11" s="1" customFormat="1" ht="15" customHeight="1">
      <c r="B89" s="278"/>
      <c r="C89" s="255" t="s">
        <v>724</v>
      </c>
      <c r="D89" s="255"/>
      <c r="E89" s="255"/>
      <c r="F89" s="276" t="s">
        <v>707</v>
      </c>
      <c r="G89" s="277"/>
      <c r="H89" s="255" t="s">
        <v>725</v>
      </c>
      <c r="I89" s="255" t="s">
        <v>703</v>
      </c>
      <c r="J89" s="255">
        <v>20</v>
      </c>
      <c r="K89" s="267"/>
    </row>
    <row r="90" spans="2:11" s="1" customFormat="1" ht="15" customHeight="1">
      <c r="B90" s="278"/>
      <c r="C90" s="255" t="s">
        <v>726</v>
      </c>
      <c r="D90" s="255"/>
      <c r="E90" s="255"/>
      <c r="F90" s="276" t="s">
        <v>707</v>
      </c>
      <c r="G90" s="277"/>
      <c r="H90" s="255" t="s">
        <v>727</v>
      </c>
      <c r="I90" s="255" t="s">
        <v>703</v>
      </c>
      <c r="J90" s="255">
        <v>50</v>
      </c>
      <c r="K90" s="267"/>
    </row>
    <row r="91" spans="2:11" s="1" customFormat="1" ht="15" customHeight="1">
      <c r="B91" s="278"/>
      <c r="C91" s="255" t="s">
        <v>728</v>
      </c>
      <c r="D91" s="255"/>
      <c r="E91" s="255"/>
      <c r="F91" s="276" t="s">
        <v>707</v>
      </c>
      <c r="G91" s="277"/>
      <c r="H91" s="255" t="s">
        <v>728</v>
      </c>
      <c r="I91" s="255" t="s">
        <v>703</v>
      </c>
      <c r="J91" s="255">
        <v>50</v>
      </c>
      <c r="K91" s="267"/>
    </row>
    <row r="92" spans="2:11" s="1" customFormat="1" ht="15" customHeight="1">
      <c r="B92" s="278"/>
      <c r="C92" s="255" t="s">
        <v>729</v>
      </c>
      <c r="D92" s="255"/>
      <c r="E92" s="255"/>
      <c r="F92" s="276" t="s">
        <v>707</v>
      </c>
      <c r="G92" s="277"/>
      <c r="H92" s="255" t="s">
        <v>730</v>
      </c>
      <c r="I92" s="255" t="s">
        <v>703</v>
      </c>
      <c r="J92" s="255">
        <v>255</v>
      </c>
      <c r="K92" s="267"/>
    </row>
    <row r="93" spans="2:11" s="1" customFormat="1" ht="15" customHeight="1">
      <c r="B93" s="278"/>
      <c r="C93" s="255" t="s">
        <v>731</v>
      </c>
      <c r="D93" s="255"/>
      <c r="E93" s="255"/>
      <c r="F93" s="276" t="s">
        <v>701</v>
      </c>
      <c r="G93" s="277"/>
      <c r="H93" s="255" t="s">
        <v>732</v>
      </c>
      <c r="I93" s="255" t="s">
        <v>733</v>
      </c>
      <c r="J93" s="255"/>
      <c r="K93" s="267"/>
    </row>
    <row r="94" spans="2:11" s="1" customFormat="1" ht="15" customHeight="1">
      <c r="B94" s="278"/>
      <c r="C94" s="255" t="s">
        <v>734</v>
      </c>
      <c r="D94" s="255"/>
      <c r="E94" s="255"/>
      <c r="F94" s="276" t="s">
        <v>701</v>
      </c>
      <c r="G94" s="277"/>
      <c r="H94" s="255" t="s">
        <v>735</v>
      </c>
      <c r="I94" s="255" t="s">
        <v>736</v>
      </c>
      <c r="J94" s="255"/>
      <c r="K94" s="267"/>
    </row>
    <row r="95" spans="2:11" s="1" customFormat="1" ht="15" customHeight="1">
      <c r="B95" s="278"/>
      <c r="C95" s="255" t="s">
        <v>737</v>
      </c>
      <c r="D95" s="255"/>
      <c r="E95" s="255"/>
      <c r="F95" s="276" t="s">
        <v>701</v>
      </c>
      <c r="G95" s="277"/>
      <c r="H95" s="255" t="s">
        <v>737</v>
      </c>
      <c r="I95" s="255" t="s">
        <v>736</v>
      </c>
      <c r="J95" s="255"/>
      <c r="K95" s="267"/>
    </row>
    <row r="96" spans="2:11" s="1" customFormat="1" ht="15" customHeight="1">
      <c r="B96" s="278"/>
      <c r="C96" s="255" t="s">
        <v>38</v>
      </c>
      <c r="D96" s="255"/>
      <c r="E96" s="255"/>
      <c r="F96" s="276" t="s">
        <v>701</v>
      </c>
      <c r="G96" s="277"/>
      <c r="H96" s="255" t="s">
        <v>738</v>
      </c>
      <c r="I96" s="255" t="s">
        <v>736</v>
      </c>
      <c r="J96" s="255"/>
      <c r="K96" s="267"/>
    </row>
    <row r="97" spans="2:11" s="1" customFormat="1" ht="15" customHeight="1">
      <c r="B97" s="278"/>
      <c r="C97" s="255" t="s">
        <v>48</v>
      </c>
      <c r="D97" s="255"/>
      <c r="E97" s="255"/>
      <c r="F97" s="276" t="s">
        <v>701</v>
      </c>
      <c r="G97" s="277"/>
      <c r="H97" s="255" t="s">
        <v>739</v>
      </c>
      <c r="I97" s="255" t="s">
        <v>736</v>
      </c>
      <c r="J97" s="255"/>
      <c r="K97" s="267"/>
    </row>
    <row r="98" spans="2:11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pans="2:11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pans="2:11" s="1" customFormat="1" ht="18.75" customHeight="1">
      <c r="B100" s="262"/>
      <c r="C100" s="262"/>
      <c r="D100" s="262"/>
      <c r="E100" s="262"/>
      <c r="F100" s="262"/>
      <c r="G100" s="262"/>
      <c r="H100" s="262"/>
      <c r="I100" s="262"/>
      <c r="J100" s="262"/>
      <c r="K100" s="262"/>
    </row>
    <row r="101" spans="2:11" s="1" customFormat="1" ht="7.5" customHeight="1">
      <c r="B101" s="263"/>
      <c r="C101" s="264"/>
      <c r="D101" s="264"/>
      <c r="E101" s="264"/>
      <c r="F101" s="264"/>
      <c r="G101" s="264"/>
      <c r="H101" s="264"/>
      <c r="I101" s="264"/>
      <c r="J101" s="264"/>
      <c r="K101" s="265"/>
    </row>
    <row r="102" spans="2:11" s="1" customFormat="1" ht="45" customHeight="1">
      <c r="B102" s="266"/>
      <c r="C102" s="374" t="s">
        <v>740</v>
      </c>
      <c r="D102" s="374"/>
      <c r="E102" s="374"/>
      <c r="F102" s="374"/>
      <c r="G102" s="374"/>
      <c r="H102" s="374"/>
      <c r="I102" s="374"/>
      <c r="J102" s="374"/>
      <c r="K102" s="267"/>
    </row>
    <row r="103" spans="2:11" s="1" customFormat="1" ht="17.25" customHeight="1">
      <c r="B103" s="266"/>
      <c r="C103" s="268" t="s">
        <v>695</v>
      </c>
      <c r="D103" s="268"/>
      <c r="E103" s="268"/>
      <c r="F103" s="268" t="s">
        <v>696</v>
      </c>
      <c r="G103" s="269"/>
      <c r="H103" s="268" t="s">
        <v>54</v>
      </c>
      <c r="I103" s="268" t="s">
        <v>57</v>
      </c>
      <c r="J103" s="268" t="s">
        <v>697</v>
      </c>
      <c r="K103" s="267"/>
    </row>
    <row r="104" spans="2:11" s="1" customFormat="1" ht="17.25" customHeight="1">
      <c r="B104" s="266"/>
      <c r="C104" s="270" t="s">
        <v>698</v>
      </c>
      <c r="D104" s="270"/>
      <c r="E104" s="270"/>
      <c r="F104" s="271" t="s">
        <v>699</v>
      </c>
      <c r="G104" s="272"/>
      <c r="H104" s="270"/>
      <c r="I104" s="270"/>
      <c r="J104" s="270" t="s">
        <v>700</v>
      </c>
      <c r="K104" s="267"/>
    </row>
    <row r="105" spans="2:11" s="1" customFormat="1" ht="5.25" customHeight="1">
      <c r="B105" s="266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pans="2:11" s="1" customFormat="1" ht="15" customHeight="1">
      <c r="B106" s="266"/>
      <c r="C106" s="255" t="s">
        <v>53</v>
      </c>
      <c r="D106" s="275"/>
      <c r="E106" s="275"/>
      <c r="F106" s="276" t="s">
        <v>701</v>
      </c>
      <c r="G106" s="255"/>
      <c r="H106" s="255" t="s">
        <v>741</v>
      </c>
      <c r="I106" s="255" t="s">
        <v>703</v>
      </c>
      <c r="J106" s="255">
        <v>20</v>
      </c>
      <c r="K106" s="267"/>
    </row>
    <row r="107" spans="2:11" s="1" customFormat="1" ht="15" customHeight="1">
      <c r="B107" s="266"/>
      <c r="C107" s="255" t="s">
        <v>704</v>
      </c>
      <c r="D107" s="255"/>
      <c r="E107" s="255"/>
      <c r="F107" s="276" t="s">
        <v>701</v>
      </c>
      <c r="G107" s="255"/>
      <c r="H107" s="255" t="s">
        <v>741</v>
      </c>
      <c r="I107" s="255" t="s">
        <v>703</v>
      </c>
      <c r="J107" s="255">
        <v>120</v>
      </c>
      <c r="K107" s="267"/>
    </row>
    <row r="108" spans="2:11" s="1" customFormat="1" ht="15" customHeight="1">
      <c r="B108" s="278"/>
      <c r="C108" s="255" t="s">
        <v>706</v>
      </c>
      <c r="D108" s="255"/>
      <c r="E108" s="255"/>
      <c r="F108" s="276" t="s">
        <v>707</v>
      </c>
      <c r="G108" s="255"/>
      <c r="H108" s="255" t="s">
        <v>741</v>
      </c>
      <c r="I108" s="255" t="s">
        <v>703</v>
      </c>
      <c r="J108" s="255">
        <v>50</v>
      </c>
      <c r="K108" s="267"/>
    </row>
    <row r="109" spans="2:11" s="1" customFormat="1" ht="15" customHeight="1">
      <c r="B109" s="278"/>
      <c r="C109" s="255" t="s">
        <v>709</v>
      </c>
      <c r="D109" s="255"/>
      <c r="E109" s="255"/>
      <c r="F109" s="276" t="s">
        <v>701</v>
      </c>
      <c r="G109" s="255"/>
      <c r="H109" s="255" t="s">
        <v>741</v>
      </c>
      <c r="I109" s="255" t="s">
        <v>711</v>
      </c>
      <c r="J109" s="255"/>
      <c r="K109" s="267"/>
    </row>
    <row r="110" spans="2:11" s="1" customFormat="1" ht="15" customHeight="1">
      <c r="B110" s="278"/>
      <c r="C110" s="255" t="s">
        <v>720</v>
      </c>
      <c r="D110" s="255"/>
      <c r="E110" s="255"/>
      <c r="F110" s="276" t="s">
        <v>707</v>
      </c>
      <c r="G110" s="255"/>
      <c r="H110" s="255" t="s">
        <v>741</v>
      </c>
      <c r="I110" s="255" t="s">
        <v>703</v>
      </c>
      <c r="J110" s="255">
        <v>50</v>
      </c>
      <c r="K110" s="267"/>
    </row>
    <row r="111" spans="2:11" s="1" customFormat="1" ht="15" customHeight="1">
      <c r="B111" s="278"/>
      <c r="C111" s="255" t="s">
        <v>728</v>
      </c>
      <c r="D111" s="255"/>
      <c r="E111" s="255"/>
      <c r="F111" s="276" t="s">
        <v>707</v>
      </c>
      <c r="G111" s="255"/>
      <c r="H111" s="255" t="s">
        <v>741</v>
      </c>
      <c r="I111" s="255" t="s">
        <v>703</v>
      </c>
      <c r="J111" s="255">
        <v>50</v>
      </c>
      <c r="K111" s="267"/>
    </row>
    <row r="112" spans="2:11" s="1" customFormat="1" ht="15" customHeight="1">
      <c r="B112" s="278"/>
      <c r="C112" s="255" t="s">
        <v>726</v>
      </c>
      <c r="D112" s="255"/>
      <c r="E112" s="255"/>
      <c r="F112" s="276" t="s">
        <v>707</v>
      </c>
      <c r="G112" s="255"/>
      <c r="H112" s="255" t="s">
        <v>741</v>
      </c>
      <c r="I112" s="255" t="s">
        <v>703</v>
      </c>
      <c r="J112" s="255">
        <v>50</v>
      </c>
      <c r="K112" s="267"/>
    </row>
    <row r="113" spans="2:11" s="1" customFormat="1" ht="15" customHeight="1">
      <c r="B113" s="278"/>
      <c r="C113" s="255" t="s">
        <v>53</v>
      </c>
      <c r="D113" s="255"/>
      <c r="E113" s="255"/>
      <c r="F113" s="276" t="s">
        <v>701</v>
      </c>
      <c r="G113" s="255"/>
      <c r="H113" s="255" t="s">
        <v>742</v>
      </c>
      <c r="I113" s="255" t="s">
        <v>703</v>
      </c>
      <c r="J113" s="255">
        <v>20</v>
      </c>
      <c r="K113" s="267"/>
    </row>
    <row r="114" spans="2:11" s="1" customFormat="1" ht="15" customHeight="1">
      <c r="B114" s="278"/>
      <c r="C114" s="255" t="s">
        <v>743</v>
      </c>
      <c r="D114" s="255"/>
      <c r="E114" s="255"/>
      <c r="F114" s="276" t="s">
        <v>701</v>
      </c>
      <c r="G114" s="255"/>
      <c r="H114" s="255" t="s">
        <v>744</v>
      </c>
      <c r="I114" s="255" t="s">
        <v>703</v>
      </c>
      <c r="J114" s="255">
        <v>120</v>
      </c>
      <c r="K114" s="267"/>
    </row>
    <row r="115" spans="2:11" s="1" customFormat="1" ht="15" customHeight="1">
      <c r="B115" s="278"/>
      <c r="C115" s="255" t="s">
        <v>38</v>
      </c>
      <c r="D115" s="255"/>
      <c r="E115" s="255"/>
      <c r="F115" s="276" t="s">
        <v>701</v>
      </c>
      <c r="G115" s="255"/>
      <c r="H115" s="255" t="s">
        <v>745</v>
      </c>
      <c r="I115" s="255" t="s">
        <v>736</v>
      </c>
      <c r="J115" s="255"/>
      <c r="K115" s="267"/>
    </row>
    <row r="116" spans="2:11" s="1" customFormat="1" ht="15" customHeight="1">
      <c r="B116" s="278"/>
      <c r="C116" s="255" t="s">
        <v>48</v>
      </c>
      <c r="D116" s="255"/>
      <c r="E116" s="255"/>
      <c r="F116" s="276" t="s">
        <v>701</v>
      </c>
      <c r="G116" s="255"/>
      <c r="H116" s="255" t="s">
        <v>746</v>
      </c>
      <c r="I116" s="255" t="s">
        <v>736</v>
      </c>
      <c r="J116" s="255"/>
      <c r="K116" s="267"/>
    </row>
    <row r="117" spans="2:11" s="1" customFormat="1" ht="15" customHeight="1">
      <c r="B117" s="278"/>
      <c r="C117" s="255" t="s">
        <v>57</v>
      </c>
      <c r="D117" s="255"/>
      <c r="E117" s="255"/>
      <c r="F117" s="276" t="s">
        <v>701</v>
      </c>
      <c r="G117" s="255"/>
      <c r="H117" s="255" t="s">
        <v>747</v>
      </c>
      <c r="I117" s="255" t="s">
        <v>748</v>
      </c>
      <c r="J117" s="255"/>
      <c r="K117" s="267"/>
    </row>
    <row r="118" spans="2:11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pans="2:11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pans="2:11" s="1" customFormat="1" ht="18.75" customHeight="1">
      <c r="B120" s="262"/>
      <c r="C120" s="262"/>
      <c r="D120" s="262"/>
      <c r="E120" s="262"/>
      <c r="F120" s="262"/>
      <c r="G120" s="262"/>
      <c r="H120" s="262"/>
      <c r="I120" s="262"/>
      <c r="J120" s="262"/>
      <c r="K120" s="262"/>
    </row>
    <row r="121" spans="2:1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pans="2:11" s="1" customFormat="1" ht="45" customHeight="1">
      <c r="B122" s="294"/>
      <c r="C122" s="375" t="s">
        <v>749</v>
      </c>
      <c r="D122" s="375"/>
      <c r="E122" s="375"/>
      <c r="F122" s="375"/>
      <c r="G122" s="375"/>
      <c r="H122" s="375"/>
      <c r="I122" s="375"/>
      <c r="J122" s="375"/>
      <c r="K122" s="295"/>
    </row>
    <row r="123" spans="2:11" s="1" customFormat="1" ht="17.25" customHeight="1">
      <c r="B123" s="296"/>
      <c r="C123" s="268" t="s">
        <v>695</v>
      </c>
      <c r="D123" s="268"/>
      <c r="E123" s="268"/>
      <c r="F123" s="268" t="s">
        <v>696</v>
      </c>
      <c r="G123" s="269"/>
      <c r="H123" s="268" t="s">
        <v>54</v>
      </c>
      <c r="I123" s="268" t="s">
        <v>57</v>
      </c>
      <c r="J123" s="268" t="s">
        <v>697</v>
      </c>
      <c r="K123" s="297"/>
    </row>
    <row r="124" spans="2:11" s="1" customFormat="1" ht="17.25" customHeight="1">
      <c r="B124" s="296"/>
      <c r="C124" s="270" t="s">
        <v>698</v>
      </c>
      <c r="D124" s="270"/>
      <c r="E124" s="270"/>
      <c r="F124" s="271" t="s">
        <v>699</v>
      </c>
      <c r="G124" s="272"/>
      <c r="H124" s="270"/>
      <c r="I124" s="270"/>
      <c r="J124" s="270" t="s">
        <v>700</v>
      </c>
      <c r="K124" s="297"/>
    </row>
    <row r="125" spans="2:11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pans="2:11" s="1" customFormat="1" ht="15" customHeight="1">
      <c r="B126" s="298"/>
      <c r="C126" s="255" t="s">
        <v>704</v>
      </c>
      <c r="D126" s="275"/>
      <c r="E126" s="275"/>
      <c r="F126" s="276" t="s">
        <v>701</v>
      </c>
      <c r="G126" s="255"/>
      <c r="H126" s="255" t="s">
        <v>741</v>
      </c>
      <c r="I126" s="255" t="s">
        <v>703</v>
      </c>
      <c r="J126" s="255">
        <v>120</v>
      </c>
      <c r="K126" s="301"/>
    </row>
    <row r="127" spans="2:11" s="1" customFormat="1" ht="15" customHeight="1">
      <c r="B127" s="298"/>
      <c r="C127" s="255" t="s">
        <v>750</v>
      </c>
      <c r="D127" s="255"/>
      <c r="E127" s="255"/>
      <c r="F127" s="276" t="s">
        <v>701</v>
      </c>
      <c r="G127" s="255"/>
      <c r="H127" s="255" t="s">
        <v>751</v>
      </c>
      <c r="I127" s="255" t="s">
        <v>703</v>
      </c>
      <c r="J127" s="255" t="s">
        <v>752</v>
      </c>
      <c r="K127" s="301"/>
    </row>
    <row r="128" spans="2:11" s="1" customFormat="1" ht="15" customHeight="1">
      <c r="B128" s="298"/>
      <c r="C128" s="255" t="s">
        <v>649</v>
      </c>
      <c r="D128" s="255"/>
      <c r="E128" s="255"/>
      <c r="F128" s="276" t="s">
        <v>701</v>
      </c>
      <c r="G128" s="255"/>
      <c r="H128" s="255" t="s">
        <v>753</v>
      </c>
      <c r="I128" s="255" t="s">
        <v>703</v>
      </c>
      <c r="J128" s="255" t="s">
        <v>752</v>
      </c>
      <c r="K128" s="301"/>
    </row>
    <row r="129" spans="2:11" s="1" customFormat="1" ht="15" customHeight="1">
      <c r="B129" s="298"/>
      <c r="C129" s="255" t="s">
        <v>712</v>
      </c>
      <c r="D129" s="255"/>
      <c r="E129" s="255"/>
      <c r="F129" s="276" t="s">
        <v>707</v>
      </c>
      <c r="G129" s="255"/>
      <c r="H129" s="255" t="s">
        <v>713</v>
      </c>
      <c r="I129" s="255" t="s">
        <v>703</v>
      </c>
      <c r="J129" s="255">
        <v>15</v>
      </c>
      <c r="K129" s="301"/>
    </row>
    <row r="130" spans="2:11" s="1" customFormat="1" ht="15" customHeight="1">
      <c r="B130" s="298"/>
      <c r="C130" s="279" t="s">
        <v>714</v>
      </c>
      <c r="D130" s="279"/>
      <c r="E130" s="279"/>
      <c r="F130" s="280" t="s">
        <v>707</v>
      </c>
      <c r="G130" s="279"/>
      <c r="H130" s="279" t="s">
        <v>715</v>
      </c>
      <c r="I130" s="279" t="s">
        <v>703</v>
      </c>
      <c r="J130" s="279">
        <v>15</v>
      </c>
      <c r="K130" s="301"/>
    </row>
    <row r="131" spans="2:11" s="1" customFormat="1" ht="15" customHeight="1">
      <c r="B131" s="298"/>
      <c r="C131" s="279" t="s">
        <v>716</v>
      </c>
      <c r="D131" s="279"/>
      <c r="E131" s="279"/>
      <c r="F131" s="280" t="s">
        <v>707</v>
      </c>
      <c r="G131" s="279"/>
      <c r="H131" s="279" t="s">
        <v>717</v>
      </c>
      <c r="I131" s="279" t="s">
        <v>703</v>
      </c>
      <c r="J131" s="279">
        <v>20</v>
      </c>
      <c r="K131" s="301"/>
    </row>
    <row r="132" spans="2:11" s="1" customFormat="1" ht="15" customHeight="1">
      <c r="B132" s="298"/>
      <c r="C132" s="279" t="s">
        <v>718</v>
      </c>
      <c r="D132" s="279"/>
      <c r="E132" s="279"/>
      <c r="F132" s="280" t="s">
        <v>707</v>
      </c>
      <c r="G132" s="279"/>
      <c r="H132" s="279" t="s">
        <v>719</v>
      </c>
      <c r="I132" s="279" t="s">
        <v>703</v>
      </c>
      <c r="J132" s="279">
        <v>20</v>
      </c>
      <c r="K132" s="301"/>
    </row>
    <row r="133" spans="2:11" s="1" customFormat="1" ht="15" customHeight="1">
      <c r="B133" s="298"/>
      <c r="C133" s="255" t="s">
        <v>706</v>
      </c>
      <c r="D133" s="255"/>
      <c r="E133" s="255"/>
      <c r="F133" s="276" t="s">
        <v>707</v>
      </c>
      <c r="G133" s="255"/>
      <c r="H133" s="255" t="s">
        <v>741</v>
      </c>
      <c r="I133" s="255" t="s">
        <v>703</v>
      </c>
      <c r="J133" s="255">
        <v>50</v>
      </c>
      <c r="K133" s="301"/>
    </row>
    <row r="134" spans="2:11" s="1" customFormat="1" ht="15" customHeight="1">
      <c r="B134" s="298"/>
      <c r="C134" s="255" t="s">
        <v>720</v>
      </c>
      <c r="D134" s="255"/>
      <c r="E134" s="255"/>
      <c r="F134" s="276" t="s">
        <v>707</v>
      </c>
      <c r="G134" s="255"/>
      <c r="H134" s="255" t="s">
        <v>741</v>
      </c>
      <c r="I134" s="255" t="s">
        <v>703</v>
      </c>
      <c r="J134" s="255">
        <v>50</v>
      </c>
      <c r="K134" s="301"/>
    </row>
    <row r="135" spans="2:11" s="1" customFormat="1" ht="15" customHeight="1">
      <c r="B135" s="298"/>
      <c r="C135" s="255" t="s">
        <v>726</v>
      </c>
      <c r="D135" s="255"/>
      <c r="E135" s="255"/>
      <c r="F135" s="276" t="s">
        <v>707</v>
      </c>
      <c r="G135" s="255"/>
      <c r="H135" s="255" t="s">
        <v>741</v>
      </c>
      <c r="I135" s="255" t="s">
        <v>703</v>
      </c>
      <c r="J135" s="255">
        <v>50</v>
      </c>
      <c r="K135" s="301"/>
    </row>
    <row r="136" spans="2:11" s="1" customFormat="1" ht="15" customHeight="1">
      <c r="B136" s="298"/>
      <c r="C136" s="255" t="s">
        <v>728</v>
      </c>
      <c r="D136" s="255"/>
      <c r="E136" s="255"/>
      <c r="F136" s="276" t="s">
        <v>707</v>
      </c>
      <c r="G136" s="255"/>
      <c r="H136" s="255" t="s">
        <v>741</v>
      </c>
      <c r="I136" s="255" t="s">
        <v>703</v>
      </c>
      <c r="J136" s="255">
        <v>50</v>
      </c>
      <c r="K136" s="301"/>
    </row>
    <row r="137" spans="2:11" s="1" customFormat="1" ht="15" customHeight="1">
      <c r="B137" s="298"/>
      <c r="C137" s="255" t="s">
        <v>729</v>
      </c>
      <c r="D137" s="255"/>
      <c r="E137" s="255"/>
      <c r="F137" s="276" t="s">
        <v>707</v>
      </c>
      <c r="G137" s="255"/>
      <c r="H137" s="255" t="s">
        <v>754</v>
      </c>
      <c r="I137" s="255" t="s">
        <v>703</v>
      </c>
      <c r="J137" s="255">
        <v>255</v>
      </c>
      <c r="K137" s="301"/>
    </row>
    <row r="138" spans="2:11" s="1" customFormat="1" ht="15" customHeight="1">
      <c r="B138" s="298"/>
      <c r="C138" s="255" t="s">
        <v>731</v>
      </c>
      <c r="D138" s="255"/>
      <c r="E138" s="255"/>
      <c r="F138" s="276" t="s">
        <v>701</v>
      </c>
      <c r="G138" s="255"/>
      <c r="H138" s="255" t="s">
        <v>755</v>
      </c>
      <c r="I138" s="255" t="s">
        <v>733</v>
      </c>
      <c r="J138" s="255"/>
      <c r="K138" s="301"/>
    </row>
    <row r="139" spans="2:11" s="1" customFormat="1" ht="15" customHeight="1">
      <c r="B139" s="298"/>
      <c r="C139" s="255" t="s">
        <v>734</v>
      </c>
      <c r="D139" s="255"/>
      <c r="E139" s="255"/>
      <c r="F139" s="276" t="s">
        <v>701</v>
      </c>
      <c r="G139" s="255"/>
      <c r="H139" s="255" t="s">
        <v>756</v>
      </c>
      <c r="I139" s="255" t="s">
        <v>736</v>
      </c>
      <c r="J139" s="255"/>
      <c r="K139" s="301"/>
    </row>
    <row r="140" spans="2:11" s="1" customFormat="1" ht="15" customHeight="1">
      <c r="B140" s="298"/>
      <c r="C140" s="255" t="s">
        <v>737</v>
      </c>
      <c r="D140" s="255"/>
      <c r="E140" s="255"/>
      <c r="F140" s="276" t="s">
        <v>701</v>
      </c>
      <c r="G140" s="255"/>
      <c r="H140" s="255" t="s">
        <v>737</v>
      </c>
      <c r="I140" s="255" t="s">
        <v>736</v>
      </c>
      <c r="J140" s="255"/>
      <c r="K140" s="301"/>
    </row>
    <row r="141" spans="2:11" s="1" customFormat="1" ht="15" customHeight="1">
      <c r="B141" s="298"/>
      <c r="C141" s="255" t="s">
        <v>38</v>
      </c>
      <c r="D141" s="255"/>
      <c r="E141" s="255"/>
      <c r="F141" s="276" t="s">
        <v>701</v>
      </c>
      <c r="G141" s="255"/>
      <c r="H141" s="255" t="s">
        <v>757</v>
      </c>
      <c r="I141" s="255" t="s">
        <v>736</v>
      </c>
      <c r="J141" s="255"/>
      <c r="K141" s="301"/>
    </row>
    <row r="142" spans="2:11" s="1" customFormat="1" ht="15" customHeight="1">
      <c r="B142" s="298"/>
      <c r="C142" s="255" t="s">
        <v>758</v>
      </c>
      <c r="D142" s="255"/>
      <c r="E142" s="255"/>
      <c r="F142" s="276" t="s">
        <v>701</v>
      </c>
      <c r="G142" s="255"/>
      <c r="H142" s="255" t="s">
        <v>759</v>
      </c>
      <c r="I142" s="255" t="s">
        <v>736</v>
      </c>
      <c r="J142" s="255"/>
      <c r="K142" s="301"/>
    </row>
    <row r="143" spans="2:11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pans="2:11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pans="2:11" s="1" customFormat="1" ht="18.75" customHeight="1">
      <c r="B145" s="262"/>
      <c r="C145" s="262"/>
      <c r="D145" s="262"/>
      <c r="E145" s="262"/>
      <c r="F145" s="262"/>
      <c r="G145" s="262"/>
      <c r="H145" s="262"/>
      <c r="I145" s="262"/>
      <c r="J145" s="262"/>
      <c r="K145" s="262"/>
    </row>
    <row r="146" spans="2:11" s="1" customFormat="1" ht="7.5" customHeight="1">
      <c r="B146" s="263"/>
      <c r="C146" s="264"/>
      <c r="D146" s="264"/>
      <c r="E146" s="264"/>
      <c r="F146" s="264"/>
      <c r="G146" s="264"/>
      <c r="H146" s="264"/>
      <c r="I146" s="264"/>
      <c r="J146" s="264"/>
      <c r="K146" s="265"/>
    </row>
    <row r="147" spans="2:11" s="1" customFormat="1" ht="45" customHeight="1">
      <c r="B147" s="266"/>
      <c r="C147" s="374" t="s">
        <v>760</v>
      </c>
      <c r="D147" s="374"/>
      <c r="E147" s="374"/>
      <c r="F147" s="374"/>
      <c r="G147" s="374"/>
      <c r="H147" s="374"/>
      <c r="I147" s="374"/>
      <c r="J147" s="374"/>
      <c r="K147" s="267"/>
    </row>
    <row r="148" spans="2:11" s="1" customFormat="1" ht="17.25" customHeight="1">
      <c r="B148" s="266"/>
      <c r="C148" s="268" t="s">
        <v>695</v>
      </c>
      <c r="D148" s="268"/>
      <c r="E148" s="268"/>
      <c r="F148" s="268" t="s">
        <v>696</v>
      </c>
      <c r="G148" s="269"/>
      <c r="H148" s="268" t="s">
        <v>54</v>
      </c>
      <c r="I148" s="268" t="s">
        <v>57</v>
      </c>
      <c r="J148" s="268" t="s">
        <v>697</v>
      </c>
      <c r="K148" s="267"/>
    </row>
    <row r="149" spans="2:11" s="1" customFormat="1" ht="17.25" customHeight="1">
      <c r="B149" s="266"/>
      <c r="C149" s="270" t="s">
        <v>698</v>
      </c>
      <c r="D149" s="270"/>
      <c r="E149" s="270"/>
      <c r="F149" s="271" t="s">
        <v>699</v>
      </c>
      <c r="G149" s="272"/>
      <c r="H149" s="270"/>
      <c r="I149" s="270"/>
      <c r="J149" s="270" t="s">
        <v>700</v>
      </c>
      <c r="K149" s="267"/>
    </row>
    <row r="150" spans="2:11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pans="2:11" s="1" customFormat="1" ht="15" customHeight="1">
      <c r="B151" s="278"/>
      <c r="C151" s="305" t="s">
        <v>704</v>
      </c>
      <c r="D151" s="255"/>
      <c r="E151" s="255"/>
      <c r="F151" s="306" t="s">
        <v>701</v>
      </c>
      <c r="G151" s="255"/>
      <c r="H151" s="305" t="s">
        <v>741</v>
      </c>
      <c r="I151" s="305" t="s">
        <v>703</v>
      </c>
      <c r="J151" s="305">
        <v>120</v>
      </c>
      <c r="K151" s="301"/>
    </row>
    <row r="152" spans="2:11" s="1" customFormat="1" ht="15" customHeight="1">
      <c r="B152" s="278"/>
      <c r="C152" s="305" t="s">
        <v>750</v>
      </c>
      <c r="D152" s="255"/>
      <c r="E152" s="255"/>
      <c r="F152" s="306" t="s">
        <v>701</v>
      </c>
      <c r="G152" s="255"/>
      <c r="H152" s="305" t="s">
        <v>761</v>
      </c>
      <c r="I152" s="305" t="s">
        <v>703</v>
      </c>
      <c r="J152" s="305" t="s">
        <v>752</v>
      </c>
      <c r="K152" s="301"/>
    </row>
    <row r="153" spans="2:11" s="1" customFormat="1" ht="15" customHeight="1">
      <c r="B153" s="278"/>
      <c r="C153" s="305" t="s">
        <v>649</v>
      </c>
      <c r="D153" s="255"/>
      <c r="E153" s="255"/>
      <c r="F153" s="306" t="s">
        <v>701</v>
      </c>
      <c r="G153" s="255"/>
      <c r="H153" s="305" t="s">
        <v>762</v>
      </c>
      <c r="I153" s="305" t="s">
        <v>703</v>
      </c>
      <c r="J153" s="305" t="s">
        <v>752</v>
      </c>
      <c r="K153" s="301"/>
    </row>
    <row r="154" spans="2:11" s="1" customFormat="1" ht="15" customHeight="1">
      <c r="B154" s="278"/>
      <c r="C154" s="305" t="s">
        <v>706</v>
      </c>
      <c r="D154" s="255"/>
      <c r="E154" s="255"/>
      <c r="F154" s="306" t="s">
        <v>707</v>
      </c>
      <c r="G154" s="255"/>
      <c r="H154" s="305" t="s">
        <v>741</v>
      </c>
      <c r="I154" s="305" t="s">
        <v>703</v>
      </c>
      <c r="J154" s="305">
        <v>50</v>
      </c>
      <c r="K154" s="301"/>
    </row>
    <row r="155" spans="2:11" s="1" customFormat="1" ht="15" customHeight="1">
      <c r="B155" s="278"/>
      <c r="C155" s="305" t="s">
        <v>709</v>
      </c>
      <c r="D155" s="255"/>
      <c r="E155" s="255"/>
      <c r="F155" s="306" t="s">
        <v>701</v>
      </c>
      <c r="G155" s="255"/>
      <c r="H155" s="305" t="s">
        <v>741</v>
      </c>
      <c r="I155" s="305" t="s">
        <v>711</v>
      </c>
      <c r="J155" s="305"/>
      <c r="K155" s="301"/>
    </row>
    <row r="156" spans="2:11" s="1" customFormat="1" ht="15" customHeight="1">
      <c r="B156" s="278"/>
      <c r="C156" s="305" t="s">
        <v>720</v>
      </c>
      <c r="D156" s="255"/>
      <c r="E156" s="255"/>
      <c r="F156" s="306" t="s">
        <v>707</v>
      </c>
      <c r="G156" s="255"/>
      <c r="H156" s="305" t="s">
        <v>741</v>
      </c>
      <c r="I156" s="305" t="s">
        <v>703</v>
      </c>
      <c r="J156" s="305">
        <v>50</v>
      </c>
      <c r="K156" s="301"/>
    </row>
    <row r="157" spans="2:11" s="1" customFormat="1" ht="15" customHeight="1">
      <c r="B157" s="278"/>
      <c r="C157" s="305" t="s">
        <v>728</v>
      </c>
      <c r="D157" s="255"/>
      <c r="E157" s="255"/>
      <c r="F157" s="306" t="s">
        <v>707</v>
      </c>
      <c r="G157" s="255"/>
      <c r="H157" s="305" t="s">
        <v>741</v>
      </c>
      <c r="I157" s="305" t="s">
        <v>703</v>
      </c>
      <c r="J157" s="305">
        <v>50</v>
      </c>
      <c r="K157" s="301"/>
    </row>
    <row r="158" spans="2:11" s="1" customFormat="1" ht="15" customHeight="1">
      <c r="B158" s="278"/>
      <c r="C158" s="305" t="s">
        <v>726</v>
      </c>
      <c r="D158" s="255"/>
      <c r="E158" s="255"/>
      <c r="F158" s="306" t="s">
        <v>707</v>
      </c>
      <c r="G158" s="255"/>
      <c r="H158" s="305" t="s">
        <v>741</v>
      </c>
      <c r="I158" s="305" t="s">
        <v>703</v>
      </c>
      <c r="J158" s="305">
        <v>50</v>
      </c>
      <c r="K158" s="301"/>
    </row>
    <row r="159" spans="2:11" s="1" customFormat="1" ht="15" customHeight="1">
      <c r="B159" s="278"/>
      <c r="C159" s="305" t="s">
        <v>90</v>
      </c>
      <c r="D159" s="255"/>
      <c r="E159" s="255"/>
      <c r="F159" s="306" t="s">
        <v>701</v>
      </c>
      <c r="G159" s="255"/>
      <c r="H159" s="305" t="s">
        <v>763</v>
      </c>
      <c r="I159" s="305" t="s">
        <v>703</v>
      </c>
      <c r="J159" s="305" t="s">
        <v>764</v>
      </c>
      <c r="K159" s="301"/>
    </row>
    <row r="160" spans="2:11" s="1" customFormat="1" ht="15" customHeight="1">
      <c r="B160" s="278"/>
      <c r="C160" s="305" t="s">
        <v>765</v>
      </c>
      <c r="D160" s="255"/>
      <c r="E160" s="255"/>
      <c r="F160" s="306" t="s">
        <v>701</v>
      </c>
      <c r="G160" s="255"/>
      <c r="H160" s="305" t="s">
        <v>766</v>
      </c>
      <c r="I160" s="305" t="s">
        <v>736</v>
      </c>
      <c r="J160" s="305"/>
      <c r="K160" s="301"/>
    </row>
    <row r="161" spans="2:1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pans="2:11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pans="2:11" s="1" customFormat="1" ht="18.75" customHeight="1">
      <c r="B163" s="262"/>
      <c r="C163" s="262"/>
      <c r="D163" s="262"/>
      <c r="E163" s="262"/>
      <c r="F163" s="262"/>
      <c r="G163" s="262"/>
      <c r="H163" s="262"/>
      <c r="I163" s="262"/>
      <c r="J163" s="262"/>
      <c r="K163" s="262"/>
    </row>
    <row r="164" spans="2:11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pans="2:11" s="1" customFormat="1" ht="45" customHeight="1">
      <c r="B165" s="247"/>
      <c r="C165" s="375" t="s">
        <v>767</v>
      </c>
      <c r="D165" s="375"/>
      <c r="E165" s="375"/>
      <c r="F165" s="375"/>
      <c r="G165" s="375"/>
      <c r="H165" s="375"/>
      <c r="I165" s="375"/>
      <c r="J165" s="375"/>
      <c r="K165" s="248"/>
    </row>
    <row r="166" spans="2:11" s="1" customFormat="1" ht="17.25" customHeight="1">
      <c r="B166" s="247"/>
      <c r="C166" s="268" t="s">
        <v>695</v>
      </c>
      <c r="D166" s="268"/>
      <c r="E166" s="268"/>
      <c r="F166" s="268" t="s">
        <v>696</v>
      </c>
      <c r="G166" s="310"/>
      <c r="H166" s="311" t="s">
        <v>54</v>
      </c>
      <c r="I166" s="311" t="s">
        <v>57</v>
      </c>
      <c r="J166" s="268" t="s">
        <v>697</v>
      </c>
      <c r="K166" s="248"/>
    </row>
    <row r="167" spans="2:11" s="1" customFormat="1" ht="17.25" customHeight="1">
      <c r="B167" s="249"/>
      <c r="C167" s="270" t="s">
        <v>698</v>
      </c>
      <c r="D167" s="270"/>
      <c r="E167" s="270"/>
      <c r="F167" s="271" t="s">
        <v>699</v>
      </c>
      <c r="G167" s="312"/>
      <c r="H167" s="313"/>
      <c r="I167" s="313"/>
      <c r="J167" s="270" t="s">
        <v>700</v>
      </c>
      <c r="K167" s="250"/>
    </row>
    <row r="168" spans="2:11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pans="2:11" s="1" customFormat="1" ht="15" customHeight="1">
      <c r="B169" s="278"/>
      <c r="C169" s="255" t="s">
        <v>704</v>
      </c>
      <c r="D169" s="255"/>
      <c r="E169" s="255"/>
      <c r="F169" s="276" t="s">
        <v>701</v>
      </c>
      <c r="G169" s="255"/>
      <c r="H169" s="255" t="s">
        <v>741</v>
      </c>
      <c r="I169" s="255" t="s">
        <v>703</v>
      </c>
      <c r="J169" s="255">
        <v>120</v>
      </c>
      <c r="K169" s="301"/>
    </row>
    <row r="170" spans="2:11" s="1" customFormat="1" ht="15" customHeight="1">
      <c r="B170" s="278"/>
      <c r="C170" s="255" t="s">
        <v>750</v>
      </c>
      <c r="D170" s="255"/>
      <c r="E170" s="255"/>
      <c r="F170" s="276" t="s">
        <v>701</v>
      </c>
      <c r="G170" s="255"/>
      <c r="H170" s="255" t="s">
        <v>751</v>
      </c>
      <c r="I170" s="255" t="s">
        <v>703</v>
      </c>
      <c r="J170" s="255" t="s">
        <v>752</v>
      </c>
      <c r="K170" s="301"/>
    </row>
    <row r="171" spans="2:11" s="1" customFormat="1" ht="15" customHeight="1">
      <c r="B171" s="278"/>
      <c r="C171" s="255" t="s">
        <v>649</v>
      </c>
      <c r="D171" s="255"/>
      <c r="E171" s="255"/>
      <c r="F171" s="276" t="s">
        <v>701</v>
      </c>
      <c r="G171" s="255"/>
      <c r="H171" s="255" t="s">
        <v>768</v>
      </c>
      <c r="I171" s="255" t="s">
        <v>703</v>
      </c>
      <c r="J171" s="255" t="s">
        <v>752</v>
      </c>
      <c r="K171" s="301"/>
    </row>
    <row r="172" spans="2:11" s="1" customFormat="1" ht="15" customHeight="1">
      <c r="B172" s="278"/>
      <c r="C172" s="255" t="s">
        <v>706</v>
      </c>
      <c r="D172" s="255"/>
      <c r="E172" s="255"/>
      <c r="F172" s="276" t="s">
        <v>707</v>
      </c>
      <c r="G172" s="255"/>
      <c r="H172" s="255" t="s">
        <v>768</v>
      </c>
      <c r="I172" s="255" t="s">
        <v>703</v>
      </c>
      <c r="J172" s="255">
        <v>50</v>
      </c>
      <c r="K172" s="301"/>
    </row>
    <row r="173" spans="2:11" s="1" customFormat="1" ht="15" customHeight="1">
      <c r="B173" s="278"/>
      <c r="C173" s="255" t="s">
        <v>709</v>
      </c>
      <c r="D173" s="255"/>
      <c r="E173" s="255"/>
      <c r="F173" s="276" t="s">
        <v>701</v>
      </c>
      <c r="G173" s="255"/>
      <c r="H173" s="255" t="s">
        <v>768</v>
      </c>
      <c r="I173" s="255" t="s">
        <v>711</v>
      </c>
      <c r="J173" s="255"/>
      <c r="K173" s="301"/>
    </row>
    <row r="174" spans="2:11" s="1" customFormat="1" ht="15" customHeight="1">
      <c r="B174" s="278"/>
      <c r="C174" s="255" t="s">
        <v>720</v>
      </c>
      <c r="D174" s="255"/>
      <c r="E174" s="255"/>
      <c r="F174" s="276" t="s">
        <v>707</v>
      </c>
      <c r="G174" s="255"/>
      <c r="H174" s="255" t="s">
        <v>768</v>
      </c>
      <c r="I174" s="255" t="s">
        <v>703</v>
      </c>
      <c r="J174" s="255">
        <v>50</v>
      </c>
      <c r="K174" s="301"/>
    </row>
    <row r="175" spans="2:11" s="1" customFormat="1" ht="15" customHeight="1">
      <c r="B175" s="278"/>
      <c r="C175" s="255" t="s">
        <v>728</v>
      </c>
      <c r="D175" s="255"/>
      <c r="E175" s="255"/>
      <c r="F175" s="276" t="s">
        <v>707</v>
      </c>
      <c r="G175" s="255"/>
      <c r="H175" s="255" t="s">
        <v>768</v>
      </c>
      <c r="I175" s="255" t="s">
        <v>703</v>
      </c>
      <c r="J175" s="255">
        <v>50</v>
      </c>
      <c r="K175" s="301"/>
    </row>
    <row r="176" spans="2:11" s="1" customFormat="1" ht="15" customHeight="1">
      <c r="B176" s="278"/>
      <c r="C176" s="255" t="s">
        <v>726</v>
      </c>
      <c r="D176" s="255"/>
      <c r="E176" s="255"/>
      <c r="F176" s="276" t="s">
        <v>707</v>
      </c>
      <c r="G176" s="255"/>
      <c r="H176" s="255" t="s">
        <v>768</v>
      </c>
      <c r="I176" s="255" t="s">
        <v>703</v>
      </c>
      <c r="J176" s="255">
        <v>50</v>
      </c>
      <c r="K176" s="301"/>
    </row>
    <row r="177" spans="2:11" s="1" customFormat="1" ht="15" customHeight="1">
      <c r="B177" s="278"/>
      <c r="C177" s="255" t="s">
        <v>104</v>
      </c>
      <c r="D177" s="255"/>
      <c r="E177" s="255"/>
      <c r="F177" s="276" t="s">
        <v>701</v>
      </c>
      <c r="G177" s="255"/>
      <c r="H177" s="255" t="s">
        <v>769</v>
      </c>
      <c r="I177" s="255" t="s">
        <v>770</v>
      </c>
      <c r="J177" s="255"/>
      <c r="K177" s="301"/>
    </row>
    <row r="178" spans="2:11" s="1" customFormat="1" ht="15" customHeight="1">
      <c r="B178" s="278"/>
      <c r="C178" s="255" t="s">
        <v>57</v>
      </c>
      <c r="D178" s="255"/>
      <c r="E178" s="255"/>
      <c r="F178" s="276" t="s">
        <v>701</v>
      </c>
      <c r="G178" s="255"/>
      <c r="H178" s="255" t="s">
        <v>771</v>
      </c>
      <c r="I178" s="255" t="s">
        <v>772</v>
      </c>
      <c r="J178" s="255">
        <v>1</v>
      </c>
      <c r="K178" s="301"/>
    </row>
    <row r="179" spans="2:11" s="1" customFormat="1" ht="15" customHeight="1">
      <c r="B179" s="278"/>
      <c r="C179" s="255" t="s">
        <v>53</v>
      </c>
      <c r="D179" s="255"/>
      <c r="E179" s="255"/>
      <c r="F179" s="276" t="s">
        <v>701</v>
      </c>
      <c r="G179" s="255"/>
      <c r="H179" s="255" t="s">
        <v>773</v>
      </c>
      <c r="I179" s="255" t="s">
        <v>703</v>
      </c>
      <c r="J179" s="255">
        <v>20</v>
      </c>
      <c r="K179" s="301"/>
    </row>
    <row r="180" spans="2:11" s="1" customFormat="1" ht="15" customHeight="1">
      <c r="B180" s="278"/>
      <c r="C180" s="255" t="s">
        <v>54</v>
      </c>
      <c r="D180" s="255"/>
      <c r="E180" s="255"/>
      <c r="F180" s="276" t="s">
        <v>701</v>
      </c>
      <c r="G180" s="255"/>
      <c r="H180" s="255" t="s">
        <v>774</v>
      </c>
      <c r="I180" s="255" t="s">
        <v>703</v>
      </c>
      <c r="J180" s="255">
        <v>255</v>
      </c>
      <c r="K180" s="301"/>
    </row>
    <row r="181" spans="2:11" s="1" customFormat="1" ht="15" customHeight="1">
      <c r="B181" s="278"/>
      <c r="C181" s="255" t="s">
        <v>105</v>
      </c>
      <c r="D181" s="255"/>
      <c r="E181" s="255"/>
      <c r="F181" s="276" t="s">
        <v>701</v>
      </c>
      <c r="G181" s="255"/>
      <c r="H181" s="255" t="s">
        <v>665</v>
      </c>
      <c r="I181" s="255" t="s">
        <v>703</v>
      </c>
      <c r="J181" s="255">
        <v>10</v>
      </c>
      <c r="K181" s="301"/>
    </row>
    <row r="182" spans="2:11" s="1" customFormat="1" ht="15" customHeight="1">
      <c r="B182" s="278"/>
      <c r="C182" s="255" t="s">
        <v>106</v>
      </c>
      <c r="D182" s="255"/>
      <c r="E182" s="255"/>
      <c r="F182" s="276" t="s">
        <v>701</v>
      </c>
      <c r="G182" s="255"/>
      <c r="H182" s="255" t="s">
        <v>775</v>
      </c>
      <c r="I182" s="255" t="s">
        <v>736</v>
      </c>
      <c r="J182" s="255"/>
      <c r="K182" s="301"/>
    </row>
    <row r="183" spans="2:11" s="1" customFormat="1" ht="15" customHeight="1">
      <c r="B183" s="278"/>
      <c r="C183" s="255" t="s">
        <v>776</v>
      </c>
      <c r="D183" s="255"/>
      <c r="E183" s="255"/>
      <c r="F183" s="276" t="s">
        <v>701</v>
      </c>
      <c r="G183" s="255"/>
      <c r="H183" s="255" t="s">
        <v>777</v>
      </c>
      <c r="I183" s="255" t="s">
        <v>736</v>
      </c>
      <c r="J183" s="255"/>
      <c r="K183" s="301"/>
    </row>
    <row r="184" spans="2:11" s="1" customFormat="1" ht="15" customHeight="1">
      <c r="B184" s="278"/>
      <c r="C184" s="255" t="s">
        <v>765</v>
      </c>
      <c r="D184" s="255"/>
      <c r="E184" s="255"/>
      <c r="F184" s="276" t="s">
        <v>701</v>
      </c>
      <c r="G184" s="255"/>
      <c r="H184" s="255" t="s">
        <v>778</v>
      </c>
      <c r="I184" s="255" t="s">
        <v>736</v>
      </c>
      <c r="J184" s="255"/>
      <c r="K184" s="301"/>
    </row>
    <row r="185" spans="2:11" s="1" customFormat="1" ht="15" customHeight="1">
      <c r="B185" s="278"/>
      <c r="C185" s="255" t="s">
        <v>108</v>
      </c>
      <c r="D185" s="255"/>
      <c r="E185" s="255"/>
      <c r="F185" s="276" t="s">
        <v>707</v>
      </c>
      <c r="G185" s="255"/>
      <c r="H185" s="255" t="s">
        <v>779</v>
      </c>
      <c r="I185" s="255" t="s">
        <v>703</v>
      </c>
      <c r="J185" s="255">
        <v>50</v>
      </c>
      <c r="K185" s="301"/>
    </row>
    <row r="186" spans="2:11" s="1" customFormat="1" ht="15" customHeight="1">
      <c r="B186" s="278"/>
      <c r="C186" s="255" t="s">
        <v>780</v>
      </c>
      <c r="D186" s="255"/>
      <c r="E186" s="255"/>
      <c r="F186" s="276" t="s">
        <v>707</v>
      </c>
      <c r="G186" s="255"/>
      <c r="H186" s="255" t="s">
        <v>781</v>
      </c>
      <c r="I186" s="255" t="s">
        <v>782</v>
      </c>
      <c r="J186" s="255"/>
      <c r="K186" s="301"/>
    </row>
    <row r="187" spans="2:11" s="1" customFormat="1" ht="15" customHeight="1">
      <c r="B187" s="278"/>
      <c r="C187" s="255" t="s">
        <v>783</v>
      </c>
      <c r="D187" s="255"/>
      <c r="E187" s="255"/>
      <c r="F187" s="276" t="s">
        <v>707</v>
      </c>
      <c r="G187" s="255"/>
      <c r="H187" s="255" t="s">
        <v>784</v>
      </c>
      <c r="I187" s="255" t="s">
        <v>782</v>
      </c>
      <c r="J187" s="255"/>
      <c r="K187" s="301"/>
    </row>
    <row r="188" spans="2:11" s="1" customFormat="1" ht="15" customHeight="1">
      <c r="B188" s="278"/>
      <c r="C188" s="255" t="s">
        <v>785</v>
      </c>
      <c r="D188" s="255"/>
      <c r="E188" s="255"/>
      <c r="F188" s="276" t="s">
        <v>707</v>
      </c>
      <c r="G188" s="255"/>
      <c r="H188" s="255" t="s">
        <v>786</v>
      </c>
      <c r="I188" s="255" t="s">
        <v>782</v>
      </c>
      <c r="J188" s="255"/>
      <c r="K188" s="301"/>
    </row>
    <row r="189" spans="2:11" s="1" customFormat="1" ht="15" customHeight="1">
      <c r="B189" s="278"/>
      <c r="C189" s="314" t="s">
        <v>787</v>
      </c>
      <c r="D189" s="255"/>
      <c r="E189" s="255"/>
      <c r="F189" s="276" t="s">
        <v>707</v>
      </c>
      <c r="G189" s="255"/>
      <c r="H189" s="255" t="s">
        <v>788</v>
      </c>
      <c r="I189" s="255" t="s">
        <v>789</v>
      </c>
      <c r="J189" s="315" t="s">
        <v>790</v>
      </c>
      <c r="K189" s="301"/>
    </row>
    <row r="190" spans="2:11" s="1" customFormat="1" ht="15" customHeight="1">
      <c r="B190" s="278"/>
      <c r="C190" s="314" t="s">
        <v>42</v>
      </c>
      <c r="D190" s="255"/>
      <c r="E190" s="255"/>
      <c r="F190" s="276" t="s">
        <v>701</v>
      </c>
      <c r="G190" s="255"/>
      <c r="H190" s="252" t="s">
        <v>791</v>
      </c>
      <c r="I190" s="255" t="s">
        <v>792</v>
      </c>
      <c r="J190" s="255"/>
      <c r="K190" s="301"/>
    </row>
    <row r="191" spans="2:11" s="1" customFormat="1" ht="15" customHeight="1">
      <c r="B191" s="278"/>
      <c r="C191" s="314" t="s">
        <v>793</v>
      </c>
      <c r="D191" s="255"/>
      <c r="E191" s="255"/>
      <c r="F191" s="276" t="s">
        <v>701</v>
      </c>
      <c r="G191" s="255"/>
      <c r="H191" s="255" t="s">
        <v>794</v>
      </c>
      <c r="I191" s="255" t="s">
        <v>736</v>
      </c>
      <c r="J191" s="255"/>
      <c r="K191" s="301"/>
    </row>
    <row r="192" spans="2:11" s="1" customFormat="1" ht="15" customHeight="1">
      <c r="B192" s="278"/>
      <c r="C192" s="314" t="s">
        <v>795</v>
      </c>
      <c r="D192" s="255"/>
      <c r="E192" s="255"/>
      <c r="F192" s="276" t="s">
        <v>701</v>
      </c>
      <c r="G192" s="255"/>
      <c r="H192" s="255" t="s">
        <v>796</v>
      </c>
      <c r="I192" s="255" t="s">
        <v>736</v>
      </c>
      <c r="J192" s="255"/>
      <c r="K192" s="301"/>
    </row>
    <row r="193" spans="2:11" s="1" customFormat="1" ht="15" customHeight="1">
      <c r="B193" s="278"/>
      <c r="C193" s="314" t="s">
        <v>797</v>
      </c>
      <c r="D193" s="255"/>
      <c r="E193" s="255"/>
      <c r="F193" s="276" t="s">
        <v>707</v>
      </c>
      <c r="G193" s="255"/>
      <c r="H193" s="255" t="s">
        <v>798</v>
      </c>
      <c r="I193" s="255" t="s">
        <v>736</v>
      </c>
      <c r="J193" s="255"/>
      <c r="K193" s="301"/>
    </row>
    <row r="194" spans="2:11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pans="2:11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pans="2:11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pans="2:11" s="1" customFormat="1" ht="18.75" customHeight="1">
      <c r="B197" s="262"/>
      <c r="C197" s="262"/>
      <c r="D197" s="262"/>
      <c r="E197" s="262"/>
      <c r="F197" s="262"/>
      <c r="G197" s="262"/>
      <c r="H197" s="262"/>
      <c r="I197" s="262"/>
      <c r="J197" s="262"/>
      <c r="K197" s="262"/>
    </row>
    <row r="198" spans="2:11" s="1" customFormat="1" ht="13.5">
      <c r="B198" s="244"/>
      <c r="C198" s="245"/>
      <c r="D198" s="245"/>
      <c r="E198" s="245"/>
      <c r="F198" s="245"/>
      <c r="G198" s="245"/>
      <c r="H198" s="245"/>
      <c r="I198" s="245"/>
      <c r="J198" s="245"/>
      <c r="K198" s="246"/>
    </row>
    <row r="199" spans="2:11" s="1" customFormat="1" ht="21">
      <c r="B199" s="247"/>
      <c r="C199" s="375" t="s">
        <v>799</v>
      </c>
      <c r="D199" s="375"/>
      <c r="E199" s="375"/>
      <c r="F199" s="375"/>
      <c r="G199" s="375"/>
      <c r="H199" s="375"/>
      <c r="I199" s="375"/>
      <c r="J199" s="375"/>
      <c r="K199" s="248"/>
    </row>
    <row r="200" spans="2:11" s="1" customFormat="1" ht="25.5" customHeight="1">
      <c r="B200" s="247"/>
      <c r="C200" s="317" t="s">
        <v>800</v>
      </c>
      <c r="D200" s="317"/>
      <c r="E200" s="317"/>
      <c r="F200" s="317" t="s">
        <v>801</v>
      </c>
      <c r="G200" s="318"/>
      <c r="H200" s="376" t="s">
        <v>802</v>
      </c>
      <c r="I200" s="376"/>
      <c r="J200" s="376"/>
      <c r="K200" s="248"/>
    </row>
    <row r="201" spans="2:1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pans="2:11" s="1" customFormat="1" ht="15" customHeight="1">
      <c r="B202" s="278"/>
      <c r="C202" s="255" t="s">
        <v>792</v>
      </c>
      <c r="D202" s="255"/>
      <c r="E202" s="255"/>
      <c r="F202" s="276" t="s">
        <v>43</v>
      </c>
      <c r="G202" s="255"/>
      <c r="H202" s="377" t="s">
        <v>803</v>
      </c>
      <c r="I202" s="377"/>
      <c r="J202" s="377"/>
      <c r="K202" s="301"/>
    </row>
    <row r="203" spans="2:11" s="1" customFormat="1" ht="15" customHeight="1">
      <c r="B203" s="278"/>
      <c r="C203" s="255"/>
      <c r="D203" s="255"/>
      <c r="E203" s="255"/>
      <c r="F203" s="276" t="s">
        <v>44</v>
      </c>
      <c r="G203" s="255"/>
      <c r="H203" s="377" t="s">
        <v>804</v>
      </c>
      <c r="I203" s="377"/>
      <c r="J203" s="377"/>
      <c r="K203" s="301"/>
    </row>
    <row r="204" spans="2:11" s="1" customFormat="1" ht="15" customHeight="1">
      <c r="B204" s="278"/>
      <c r="C204" s="255"/>
      <c r="D204" s="255"/>
      <c r="E204" s="255"/>
      <c r="F204" s="276" t="s">
        <v>47</v>
      </c>
      <c r="G204" s="255"/>
      <c r="H204" s="377" t="s">
        <v>805</v>
      </c>
      <c r="I204" s="377"/>
      <c r="J204" s="377"/>
      <c r="K204" s="301"/>
    </row>
    <row r="205" spans="2:11" s="1" customFormat="1" ht="15" customHeight="1">
      <c r="B205" s="278"/>
      <c r="C205" s="255"/>
      <c r="D205" s="255"/>
      <c r="E205" s="255"/>
      <c r="F205" s="276" t="s">
        <v>45</v>
      </c>
      <c r="G205" s="255"/>
      <c r="H205" s="377" t="s">
        <v>806</v>
      </c>
      <c r="I205" s="377"/>
      <c r="J205" s="377"/>
      <c r="K205" s="301"/>
    </row>
    <row r="206" spans="2:11" s="1" customFormat="1" ht="15" customHeight="1">
      <c r="B206" s="278"/>
      <c r="C206" s="255"/>
      <c r="D206" s="255"/>
      <c r="E206" s="255"/>
      <c r="F206" s="276" t="s">
        <v>46</v>
      </c>
      <c r="G206" s="255"/>
      <c r="H206" s="377" t="s">
        <v>807</v>
      </c>
      <c r="I206" s="377"/>
      <c r="J206" s="377"/>
      <c r="K206" s="301"/>
    </row>
    <row r="207" spans="2:11" s="1" customFormat="1" ht="15" customHeight="1">
      <c r="B207" s="278"/>
      <c r="C207" s="255"/>
      <c r="D207" s="255"/>
      <c r="E207" s="255"/>
      <c r="F207" s="276"/>
      <c r="G207" s="255"/>
      <c r="H207" s="255"/>
      <c r="I207" s="255"/>
      <c r="J207" s="255"/>
      <c r="K207" s="301"/>
    </row>
    <row r="208" spans="2:11" s="1" customFormat="1" ht="15" customHeight="1">
      <c r="B208" s="278"/>
      <c r="C208" s="255" t="s">
        <v>748</v>
      </c>
      <c r="D208" s="255"/>
      <c r="E208" s="255"/>
      <c r="F208" s="276" t="s">
        <v>79</v>
      </c>
      <c r="G208" s="255"/>
      <c r="H208" s="377" t="s">
        <v>808</v>
      </c>
      <c r="I208" s="377"/>
      <c r="J208" s="377"/>
      <c r="K208" s="301"/>
    </row>
    <row r="209" spans="2:11" s="1" customFormat="1" ht="15" customHeight="1">
      <c r="B209" s="278"/>
      <c r="C209" s="255"/>
      <c r="D209" s="255"/>
      <c r="E209" s="255"/>
      <c r="F209" s="276" t="s">
        <v>644</v>
      </c>
      <c r="G209" s="255"/>
      <c r="H209" s="377" t="s">
        <v>645</v>
      </c>
      <c r="I209" s="377"/>
      <c r="J209" s="377"/>
      <c r="K209" s="301"/>
    </row>
    <row r="210" spans="2:11" s="1" customFormat="1" ht="15" customHeight="1">
      <c r="B210" s="278"/>
      <c r="C210" s="255"/>
      <c r="D210" s="255"/>
      <c r="E210" s="255"/>
      <c r="F210" s="276" t="s">
        <v>642</v>
      </c>
      <c r="G210" s="255"/>
      <c r="H210" s="377" t="s">
        <v>809</v>
      </c>
      <c r="I210" s="377"/>
      <c r="J210" s="377"/>
      <c r="K210" s="301"/>
    </row>
    <row r="211" spans="2:11" s="1" customFormat="1" ht="15" customHeight="1">
      <c r="B211" s="319"/>
      <c r="C211" s="255"/>
      <c r="D211" s="255"/>
      <c r="E211" s="255"/>
      <c r="F211" s="276" t="s">
        <v>646</v>
      </c>
      <c r="G211" s="314"/>
      <c r="H211" s="378" t="s">
        <v>84</v>
      </c>
      <c r="I211" s="378"/>
      <c r="J211" s="378"/>
      <c r="K211" s="320"/>
    </row>
    <row r="212" spans="2:11" s="1" customFormat="1" ht="15" customHeight="1">
      <c r="B212" s="319"/>
      <c r="C212" s="255"/>
      <c r="D212" s="255"/>
      <c r="E212" s="255"/>
      <c r="F212" s="276" t="s">
        <v>647</v>
      </c>
      <c r="G212" s="314"/>
      <c r="H212" s="378" t="s">
        <v>810</v>
      </c>
      <c r="I212" s="378"/>
      <c r="J212" s="378"/>
      <c r="K212" s="320"/>
    </row>
    <row r="213" spans="2:11" s="1" customFormat="1" ht="15" customHeight="1">
      <c r="B213" s="319"/>
      <c r="C213" s="255"/>
      <c r="D213" s="255"/>
      <c r="E213" s="255"/>
      <c r="F213" s="276"/>
      <c r="G213" s="314"/>
      <c r="H213" s="305"/>
      <c r="I213" s="305"/>
      <c r="J213" s="305"/>
      <c r="K213" s="320"/>
    </row>
    <row r="214" spans="2:11" s="1" customFormat="1" ht="15" customHeight="1">
      <c r="B214" s="319"/>
      <c r="C214" s="255" t="s">
        <v>772</v>
      </c>
      <c r="D214" s="255"/>
      <c r="E214" s="255"/>
      <c r="F214" s="276">
        <v>1</v>
      </c>
      <c r="G214" s="314"/>
      <c r="H214" s="378" t="s">
        <v>811</v>
      </c>
      <c r="I214" s="378"/>
      <c r="J214" s="378"/>
      <c r="K214" s="320"/>
    </row>
    <row r="215" spans="2:11" s="1" customFormat="1" ht="15" customHeight="1">
      <c r="B215" s="319"/>
      <c r="C215" s="255"/>
      <c r="D215" s="255"/>
      <c r="E215" s="255"/>
      <c r="F215" s="276">
        <v>2</v>
      </c>
      <c r="G215" s="314"/>
      <c r="H215" s="378" t="s">
        <v>812</v>
      </c>
      <c r="I215" s="378"/>
      <c r="J215" s="378"/>
      <c r="K215" s="320"/>
    </row>
    <row r="216" spans="2:11" s="1" customFormat="1" ht="15" customHeight="1">
      <c r="B216" s="319"/>
      <c r="C216" s="255"/>
      <c r="D216" s="255"/>
      <c r="E216" s="255"/>
      <c r="F216" s="276">
        <v>3</v>
      </c>
      <c r="G216" s="314"/>
      <c r="H216" s="378" t="s">
        <v>813</v>
      </c>
      <c r="I216" s="378"/>
      <c r="J216" s="378"/>
      <c r="K216" s="320"/>
    </row>
    <row r="217" spans="2:11" s="1" customFormat="1" ht="15" customHeight="1">
      <c r="B217" s="319"/>
      <c r="C217" s="255"/>
      <c r="D217" s="255"/>
      <c r="E217" s="255"/>
      <c r="F217" s="276">
        <v>4</v>
      </c>
      <c r="G217" s="314"/>
      <c r="H217" s="378" t="s">
        <v>814</v>
      </c>
      <c r="I217" s="378"/>
      <c r="J217" s="378"/>
      <c r="K217" s="320"/>
    </row>
    <row r="218" spans="2:11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Stavební část</vt:lpstr>
      <vt:lpstr>02 - Vedlejší a ostatní n...</vt:lpstr>
      <vt:lpstr>Pokyny pro vyplnění</vt:lpstr>
      <vt:lpstr>'01 - Stavební část'!Názvy_tisku</vt:lpstr>
      <vt:lpstr>'02 - Vedlejší a ostatní n...'!Názvy_tisku</vt:lpstr>
      <vt:lpstr>'Rekapitulace stavby'!Názvy_tisku</vt:lpstr>
      <vt:lpstr>'01 - Stavební část'!Oblast_tisku</vt:lpstr>
      <vt:lpstr>'02 - Vedlejší a ostatní 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Frous</dc:creator>
  <cp:lastModifiedBy> </cp:lastModifiedBy>
  <dcterms:created xsi:type="dcterms:W3CDTF">2023-10-31T23:49:46Z</dcterms:created>
  <dcterms:modified xsi:type="dcterms:W3CDTF">2023-11-01T10:19:13Z</dcterms:modified>
</cp:coreProperties>
</file>