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áce\2021\Ing. Pichlová\MŠ Nejdek Lipová\01 Hospodářský pavilon\Rozpočty já\"/>
    </mc:Choice>
  </mc:AlternateContent>
  <bookViews>
    <workbookView xWindow="0" yWindow="0" windowWidth="0" windowHeight="0"/>
  </bookViews>
  <sheets>
    <sheet name="Rekapitulace stavby" sheetId="1" r:id="rId1"/>
    <sheet name="01.D.1.1. - Architektonic..." sheetId="2" r:id="rId2"/>
    <sheet name="01.D.1.4.1. - ZTI" sheetId="3" r:id="rId3"/>
    <sheet name="01.D.1.4.3. - Ústřední vy..." sheetId="4" r:id="rId4"/>
    <sheet name="01.D.1.4.2. - VZT" sheetId="5" r:id="rId5"/>
    <sheet name="01.D.1.4.4. - Silnoproudá..." sheetId="6" r:id="rId6"/>
    <sheet name="01.D.1.4.5. - Elektronick..." sheetId="7" r:id="rId7"/>
    <sheet name="01.D.1.4.6. - Domovní ply..." sheetId="8" r:id="rId8"/>
    <sheet name="01.D.1.4.7. - Gastro" sheetId="9" r:id="rId9"/>
    <sheet name="01.VON - Vedlejší a ostat..." sheetId="10" r:id="rId10"/>
    <sheet name="Pokyny pro vyplnění" sheetId="11" r:id="rId11"/>
  </sheets>
  <definedNames>
    <definedName name="_xlnm.Print_Area" localSheetId="0">'Rekapitulace stavby'!$D$4:$AO$36,'Rekapitulace stavby'!$C$42:$AQ$66</definedName>
    <definedName name="_xlnm.Print_Titles" localSheetId="0">'Rekapitulace stavby'!$52:$52</definedName>
    <definedName name="_xlnm._FilterDatabase" localSheetId="1" hidden="1">'01.D.1.1. - Architektonic...'!$C$119:$K$1611</definedName>
    <definedName name="_xlnm.Print_Area" localSheetId="1">'01.D.1.1. - Architektonic...'!$C$4:$J$41,'01.D.1.1. - Architektonic...'!$C$47:$J$99,'01.D.1.1. - Architektonic...'!$C$105:$K$1611</definedName>
    <definedName name="_xlnm.Print_Titles" localSheetId="1">'01.D.1.1. - Architektonic...'!$119:$119</definedName>
    <definedName name="_xlnm._FilterDatabase" localSheetId="2" hidden="1">'01.D.1.4.1. - ZTI'!$C$110:$K$771</definedName>
    <definedName name="_xlnm.Print_Area" localSheetId="2">'01.D.1.4.1. - ZTI'!$C$4:$J$43,'01.D.1.4.1. - ZTI'!$C$49:$J$88,'01.D.1.4.1. - ZTI'!$C$94:$K$771</definedName>
    <definedName name="_xlnm.Print_Titles" localSheetId="2">'01.D.1.4.1. - ZTI'!$110:$110</definedName>
    <definedName name="_xlnm._FilterDatabase" localSheetId="3" hidden="1">'01.D.1.4.3. - Ústřední vy...'!$C$101:$K$225</definedName>
    <definedName name="_xlnm.Print_Area" localSheetId="3">'01.D.1.4.3. - Ústřední vy...'!$C$4:$J$43,'01.D.1.4.3. - Ústřední vy...'!$C$49:$J$79,'01.D.1.4.3. - Ústřední vy...'!$C$85:$K$225</definedName>
    <definedName name="_xlnm.Print_Titles" localSheetId="3">'01.D.1.4.3. - Ústřední vy...'!$101:$101</definedName>
    <definedName name="_xlnm._FilterDatabase" localSheetId="4" hidden="1">'01.D.1.4.2. - VZT'!$C$96:$K$325</definedName>
    <definedName name="_xlnm.Print_Area" localSheetId="4">'01.D.1.4.2. - VZT'!$C$4:$J$43,'01.D.1.4.2. - VZT'!$C$49:$J$74,'01.D.1.4.2. - VZT'!$C$80:$K$325</definedName>
    <definedName name="_xlnm.Print_Titles" localSheetId="4">'01.D.1.4.2. - VZT'!$96:$96</definedName>
    <definedName name="_xlnm._FilterDatabase" localSheetId="5" hidden="1">'01.D.1.4.4. - Silnoproudá...'!$C$97:$K$538</definedName>
    <definedName name="_xlnm.Print_Area" localSheetId="5">'01.D.1.4.4. - Silnoproudá...'!$C$4:$J$43,'01.D.1.4.4. - Silnoproudá...'!$C$49:$J$75,'01.D.1.4.4. - Silnoproudá...'!$C$81:$K$538</definedName>
    <definedName name="_xlnm.Print_Titles" localSheetId="5">'01.D.1.4.4. - Silnoproudá...'!$97:$97</definedName>
    <definedName name="_xlnm._FilterDatabase" localSheetId="6" hidden="1">'01.D.1.4.5. - Elektronick...'!$C$99:$K$357</definedName>
    <definedName name="_xlnm.Print_Area" localSheetId="6">'01.D.1.4.5. - Elektronick...'!$C$4:$J$43,'01.D.1.4.5. - Elektronick...'!$C$49:$J$77,'01.D.1.4.5. - Elektronick...'!$C$83:$K$357</definedName>
    <definedName name="_xlnm.Print_Titles" localSheetId="6">'01.D.1.4.5. - Elektronick...'!$99:$99</definedName>
    <definedName name="_xlnm._FilterDatabase" localSheetId="7" hidden="1">'01.D.1.4.6. - Domovní ply...'!$C$97:$K$139</definedName>
    <definedName name="_xlnm.Print_Area" localSheetId="7">'01.D.1.4.6. - Domovní ply...'!$C$4:$J$43,'01.D.1.4.6. - Domovní ply...'!$C$49:$J$75,'01.D.1.4.6. - Domovní ply...'!$C$81:$K$139</definedName>
    <definedName name="_xlnm.Print_Titles" localSheetId="7">'01.D.1.4.6. - Domovní ply...'!$97:$97</definedName>
    <definedName name="_xlnm._FilterDatabase" localSheetId="8" hidden="1">'01.D.1.4.7. - Gastro'!$C$106:$K$288</definedName>
    <definedName name="_xlnm.Print_Area" localSheetId="8">'01.D.1.4.7. - Gastro'!$C$4:$J$43,'01.D.1.4.7. - Gastro'!$C$49:$J$84,'01.D.1.4.7. - Gastro'!$C$90:$K$288</definedName>
    <definedName name="_xlnm.Print_Titles" localSheetId="8">'01.D.1.4.7. - Gastro'!$106:$106</definedName>
    <definedName name="_xlnm._FilterDatabase" localSheetId="9" hidden="1">'01.VON - Vedlejší a ostat...'!$C$89:$K$116</definedName>
    <definedName name="_xlnm.Print_Area" localSheetId="9">'01.VON - Vedlejší a ostat...'!$C$4:$J$41,'01.VON - Vedlejší a ostat...'!$C$47:$J$69,'01.VON - Vedlejší a ostat...'!$C$75:$K$116</definedName>
    <definedName name="_xlnm.Print_Titles" localSheetId="9">'01.VON - Vedlejší a ostat...'!$89:$89</definedName>
    <definedName name="_xlnm.Print_Area" localSheetId="10">'Pokyny pro vyplnění'!$B$2:$K$71,'Pokyny pro vyplnění'!$B$74:$K$118,'Pokyny pro vyplnění'!$B$121:$K$161,'Pokyny pro vyplnění'!$B$164:$K$218</definedName>
  </definedNames>
  <calcPr/>
</workbook>
</file>

<file path=xl/calcChain.xml><?xml version="1.0" encoding="utf-8"?>
<calcChain xmlns="http://schemas.openxmlformats.org/spreadsheetml/2006/main">
  <c i="10" l="1" r="J39"/>
  <c r="J38"/>
  <c i="1" r="AY65"/>
  <c i="10" r="J37"/>
  <c i="1" r="AX65"/>
  <c i="10" r="BI114"/>
  <c r="BH114"/>
  <c r="BG114"/>
  <c r="BF114"/>
  <c r="T114"/>
  <c r="T113"/>
  <c r="R114"/>
  <c r="R113"/>
  <c r="P114"/>
  <c r="P113"/>
  <c r="BI111"/>
  <c r="BH111"/>
  <c r="BG111"/>
  <c r="BF111"/>
  <c r="T111"/>
  <c r="R111"/>
  <c r="P111"/>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6"/>
  <c r="BH96"/>
  <c r="BG96"/>
  <c r="BF96"/>
  <c r="T96"/>
  <c r="R96"/>
  <c r="P96"/>
  <c r="BI93"/>
  <c r="BH93"/>
  <c r="BG93"/>
  <c r="BF93"/>
  <c r="T93"/>
  <c r="R93"/>
  <c r="P93"/>
  <c r="J87"/>
  <c r="J86"/>
  <c r="F86"/>
  <c r="F84"/>
  <c r="E82"/>
  <c r="J59"/>
  <c r="J58"/>
  <c r="F58"/>
  <c r="F56"/>
  <c r="E54"/>
  <c r="J20"/>
  <c r="E20"/>
  <c r="F59"/>
  <c r="J19"/>
  <c r="J14"/>
  <c r="J56"/>
  <c r="E7"/>
  <c r="E78"/>
  <c i="9" r="J41"/>
  <c r="J40"/>
  <c i="1" r="AY64"/>
  <c i="9" r="J39"/>
  <c i="1" r="AX64"/>
  <c i="9" r="BI287"/>
  <c r="BH287"/>
  <c r="BG287"/>
  <c r="BF287"/>
  <c r="T287"/>
  <c r="T286"/>
  <c r="R287"/>
  <c r="R286"/>
  <c r="P287"/>
  <c r="P286"/>
  <c r="BI283"/>
  <c r="BH283"/>
  <c r="BG283"/>
  <c r="BF283"/>
  <c r="T283"/>
  <c r="R283"/>
  <c r="P283"/>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5"/>
  <c r="BH215"/>
  <c r="BG215"/>
  <c r="BF215"/>
  <c r="T215"/>
  <c r="R215"/>
  <c r="P215"/>
  <c r="BI213"/>
  <c r="BH213"/>
  <c r="BG213"/>
  <c r="BF213"/>
  <c r="T213"/>
  <c r="R213"/>
  <c r="P213"/>
  <c r="BI211"/>
  <c r="BH211"/>
  <c r="BG211"/>
  <c r="BF211"/>
  <c r="T211"/>
  <c r="R211"/>
  <c r="P211"/>
  <c r="BI208"/>
  <c r="BH208"/>
  <c r="BG208"/>
  <c r="BF208"/>
  <c r="T208"/>
  <c r="R208"/>
  <c r="P208"/>
  <c r="BI205"/>
  <c r="BH205"/>
  <c r="BG205"/>
  <c r="BF205"/>
  <c r="T205"/>
  <c r="R205"/>
  <c r="P205"/>
  <c r="BI201"/>
  <c r="BH201"/>
  <c r="BG201"/>
  <c r="BF201"/>
  <c r="T201"/>
  <c r="R201"/>
  <c r="P201"/>
  <c r="BI199"/>
  <c r="BH199"/>
  <c r="BG199"/>
  <c r="BF199"/>
  <c r="T199"/>
  <c r="R199"/>
  <c r="P199"/>
  <c r="BI196"/>
  <c r="BH196"/>
  <c r="BG196"/>
  <c r="BF196"/>
  <c r="T196"/>
  <c r="R196"/>
  <c r="P196"/>
  <c r="BI194"/>
  <c r="BH194"/>
  <c r="BG194"/>
  <c r="BF194"/>
  <c r="T194"/>
  <c r="R194"/>
  <c r="P194"/>
  <c r="BI190"/>
  <c r="BH190"/>
  <c r="BG190"/>
  <c r="BF190"/>
  <c r="T190"/>
  <c r="R190"/>
  <c r="P190"/>
  <c r="BI187"/>
  <c r="BH187"/>
  <c r="BG187"/>
  <c r="BF187"/>
  <c r="T187"/>
  <c r="R187"/>
  <c r="P187"/>
  <c r="BI183"/>
  <c r="BH183"/>
  <c r="BG183"/>
  <c r="BF183"/>
  <c r="T183"/>
  <c r="R183"/>
  <c r="P183"/>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59"/>
  <c r="BH159"/>
  <c r="BG159"/>
  <c r="BF159"/>
  <c r="T159"/>
  <c r="R159"/>
  <c r="P159"/>
  <c r="BI155"/>
  <c r="BH155"/>
  <c r="BG155"/>
  <c r="BF155"/>
  <c r="T155"/>
  <c r="R155"/>
  <c r="P155"/>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4"/>
  <c r="BH134"/>
  <c r="BG134"/>
  <c r="BF134"/>
  <c r="T134"/>
  <c r="R134"/>
  <c r="P134"/>
  <c r="BI131"/>
  <c r="BH131"/>
  <c r="BG131"/>
  <c r="BF131"/>
  <c r="T131"/>
  <c r="R131"/>
  <c r="P131"/>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1"/>
  <c r="BH111"/>
  <c r="BG111"/>
  <c r="BF111"/>
  <c r="T111"/>
  <c r="T110"/>
  <c r="R111"/>
  <c r="R110"/>
  <c r="P111"/>
  <c r="P110"/>
  <c r="J104"/>
  <c r="J103"/>
  <c r="F103"/>
  <c r="F101"/>
  <c r="E99"/>
  <c r="J63"/>
  <c r="J62"/>
  <c r="F62"/>
  <c r="F60"/>
  <c r="E58"/>
  <c r="J22"/>
  <c r="E22"/>
  <c r="F104"/>
  <c r="J21"/>
  <c r="J16"/>
  <c r="J60"/>
  <c r="E7"/>
  <c r="E93"/>
  <c i="8" r="J41"/>
  <c r="J40"/>
  <c i="1" r="AY63"/>
  <c i="8" r="J39"/>
  <c i="1" r="AX63"/>
  <c i="8"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T100"/>
  <c r="R101"/>
  <c r="R100"/>
  <c r="P101"/>
  <c r="P100"/>
  <c r="J95"/>
  <c r="J94"/>
  <c r="F94"/>
  <c r="F92"/>
  <c r="E90"/>
  <c r="J63"/>
  <c r="J62"/>
  <c r="F62"/>
  <c r="F60"/>
  <c r="E58"/>
  <c r="J22"/>
  <c r="E22"/>
  <c r="F63"/>
  <c r="J21"/>
  <c r="J16"/>
  <c r="J92"/>
  <c r="E7"/>
  <c r="E52"/>
  <c i="7" r="J41"/>
  <c r="J40"/>
  <c i="1" r="AY62"/>
  <c i="7" r="J39"/>
  <c i="1" r="AX62"/>
  <c i="7"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7"/>
  <c r="J96"/>
  <c r="F96"/>
  <c r="F94"/>
  <c r="E92"/>
  <c r="J63"/>
  <c r="J62"/>
  <c r="F62"/>
  <c r="F60"/>
  <c r="E58"/>
  <c r="J22"/>
  <c r="E22"/>
  <c r="F97"/>
  <c r="J21"/>
  <c r="J16"/>
  <c r="J60"/>
  <c r="E7"/>
  <c r="E52"/>
  <c i="6" r="J41"/>
  <c r="J40"/>
  <c i="1" r="AY61"/>
  <c i="6" r="J39"/>
  <c i="1" r="AX61"/>
  <c i="6"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8"/>
  <c r="BH488"/>
  <c r="BG488"/>
  <c r="BF488"/>
  <c r="T488"/>
  <c r="R488"/>
  <c r="P488"/>
  <c r="BI486"/>
  <c r="BH486"/>
  <c r="BG486"/>
  <c r="BF486"/>
  <c r="T486"/>
  <c r="R486"/>
  <c r="P486"/>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J95"/>
  <c r="J94"/>
  <c r="F94"/>
  <c r="F92"/>
  <c r="E90"/>
  <c r="J63"/>
  <c r="J62"/>
  <c r="F62"/>
  <c r="F60"/>
  <c r="E58"/>
  <c r="J22"/>
  <c r="E22"/>
  <c r="F63"/>
  <c r="J21"/>
  <c r="J16"/>
  <c r="J60"/>
  <c r="E7"/>
  <c r="E84"/>
  <c i="5" r="J41"/>
  <c r="J40"/>
  <c i="1" r="AY60"/>
  <c i="5" r="J39"/>
  <c i="1" r="AX60"/>
  <c i="5" r="BI324"/>
  <c r="BH324"/>
  <c r="BG324"/>
  <c r="BF324"/>
  <c r="T324"/>
  <c r="R324"/>
  <c r="P324"/>
  <c r="BI322"/>
  <c r="BH322"/>
  <c r="BG322"/>
  <c r="BF322"/>
  <c r="T322"/>
  <c r="R322"/>
  <c r="P322"/>
  <c r="BI319"/>
  <c r="BH319"/>
  <c r="BG319"/>
  <c r="BF319"/>
  <c r="T319"/>
  <c r="R319"/>
  <c r="P319"/>
  <c r="BI317"/>
  <c r="BH317"/>
  <c r="BG317"/>
  <c r="BF317"/>
  <c r="T317"/>
  <c r="R317"/>
  <c r="P317"/>
  <c r="BI315"/>
  <c r="BH315"/>
  <c r="BG315"/>
  <c r="BF315"/>
  <c r="T315"/>
  <c r="R315"/>
  <c r="P315"/>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4"/>
  <c r="BH284"/>
  <c r="BG284"/>
  <c r="BF284"/>
  <c r="T284"/>
  <c r="R284"/>
  <c r="P284"/>
  <c r="BI281"/>
  <c r="BH281"/>
  <c r="BG281"/>
  <c r="BF281"/>
  <c r="T281"/>
  <c r="R281"/>
  <c r="P281"/>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3"/>
  <c r="BH213"/>
  <c r="BG213"/>
  <c r="BF213"/>
  <c r="T213"/>
  <c r="R213"/>
  <c r="P213"/>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4"/>
  <c r="J93"/>
  <c r="F93"/>
  <c r="F91"/>
  <c r="E89"/>
  <c r="J63"/>
  <c r="J62"/>
  <c r="F62"/>
  <c r="F60"/>
  <c r="E58"/>
  <c r="J22"/>
  <c r="E22"/>
  <c r="F63"/>
  <c r="J21"/>
  <c r="J16"/>
  <c r="J91"/>
  <c r="E7"/>
  <c r="E83"/>
  <c i="4" r="J41"/>
  <c r="J40"/>
  <c i="1" r="AY59"/>
  <c i="4" r="J39"/>
  <c i="1" r="AX59"/>
  <c i="4"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T120"/>
  <c r="R121"/>
  <c r="R120"/>
  <c r="P121"/>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J98"/>
  <c r="F98"/>
  <c r="F96"/>
  <c r="E94"/>
  <c r="J63"/>
  <c r="J62"/>
  <c r="F62"/>
  <c r="F60"/>
  <c r="E58"/>
  <c r="J22"/>
  <c r="E22"/>
  <c r="F63"/>
  <c r="J21"/>
  <c r="J16"/>
  <c r="J60"/>
  <c r="E7"/>
  <c r="E88"/>
  <c i="3" r="J41"/>
  <c r="J40"/>
  <c i="1" r="AY58"/>
  <c i="3" r="J39"/>
  <c i="1" r="AX58"/>
  <c i="3" r="BI769"/>
  <c r="BH769"/>
  <c r="BG769"/>
  <c r="BF769"/>
  <c r="T769"/>
  <c r="T768"/>
  <c r="R769"/>
  <c r="R768"/>
  <c r="P769"/>
  <c r="P768"/>
  <c r="BI765"/>
  <c r="BH765"/>
  <c r="BG765"/>
  <c r="BF765"/>
  <c r="T765"/>
  <c r="T764"/>
  <c r="R765"/>
  <c r="R764"/>
  <c r="P765"/>
  <c r="P764"/>
  <c r="BI761"/>
  <c r="BH761"/>
  <c r="BG761"/>
  <c r="BF761"/>
  <c r="T761"/>
  <c r="T760"/>
  <c r="R761"/>
  <c r="R760"/>
  <c r="P761"/>
  <c r="P760"/>
  <c r="BI757"/>
  <c r="BH757"/>
  <c r="BG757"/>
  <c r="BF757"/>
  <c r="T757"/>
  <c r="R757"/>
  <c r="P757"/>
  <c r="BI754"/>
  <c r="BH754"/>
  <c r="BG754"/>
  <c r="BF754"/>
  <c r="T754"/>
  <c r="R754"/>
  <c r="P754"/>
  <c r="BI749"/>
  <c r="BH749"/>
  <c r="BG749"/>
  <c r="BF749"/>
  <c r="T749"/>
  <c r="R749"/>
  <c r="P749"/>
  <c r="BI746"/>
  <c r="BH746"/>
  <c r="BG746"/>
  <c r="BF746"/>
  <c r="T746"/>
  <c r="R746"/>
  <c r="P746"/>
  <c r="BI742"/>
  <c r="BH742"/>
  <c r="BG742"/>
  <c r="BF742"/>
  <c r="T742"/>
  <c r="R742"/>
  <c r="P742"/>
  <c r="BI740"/>
  <c r="BH740"/>
  <c r="BG740"/>
  <c r="BF740"/>
  <c r="T740"/>
  <c r="R740"/>
  <c r="P740"/>
  <c r="BI738"/>
  <c r="BH738"/>
  <c r="BG738"/>
  <c r="BF738"/>
  <c r="T738"/>
  <c r="R738"/>
  <c r="P738"/>
  <c r="BI736"/>
  <c r="BH736"/>
  <c r="BG736"/>
  <c r="BF736"/>
  <c r="T736"/>
  <c r="R736"/>
  <c r="P736"/>
  <c r="BI733"/>
  <c r="BH733"/>
  <c r="BG733"/>
  <c r="BF733"/>
  <c r="T733"/>
  <c r="R733"/>
  <c r="P733"/>
  <c r="BI730"/>
  <c r="BH730"/>
  <c r="BG730"/>
  <c r="BF730"/>
  <c r="T730"/>
  <c r="R730"/>
  <c r="P730"/>
  <c r="BI727"/>
  <c r="BH727"/>
  <c r="BG727"/>
  <c r="BF727"/>
  <c r="T727"/>
  <c r="R727"/>
  <c r="P727"/>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0"/>
  <c r="BH690"/>
  <c r="BG690"/>
  <c r="BF690"/>
  <c r="T690"/>
  <c r="R690"/>
  <c r="P690"/>
  <c r="BI688"/>
  <c r="BH688"/>
  <c r="BG688"/>
  <c r="BF688"/>
  <c r="T688"/>
  <c r="R688"/>
  <c r="P688"/>
  <c r="BI686"/>
  <c r="BH686"/>
  <c r="BG686"/>
  <c r="BF686"/>
  <c r="T686"/>
  <c r="R686"/>
  <c r="P686"/>
  <c r="BI683"/>
  <c r="BH683"/>
  <c r="BG683"/>
  <c r="BF683"/>
  <c r="T683"/>
  <c r="R683"/>
  <c r="P683"/>
  <c r="BI678"/>
  <c r="BH678"/>
  <c r="BG678"/>
  <c r="BF678"/>
  <c r="T678"/>
  <c r="R678"/>
  <c r="P678"/>
  <c r="BI676"/>
  <c r="BH676"/>
  <c r="BG676"/>
  <c r="BF676"/>
  <c r="T676"/>
  <c r="R676"/>
  <c r="P676"/>
  <c r="BI674"/>
  <c r="BH674"/>
  <c r="BG674"/>
  <c r="BF674"/>
  <c r="T674"/>
  <c r="R674"/>
  <c r="P674"/>
  <c r="BI671"/>
  <c r="BH671"/>
  <c r="BG671"/>
  <c r="BF671"/>
  <c r="T671"/>
  <c r="R671"/>
  <c r="P671"/>
  <c r="BI668"/>
  <c r="BH668"/>
  <c r="BG668"/>
  <c r="BF668"/>
  <c r="T668"/>
  <c r="R668"/>
  <c r="P668"/>
  <c r="BI665"/>
  <c r="BH665"/>
  <c r="BG665"/>
  <c r="BF665"/>
  <c r="T665"/>
  <c r="R665"/>
  <c r="P665"/>
  <c r="BI663"/>
  <c r="BH663"/>
  <c r="BG663"/>
  <c r="BF663"/>
  <c r="T663"/>
  <c r="R663"/>
  <c r="P663"/>
  <c r="BI660"/>
  <c r="BH660"/>
  <c r="BG660"/>
  <c r="BF660"/>
  <c r="T660"/>
  <c r="R660"/>
  <c r="P660"/>
  <c r="BI655"/>
  <c r="BH655"/>
  <c r="BG655"/>
  <c r="BF655"/>
  <c r="T655"/>
  <c r="R655"/>
  <c r="P655"/>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6"/>
  <c r="BH626"/>
  <c r="BG626"/>
  <c r="BF626"/>
  <c r="T626"/>
  <c r="R626"/>
  <c r="P626"/>
  <c r="BI622"/>
  <c r="BH622"/>
  <c r="BG622"/>
  <c r="BF622"/>
  <c r="T622"/>
  <c r="R622"/>
  <c r="P622"/>
  <c r="BI618"/>
  <c r="BH618"/>
  <c r="BG618"/>
  <c r="BF618"/>
  <c r="T618"/>
  <c r="R618"/>
  <c r="P618"/>
  <c r="BI616"/>
  <c r="BH616"/>
  <c r="BG616"/>
  <c r="BF616"/>
  <c r="T616"/>
  <c r="R616"/>
  <c r="P616"/>
  <c r="BI614"/>
  <c r="BH614"/>
  <c r="BG614"/>
  <c r="BF614"/>
  <c r="T614"/>
  <c r="R614"/>
  <c r="P614"/>
  <c r="BI610"/>
  <c r="BH610"/>
  <c r="BG610"/>
  <c r="BF610"/>
  <c r="T610"/>
  <c r="R610"/>
  <c r="P610"/>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7"/>
  <c r="BH587"/>
  <c r="BG587"/>
  <c r="BF587"/>
  <c r="T587"/>
  <c r="R587"/>
  <c r="P587"/>
  <c r="BI584"/>
  <c r="BH584"/>
  <c r="BG584"/>
  <c r="BF584"/>
  <c r="T584"/>
  <c r="R584"/>
  <c r="P584"/>
  <c r="BI581"/>
  <c r="BH581"/>
  <c r="BG581"/>
  <c r="BF581"/>
  <c r="T581"/>
  <c r="R581"/>
  <c r="P581"/>
  <c r="BI578"/>
  <c r="BH578"/>
  <c r="BG578"/>
  <c r="BF578"/>
  <c r="T578"/>
  <c r="R578"/>
  <c r="P578"/>
  <c r="BI572"/>
  <c r="BH572"/>
  <c r="BG572"/>
  <c r="BF572"/>
  <c r="T572"/>
  <c r="R572"/>
  <c r="P572"/>
  <c r="BI566"/>
  <c r="BH566"/>
  <c r="BG566"/>
  <c r="BF566"/>
  <c r="T566"/>
  <c r="R566"/>
  <c r="P566"/>
  <c r="BI560"/>
  <c r="BH560"/>
  <c r="BG560"/>
  <c r="BF560"/>
  <c r="T560"/>
  <c r="R560"/>
  <c r="P560"/>
  <c r="BI552"/>
  <c r="BH552"/>
  <c r="BG552"/>
  <c r="BF552"/>
  <c r="T552"/>
  <c r="R552"/>
  <c r="P552"/>
  <c r="BI546"/>
  <c r="BH546"/>
  <c r="BG546"/>
  <c r="BF546"/>
  <c r="T546"/>
  <c r="R546"/>
  <c r="P546"/>
  <c r="BI544"/>
  <c r="BH544"/>
  <c r="BG544"/>
  <c r="BF544"/>
  <c r="T544"/>
  <c r="R544"/>
  <c r="P544"/>
  <c r="BI536"/>
  <c r="BH536"/>
  <c r="BG536"/>
  <c r="BF536"/>
  <c r="T536"/>
  <c r="R536"/>
  <c r="P536"/>
  <c r="BI528"/>
  <c r="BH528"/>
  <c r="BG528"/>
  <c r="BF528"/>
  <c r="T528"/>
  <c r="R528"/>
  <c r="P528"/>
  <c r="BI522"/>
  <c r="BH522"/>
  <c r="BG522"/>
  <c r="BF522"/>
  <c r="T522"/>
  <c r="R522"/>
  <c r="P522"/>
  <c r="BI514"/>
  <c r="BH514"/>
  <c r="BG514"/>
  <c r="BF514"/>
  <c r="T514"/>
  <c r="R514"/>
  <c r="P514"/>
  <c r="BI511"/>
  <c r="BH511"/>
  <c r="BG511"/>
  <c r="BF511"/>
  <c r="T511"/>
  <c r="R511"/>
  <c r="P511"/>
  <c r="BI508"/>
  <c r="BH508"/>
  <c r="BG508"/>
  <c r="BF508"/>
  <c r="T508"/>
  <c r="R508"/>
  <c r="P508"/>
  <c r="BI505"/>
  <c r="BH505"/>
  <c r="BG505"/>
  <c r="BF505"/>
  <c r="T505"/>
  <c r="R505"/>
  <c r="P505"/>
  <c r="BI503"/>
  <c r="BH503"/>
  <c r="BG503"/>
  <c r="BF503"/>
  <c r="T503"/>
  <c r="R503"/>
  <c r="P503"/>
  <c r="BI501"/>
  <c r="BH501"/>
  <c r="BG501"/>
  <c r="BF501"/>
  <c r="T501"/>
  <c r="R501"/>
  <c r="P501"/>
  <c r="BI499"/>
  <c r="BH499"/>
  <c r="BG499"/>
  <c r="BF499"/>
  <c r="T499"/>
  <c r="R499"/>
  <c r="P499"/>
  <c r="BI496"/>
  <c r="BH496"/>
  <c r="BG496"/>
  <c r="BF496"/>
  <c r="T496"/>
  <c r="R496"/>
  <c r="P496"/>
  <c r="BI493"/>
  <c r="BH493"/>
  <c r="BG493"/>
  <c r="BF493"/>
  <c r="T493"/>
  <c r="R493"/>
  <c r="P493"/>
  <c r="BI489"/>
  <c r="BH489"/>
  <c r="BG489"/>
  <c r="BF489"/>
  <c r="T489"/>
  <c r="R489"/>
  <c r="P489"/>
  <c r="BI485"/>
  <c r="BH485"/>
  <c r="BG485"/>
  <c r="BF485"/>
  <c r="T485"/>
  <c r="R485"/>
  <c r="P485"/>
  <c r="BI474"/>
  <c r="BH474"/>
  <c r="BG474"/>
  <c r="BF474"/>
  <c r="T474"/>
  <c r="R474"/>
  <c r="P474"/>
  <c r="BI470"/>
  <c r="BH470"/>
  <c r="BG470"/>
  <c r="BF470"/>
  <c r="T470"/>
  <c r="R470"/>
  <c r="P470"/>
  <c r="BI460"/>
  <c r="BH460"/>
  <c r="BG460"/>
  <c r="BF460"/>
  <c r="T460"/>
  <c r="R460"/>
  <c r="P460"/>
  <c r="BI449"/>
  <c r="BH449"/>
  <c r="BG449"/>
  <c r="BF449"/>
  <c r="T449"/>
  <c r="R449"/>
  <c r="P449"/>
  <c r="BI444"/>
  <c r="BH444"/>
  <c r="BG444"/>
  <c r="BF444"/>
  <c r="T444"/>
  <c r="T443"/>
  <c r="R444"/>
  <c r="R443"/>
  <c r="P444"/>
  <c r="P443"/>
  <c r="BI440"/>
  <c r="BH440"/>
  <c r="BG440"/>
  <c r="BF440"/>
  <c r="T440"/>
  <c r="R440"/>
  <c r="P440"/>
  <c r="BI437"/>
  <c r="BH437"/>
  <c r="BG437"/>
  <c r="BF437"/>
  <c r="T437"/>
  <c r="R437"/>
  <c r="P437"/>
  <c r="BI431"/>
  <c r="BH431"/>
  <c r="BG431"/>
  <c r="BF431"/>
  <c r="T431"/>
  <c r="R431"/>
  <c r="P431"/>
  <c r="BI428"/>
  <c r="BH428"/>
  <c r="BG428"/>
  <c r="BF428"/>
  <c r="T428"/>
  <c r="R428"/>
  <c r="P428"/>
  <c r="BI425"/>
  <c r="BH425"/>
  <c r="BG425"/>
  <c r="BF425"/>
  <c r="T425"/>
  <c r="R425"/>
  <c r="P425"/>
  <c r="BI422"/>
  <c r="BH422"/>
  <c r="BG422"/>
  <c r="BF422"/>
  <c r="T422"/>
  <c r="R422"/>
  <c r="P422"/>
  <c r="BI406"/>
  <c r="BH406"/>
  <c r="BG406"/>
  <c r="BF406"/>
  <c r="T406"/>
  <c r="R406"/>
  <c r="P406"/>
  <c r="BI389"/>
  <c r="BH389"/>
  <c r="BG389"/>
  <c r="BF389"/>
  <c r="T389"/>
  <c r="R389"/>
  <c r="P389"/>
  <c r="BI387"/>
  <c r="BH387"/>
  <c r="BG387"/>
  <c r="BF387"/>
  <c r="T387"/>
  <c r="R387"/>
  <c r="P387"/>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0"/>
  <c r="BH340"/>
  <c r="BG340"/>
  <c r="BF340"/>
  <c r="T340"/>
  <c r="R340"/>
  <c r="P340"/>
  <c r="BI321"/>
  <c r="BH321"/>
  <c r="BG321"/>
  <c r="BF321"/>
  <c r="T321"/>
  <c r="R321"/>
  <c r="P321"/>
  <c r="BI305"/>
  <c r="BH305"/>
  <c r="BG305"/>
  <c r="BF305"/>
  <c r="T305"/>
  <c r="R305"/>
  <c r="P305"/>
  <c r="BI294"/>
  <c r="BH294"/>
  <c r="BG294"/>
  <c r="BF294"/>
  <c r="T294"/>
  <c r="T293"/>
  <c r="R294"/>
  <c r="R293"/>
  <c r="P294"/>
  <c r="P293"/>
  <c r="BI287"/>
  <c r="BH287"/>
  <c r="BG287"/>
  <c r="BF287"/>
  <c r="T287"/>
  <c r="T286"/>
  <c r="R287"/>
  <c r="R286"/>
  <c r="P287"/>
  <c r="P286"/>
  <c r="BI282"/>
  <c r="BH282"/>
  <c r="BG282"/>
  <c r="BF282"/>
  <c r="T282"/>
  <c r="R282"/>
  <c r="P282"/>
  <c r="BI279"/>
  <c r="BH279"/>
  <c r="BG279"/>
  <c r="BF279"/>
  <c r="T279"/>
  <c r="R279"/>
  <c r="P279"/>
  <c r="BI275"/>
  <c r="BH275"/>
  <c r="BG275"/>
  <c r="BF275"/>
  <c r="T275"/>
  <c r="R275"/>
  <c r="P275"/>
  <c r="BI272"/>
  <c r="BH272"/>
  <c r="BG272"/>
  <c r="BF272"/>
  <c r="T272"/>
  <c r="R272"/>
  <c r="P272"/>
  <c r="BI270"/>
  <c r="BH270"/>
  <c r="BG270"/>
  <c r="BF270"/>
  <c r="T270"/>
  <c r="R270"/>
  <c r="P270"/>
  <c r="BI254"/>
  <c r="BH254"/>
  <c r="BG254"/>
  <c r="BF254"/>
  <c r="T254"/>
  <c r="R254"/>
  <c r="P254"/>
  <c r="BI230"/>
  <c r="BH230"/>
  <c r="BG230"/>
  <c r="BF230"/>
  <c r="T230"/>
  <c r="R230"/>
  <c r="P230"/>
  <c r="BI226"/>
  <c r="BH226"/>
  <c r="BG226"/>
  <c r="BF226"/>
  <c r="T226"/>
  <c r="R226"/>
  <c r="P226"/>
  <c r="BI216"/>
  <c r="BH216"/>
  <c r="BG216"/>
  <c r="BF216"/>
  <c r="T216"/>
  <c r="R216"/>
  <c r="P216"/>
  <c r="BI212"/>
  <c r="BH212"/>
  <c r="BG212"/>
  <c r="BF212"/>
  <c r="T212"/>
  <c r="R212"/>
  <c r="P212"/>
  <c r="BI204"/>
  <c r="BH204"/>
  <c r="BG204"/>
  <c r="BF204"/>
  <c r="T204"/>
  <c r="R204"/>
  <c r="P204"/>
  <c r="BI199"/>
  <c r="BH199"/>
  <c r="BG199"/>
  <c r="BF199"/>
  <c r="T199"/>
  <c r="R199"/>
  <c r="P199"/>
  <c r="BI196"/>
  <c r="BH196"/>
  <c r="BG196"/>
  <c r="BF196"/>
  <c r="T196"/>
  <c r="R196"/>
  <c r="P196"/>
  <c r="BI191"/>
  <c r="BH191"/>
  <c r="BG191"/>
  <c r="BF191"/>
  <c r="T191"/>
  <c r="R191"/>
  <c r="P191"/>
  <c r="BI187"/>
  <c r="BH187"/>
  <c r="BG187"/>
  <c r="BF187"/>
  <c r="T187"/>
  <c r="R187"/>
  <c r="P187"/>
  <c r="BI185"/>
  <c r="BH185"/>
  <c r="BG185"/>
  <c r="BF185"/>
  <c r="T185"/>
  <c r="R185"/>
  <c r="P185"/>
  <c r="BI180"/>
  <c r="BH180"/>
  <c r="BG180"/>
  <c r="BF180"/>
  <c r="T180"/>
  <c r="R180"/>
  <c r="P180"/>
  <c r="BI175"/>
  <c r="BH175"/>
  <c r="BG175"/>
  <c r="BF175"/>
  <c r="T175"/>
  <c r="R175"/>
  <c r="P175"/>
  <c r="BI173"/>
  <c r="BH173"/>
  <c r="BG173"/>
  <c r="BF173"/>
  <c r="T173"/>
  <c r="R173"/>
  <c r="P173"/>
  <c r="BI163"/>
  <c r="BH163"/>
  <c r="BG163"/>
  <c r="BF163"/>
  <c r="T163"/>
  <c r="R163"/>
  <c r="P163"/>
  <c r="BI136"/>
  <c r="BH136"/>
  <c r="BG136"/>
  <c r="BF136"/>
  <c r="T136"/>
  <c r="R136"/>
  <c r="P136"/>
  <c r="BI126"/>
  <c r="BH126"/>
  <c r="BG126"/>
  <c r="BF126"/>
  <c r="T126"/>
  <c r="R126"/>
  <c r="P126"/>
  <c r="BI114"/>
  <c r="BH114"/>
  <c r="BG114"/>
  <c r="BF114"/>
  <c r="T114"/>
  <c r="R114"/>
  <c r="P114"/>
  <c r="J108"/>
  <c r="J107"/>
  <c r="F107"/>
  <c r="F105"/>
  <c r="E103"/>
  <c r="J63"/>
  <c r="J62"/>
  <c r="F62"/>
  <c r="F60"/>
  <c r="E58"/>
  <c r="J22"/>
  <c r="E22"/>
  <c r="F108"/>
  <c r="J21"/>
  <c r="J16"/>
  <c r="J60"/>
  <c r="E7"/>
  <c r="E97"/>
  <c i="2" r="J39"/>
  <c r="J38"/>
  <c i="1" r="AY56"/>
  <c i="2" r="J37"/>
  <c i="1" r="AX56"/>
  <c i="2" r="BI1610"/>
  <c r="BH1610"/>
  <c r="BG1610"/>
  <c r="BF1610"/>
  <c r="T1610"/>
  <c r="R1610"/>
  <c r="P1610"/>
  <c r="BI1608"/>
  <c r="BH1608"/>
  <c r="BG1608"/>
  <c r="BF1608"/>
  <c r="T1608"/>
  <c r="R1608"/>
  <c r="P1608"/>
  <c r="BI1606"/>
  <c r="BH1606"/>
  <c r="BG1606"/>
  <c r="BF1606"/>
  <c r="T1606"/>
  <c r="R1606"/>
  <c r="P1606"/>
  <c r="BI1601"/>
  <c r="BH1601"/>
  <c r="BG1601"/>
  <c r="BF1601"/>
  <c r="T1601"/>
  <c r="R1601"/>
  <c r="P1601"/>
  <c r="BI1599"/>
  <c r="BH1599"/>
  <c r="BG1599"/>
  <c r="BF1599"/>
  <c r="T1599"/>
  <c r="R1599"/>
  <c r="P1599"/>
  <c r="BI1593"/>
  <c r="BH1593"/>
  <c r="BG1593"/>
  <c r="BF1593"/>
  <c r="T1593"/>
  <c r="R1593"/>
  <c r="P1593"/>
  <c r="BI1584"/>
  <c r="BH1584"/>
  <c r="BG1584"/>
  <c r="BF1584"/>
  <c r="T1584"/>
  <c r="R1584"/>
  <c r="P1584"/>
  <c r="BI1578"/>
  <c r="BH1578"/>
  <c r="BG1578"/>
  <c r="BF1578"/>
  <c r="T1578"/>
  <c r="R1578"/>
  <c r="P1578"/>
  <c r="BI1574"/>
  <c r="BH1574"/>
  <c r="BG1574"/>
  <c r="BF1574"/>
  <c r="T1574"/>
  <c r="R1574"/>
  <c r="P1574"/>
  <c r="BI1571"/>
  <c r="BH1571"/>
  <c r="BG1571"/>
  <c r="BF1571"/>
  <c r="T1571"/>
  <c r="R1571"/>
  <c r="P1571"/>
  <c r="BI1568"/>
  <c r="BH1568"/>
  <c r="BG1568"/>
  <c r="BF1568"/>
  <c r="T1568"/>
  <c r="R1568"/>
  <c r="P1568"/>
  <c r="BI1555"/>
  <c r="BH1555"/>
  <c r="BG1555"/>
  <c r="BF1555"/>
  <c r="T1555"/>
  <c r="R1555"/>
  <c r="P1555"/>
  <c r="BI1542"/>
  <c r="BH1542"/>
  <c r="BG1542"/>
  <c r="BF1542"/>
  <c r="T1542"/>
  <c r="R1542"/>
  <c r="P1542"/>
  <c r="BI1539"/>
  <c r="BH1539"/>
  <c r="BG1539"/>
  <c r="BF1539"/>
  <c r="T1539"/>
  <c r="R1539"/>
  <c r="P1539"/>
  <c r="BI1526"/>
  <c r="BH1526"/>
  <c r="BG1526"/>
  <c r="BF1526"/>
  <c r="T1526"/>
  <c r="R1526"/>
  <c r="P1526"/>
  <c r="BI1513"/>
  <c r="BH1513"/>
  <c r="BG1513"/>
  <c r="BF1513"/>
  <c r="T1513"/>
  <c r="R1513"/>
  <c r="P1513"/>
  <c r="BI1507"/>
  <c r="BH1507"/>
  <c r="BG1507"/>
  <c r="BF1507"/>
  <c r="T1507"/>
  <c r="R1507"/>
  <c r="P1507"/>
  <c r="BI1494"/>
  <c r="BH1494"/>
  <c r="BG1494"/>
  <c r="BF1494"/>
  <c r="T1494"/>
  <c r="R1494"/>
  <c r="P1494"/>
  <c r="BI1481"/>
  <c r="BH1481"/>
  <c r="BG1481"/>
  <c r="BF1481"/>
  <c r="T1481"/>
  <c r="R1481"/>
  <c r="P1481"/>
  <c r="BI1477"/>
  <c r="BH1477"/>
  <c r="BG1477"/>
  <c r="BF1477"/>
  <c r="T1477"/>
  <c r="R1477"/>
  <c r="P1477"/>
  <c r="BI1472"/>
  <c r="BH1472"/>
  <c r="BG1472"/>
  <c r="BF1472"/>
  <c r="T1472"/>
  <c r="R1472"/>
  <c r="P1472"/>
  <c r="BI1469"/>
  <c r="BH1469"/>
  <c r="BG1469"/>
  <c r="BF1469"/>
  <c r="T1469"/>
  <c r="R1469"/>
  <c r="P1469"/>
  <c r="BI1466"/>
  <c r="BH1466"/>
  <c r="BG1466"/>
  <c r="BF1466"/>
  <c r="T1466"/>
  <c r="R1466"/>
  <c r="P1466"/>
  <c r="BI1463"/>
  <c r="BH1463"/>
  <c r="BG1463"/>
  <c r="BF1463"/>
  <c r="T1463"/>
  <c r="R1463"/>
  <c r="P1463"/>
  <c r="BI1459"/>
  <c r="BH1459"/>
  <c r="BG1459"/>
  <c r="BF1459"/>
  <c r="T1459"/>
  <c r="R1459"/>
  <c r="P1459"/>
  <c r="BI1455"/>
  <c r="BH1455"/>
  <c r="BG1455"/>
  <c r="BF1455"/>
  <c r="T1455"/>
  <c r="R1455"/>
  <c r="P1455"/>
  <c r="BI1450"/>
  <c r="BH1450"/>
  <c r="BG1450"/>
  <c r="BF1450"/>
  <c r="T1450"/>
  <c r="R1450"/>
  <c r="P1450"/>
  <c r="BI1447"/>
  <c r="BH1447"/>
  <c r="BG1447"/>
  <c r="BF1447"/>
  <c r="T1447"/>
  <c r="R1447"/>
  <c r="P1447"/>
  <c r="BI1444"/>
  <c r="BH1444"/>
  <c r="BG1444"/>
  <c r="BF1444"/>
  <c r="T1444"/>
  <c r="R1444"/>
  <c r="P1444"/>
  <c r="BI1441"/>
  <c r="BH1441"/>
  <c r="BG1441"/>
  <c r="BF1441"/>
  <c r="T1441"/>
  <c r="R1441"/>
  <c r="P1441"/>
  <c r="BI1438"/>
  <c r="BH1438"/>
  <c r="BG1438"/>
  <c r="BF1438"/>
  <c r="T1438"/>
  <c r="R1438"/>
  <c r="P1438"/>
  <c r="BI1435"/>
  <c r="BH1435"/>
  <c r="BG1435"/>
  <c r="BF1435"/>
  <c r="T1435"/>
  <c r="R1435"/>
  <c r="P1435"/>
  <c r="BI1432"/>
  <c r="BH1432"/>
  <c r="BG1432"/>
  <c r="BF1432"/>
  <c r="T1432"/>
  <c r="R1432"/>
  <c r="P1432"/>
  <c r="BI1428"/>
  <c r="BH1428"/>
  <c r="BG1428"/>
  <c r="BF1428"/>
  <c r="T1428"/>
  <c r="R1428"/>
  <c r="P1428"/>
  <c r="BI1425"/>
  <c r="BH1425"/>
  <c r="BG1425"/>
  <c r="BF1425"/>
  <c r="T1425"/>
  <c r="R1425"/>
  <c r="P1425"/>
  <c r="BI1420"/>
  <c r="BH1420"/>
  <c r="BG1420"/>
  <c r="BF1420"/>
  <c r="T1420"/>
  <c r="R1420"/>
  <c r="P1420"/>
  <c r="BI1416"/>
  <c r="BH1416"/>
  <c r="BG1416"/>
  <c r="BF1416"/>
  <c r="T1416"/>
  <c r="R1416"/>
  <c r="P1416"/>
  <c r="BI1414"/>
  <c r="BH1414"/>
  <c r="BG1414"/>
  <c r="BF1414"/>
  <c r="T1414"/>
  <c r="R1414"/>
  <c r="P1414"/>
  <c r="BI1410"/>
  <c r="BH1410"/>
  <c r="BG1410"/>
  <c r="BF1410"/>
  <c r="T1410"/>
  <c r="R1410"/>
  <c r="P1410"/>
  <c r="BI1406"/>
  <c r="BH1406"/>
  <c r="BG1406"/>
  <c r="BF1406"/>
  <c r="T1406"/>
  <c r="R1406"/>
  <c r="P1406"/>
  <c r="BI1402"/>
  <c r="BH1402"/>
  <c r="BG1402"/>
  <c r="BF1402"/>
  <c r="T1402"/>
  <c r="R1402"/>
  <c r="P1402"/>
  <c r="BI1399"/>
  <c r="BH1399"/>
  <c r="BG1399"/>
  <c r="BF1399"/>
  <c r="T1399"/>
  <c r="R1399"/>
  <c r="P1399"/>
  <c r="BI1395"/>
  <c r="BH1395"/>
  <c r="BG1395"/>
  <c r="BF1395"/>
  <c r="T1395"/>
  <c r="R1395"/>
  <c r="P1395"/>
  <c r="BI1387"/>
  <c r="BH1387"/>
  <c r="BG1387"/>
  <c r="BF1387"/>
  <c r="T1387"/>
  <c r="R1387"/>
  <c r="P1387"/>
  <c r="BI1360"/>
  <c r="BH1360"/>
  <c r="BG1360"/>
  <c r="BF1360"/>
  <c r="T1360"/>
  <c r="R1360"/>
  <c r="P1360"/>
  <c r="BI1354"/>
  <c r="BH1354"/>
  <c r="BG1354"/>
  <c r="BF1354"/>
  <c r="T1354"/>
  <c r="R1354"/>
  <c r="P1354"/>
  <c r="BI1332"/>
  <c r="BH1332"/>
  <c r="BG1332"/>
  <c r="BF1332"/>
  <c r="T1332"/>
  <c r="R1332"/>
  <c r="P1332"/>
  <c r="BI1329"/>
  <c r="BH1329"/>
  <c r="BG1329"/>
  <c r="BF1329"/>
  <c r="T1329"/>
  <c r="R1329"/>
  <c r="P1329"/>
  <c r="BI1325"/>
  <c r="BH1325"/>
  <c r="BG1325"/>
  <c r="BF1325"/>
  <c r="T1325"/>
  <c r="R1325"/>
  <c r="P1325"/>
  <c r="BI1322"/>
  <c r="BH1322"/>
  <c r="BG1322"/>
  <c r="BF1322"/>
  <c r="T1322"/>
  <c r="R1322"/>
  <c r="P1322"/>
  <c r="BI1318"/>
  <c r="BH1318"/>
  <c r="BG1318"/>
  <c r="BF1318"/>
  <c r="T1318"/>
  <c r="R1318"/>
  <c r="P1318"/>
  <c r="BI1309"/>
  <c r="BH1309"/>
  <c r="BG1309"/>
  <c r="BF1309"/>
  <c r="T1309"/>
  <c r="R1309"/>
  <c r="P1309"/>
  <c r="BI1299"/>
  <c r="BH1299"/>
  <c r="BG1299"/>
  <c r="BF1299"/>
  <c r="T1299"/>
  <c r="R1299"/>
  <c r="P1299"/>
  <c r="BI1295"/>
  <c r="BH1295"/>
  <c r="BG1295"/>
  <c r="BF1295"/>
  <c r="T1295"/>
  <c r="R1295"/>
  <c r="P1295"/>
  <c r="BI1288"/>
  <c r="BH1288"/>
  <c r="BG1288"/>
  <c r="BF1288"/>
  <c r="T1288"/>
  <c r="R1288"/>
  <c r="P1288"/>
  <c r="BI1284"/>
  <c r="BH1284"/>
  <c r="BG1284"/>
  <c r="BF1284"/>
  <c r="T1284"/>
  <c r="R1284"/>
  <c r="P1284"/>
  <c r="BI1281"/>
  <c r="BH1281"/>
  <c r="BG1281"/>
  <c r="BF1281"/>
  <c r="T1281"/>
  <c r="R1281"/>
  <c r="P1281"/>
  <c r="BI1278"/>
  <c r="BH1278"/>
  <c r="BG1278"/>
  <c r="BF1278"/>
  <c r="T1278"/>
  <c r="R1278"/>
  <c r="P1278"/>
  <c r="BI1274"/>
  <c r="BH1274"/>
  <c r="BG1274"/>
  <c r="BF1274"/>
  <c r="T1274"/>
  <c r="R1274"/>
  <c r="P1274"/>
  <c r="BI1271"/>
  <c r="BH1271"/>
  <c r="BG1271"/>
  <c r="BF1271"/>
  <c r="T1271"/>
  <c r="R1271"/>
  <c r="P1271"/>
  <c r="BI1267"/>
  <c r="BH1267"/>
  <c r="BG1267"/>
  <c r="BF1267"/>
  <c r="T1267"/>
  <c r="R1267"/>
  <c r="P1267"/>
  <c r="BI1264"/>
  <c r="BH1264"/>
  <c r="BG1264"/>
  <c r="BF1264"/>
  <c r="T1264"/>
  <c r="R1264"/>
  <c r="P1264"/>
  <c r="BI1260"/>
  <c r="BH1260"/>
  <c r="BG1260"/>
  <c r="BF1260"/>
  <c r="T1260"/>
  <c r="R1260"/>
  <c r="P1260"/>
  <c r="BI1258"/>
  <c r="BH1258"/>
  <c r="BG1258"/>
  <c r="BF1258"/>
  <c r="T1258"/>
  <c r="R1258"/>
  <c r="P1258"/>
  <c r="BI1256"/>
  <c r="BH1256"/>
  <c r="BG1256"/>
  <c r="BF1256"/>
  <c r="T1256"/>
  <c r="R1256"/>
  <c r="P1256"/>
  <c r="BI1253"/>
  <c r="BH1253"/>
  <c r="BG1253"/>
  <c r="BF1253"/>
  <c r="T1253"/>
  <c r="R1253"/>
  <c r="P1253"/>
  <c r="BI1251"/>
  <c r="BH1251"/>
  <c r="BG1251"/>
  <c r="BF1251"/>
  <c r="T1251"/>
  <c r="R1251"/>
  <c r="P1251"/>
  <c r="BI1248"/>
  <c r="BH1248"/>
  <c r="BG1248"/>
  <c r="BF1248"/>
  <c r="T1248"/>
  <c r="R1248"/>
  <c r="P1248"/>
  <c r="BI1246"/>
  <c r="BH1246"/>
  <c r="BG1246"/>
  <c r="BF1246"/>
  <c r="T1246"/>
  <c r="R1246"/>
  <c r="P1246"/>
  <c r="BI1242"/>
  <c r="BH1242"/>
  <c r="BG1242"/>
  <c r="BF1242"/>
  <c r="T1242"/>
  <c r="R1242"/>
  <c r="P1242"/>
  <c r="BI1237"/>
  <c r="BH1237"/>
  <c r="BG1237"/>
  <c r="BF1237"/>
  <c r="T1237"/>
  <c r="R1237"/>
  <c r="P1237"/>
  <c r="BI1233"/>
  <c r="BH1233"/>
  <c r="BG1233"/>
  <c r="BF1233"/>
  <c r="T1233"/>
  <c r="R1233"/>
  <c r="P1233"/>
  <c r="BI1228"/>
  <c r="BH1228"/>
  <c r="BG1228"/>
  <c r="BF1228"/>
  <c r="T1228"/>
  <c r="R1228"/>
  <c r="P1228"/>
  <c r="BI1224"/>
  <c r="BH1224"/>
  <c r="BG1224"/>
  <c r="BF1224"/>
  <c r="T1224"/>
  <c r="R1224"/>
  <c r="P1224"/>
  <c r="BI1220"/>
  <c r="BH1220"/>
  <c r="BG1220"/>
  <c r="BF1220"/>
  <c r="T1220"/>
  <c r="R1220"/>
  <c r="P1220"/>
  <c r="BI1215"/>
  <c r="BH1215"/>
  <c r="BG1215"/>
  <c r="BF1215"/>
  <c r="T1215"/>
  <c r="R1215"/>
  <c r="P1215"/>
  <c r="BI1213"/>
  <c r="BH1213"/>
  <c r="BG1213"/>
  <c r="BF1213"/>
  <c r="T1213"/>
  <c r="R1213"/>
  <c r="P1213"/>
  <c r="BI1210"/>
  <c r="BH1210"/>
  <c r="BG1210"/>
  <c r="BF1210"/>
  <c r="T1210"/>
  <c r="R1210"/>
  <c r="P1210"/>
  <c r="BI1203"/>
  <c r="BH1203"/>
  <c r="BG1203"/>
  <c r="BF1203"/>
  <c r="T1203"/>
  <c r="R1203"/>
  <c r="P1203"/>
  <c r="BI1196"/>
  <c r="BH1196"/>
  <c r="BG1196"/>
  <c r="BF1196"/>
  <c r="T1196"/>
  <c r="R1196"/>
  <c r="P1196"/>
  <c r="BI1194"/>
  <c r="BH1194"/>
  <c r="BG1194"/>
  <c r="BF1194"/>
  <c r="T1194"/>
  <c r="R1194"/>
  <c r="P1194"/>
  <c r="BI1192"/>
  <c r="BH1192"/>
  <c r="BG1192"/>
  <c r="BF1192"/>
  <c r="T1192"/>
  <c r="R1192"/>
  <c r="P1192"/>
  <c r="BI1190"/>
  <c r="BH1190"/>
  <c r="BG1190"/>
  <c r="BF1190"/>
  <c r="T1190"/>
  <c r="R1190"/>
  <c r="P1190"/>
  <c r="BI1184"/>
  <c r="BH1184"/>
  <c r="BG1184"/>
  <c r="BF1184"/>
  <c r="T1184"/>
  <c r="R1184"/>
  <c r="P1184"/>
  <c r="BI1181"/>
  <c r="BH1181"/>
  <c r="BG1181"/>
  <c r="BF1181"/>
  <c r="T1181"/>
  <c r="R1181"/>
  <c r="P1181"/>
  <c r="BI1177"/>
  <c r="BH1177"/>
  <c r="BG1177"/>
  <c r="BF1177"/>
  <c r="T1177"/>
  <c r="R1177"/>
  <c r="P1177"/>
  <c r="BI1174"/>
  <c r="BH1174"/>
  <c r="BG1174"/>
  <c r="BF1174"/>
  <c r="T1174"/>
  <c r="R1174"/>
  <c r="P1174"/>
  <c r="BI1171"/>
  <c r="BH1171"/>
  <c r="BG1171"/>
  <c r="BF1171"/>
  <c r="T1171"/>
  <c r="R1171"/>
  <c r="P1171"/>
  <c r="BI1168"/>
  <c r="BH1168"/>
  <c r="BG1168"/>
  <c r="BF1168"/>
  <c r="T1168"/>
  <c r="R1168"/>
  <c r="P1168"/>
  <c r="BI1162"/>
  <c r="BH1162"/>
  <c r="BG1162"/>
  <c r="BF1162"/>
  <c r="T1162"/>
  <c r="R1162"/>
  <c r="P1162"/>
  <c r="BI1157"/>
  <c r="BH1157"/>
  <c r="BG1157"/>
  <c r="BF1157"/>
  <c r="T1157"/>
  <c r="R1157"/>
  <c r="P1157"/>
  <c r="BI1152"/>
  <c r="BH1152"/>
  <c r="BG1152"/>
  <c r="BF1152"/>
  <c r="T1152"/>
  <c r="R1152"/>
  <c r="P1152"/>
  <c r="BI1150"/>
  <c r="BH1150"/>
  <c r="BG1150"/>
  <c r="BF1150"/>
  <c r="T1150"/>
  <c r="R1150"/>
  <c r="P1150"/>
  <c r="BI1147"/>
  <c r="BH1147"/>
  <c r="BG1147"/>
  <c r="BF1147"/>
  <c r="T1147"/>
  <c r="R1147"/>
  <c r="P1147"/>
  <c r="BI1144"/>
  <c r="BH1144"/>
  <c r="BG1144"/>
  <c r="BF1144"/>
  <c r="T1144"/>
  <c r="R1144"/>
  <c r="P1144"/>
  <c r="BI1139"/>
  <c r="BH1139"/>
  <c r="BG1139"/>
  <c r="BF1139"/>
  <c r="T1139"/>
  <c r="R1139"/>
  <c r="P1139"/>
  <c r="BI1134"/>
  <c r="BH1134"/>
  <c r="BG1134"/>
  <c r="BF1134"/>
  <c r="T1134"/>
  <c r="R1134"/>
  <c r="P1134"/>
  <c r="BI1130"/>
  <c r="BH1130"/>
  <c r="BG1130"/>
  <c r="BF1130"/>
  <c r="T1130"/>
  <c r="R1130"/>
  <c r="P1130"/>
  <c r="BI1126"/>
  <c r="BH1126"/>
  <c r="BG1126"/>
  <c r="BF1126"/>
  <c r="T1126"/>
  <c r="R1126"/>
  <c r="P1126"/>
  <c r="BI1120"/>
  <c r="BH1120"/>
  <c r="BG1120"/>
  <c r="BF1120"/>
  <c r="T1120"/>
  <c r="R1120"/>
  <c r="P1120"/>
  <c r="BI1114"/>
  <c r="BH1114"/>
  <c r="BG1114"/>
  <c r="BF1114"/>
  <c r="T1114"/>
  <c r="R1114"/>
  <c r="P1114"/>
  <c r="BI1108"/>
  <c r="BH1108"/>
  <c r="BG1108"/>
  <c r="BF1108"/>
  <c r="T1108"/>
  <c r="R1108"/>
  <c r="P1108"/>
  <c r="BI1104"/>
  <c r="BH1104"/>
  <c r="BG1104"/>
  <c r="BF1104"/>
  <c r="T1104"/>
  <c r="R1104"/>
  <c r="P1104"/>
  <c r="BI1102"/>
  <c r="BH1102"/>
  <c r="BG1102"/>
  <c r="BF1102"/>
  <c r="T1102"/>
  <c r="R1102"/>
  <c r="P1102"/>
  <c r="BI1100"/>
  <c r="BH1100"/>
  <c r="BG1100"/>
  <c r="BF1100"/>
  <c r="T1100"/>
  <c r="R1100"/>
  <c r="P1100"/>
  <c r="BI1096"/>
  <c r="BH1096"/>
  <c r="BG1096"/>
  <c r="BF1096"/>
  <c r="T1096"/>
  <c r="R1096"/>
  <c r="P1096"/>
  <c r="BI1092"/>
  <c r="BH1092"/>
  <c r="BG1092"/>
  <c r="BF1092"/>
  <c r="T1092"/>
  <c r="R1092"/>
  <c r="P1092"/>
  <c r="BI1089"/>
  <c r="BH1089"/>
  <c r="BG1089"/>
  <c r="BF1089"/>
  <c r="T1089"/>
  <c r="R1089"/>
  <c r="P1089"/>
  <c r="BI1086"/>
  <c r="BH1086"/>
  <c r="BG1086"/>
  <c r="BF1086"/>
  <c r="T1086"/>
  <c r="R1086"/>
  <c r="P1086"/>
  <c r="BI1083"/>
  <c r="BH1083"/>
  <c r="BG1083"/>
  <c r="BF1083"/>
  <c r="T1083"/>
  <c r="R1083"/>
  <c r="P1083"/>
  <c r="BI1080"/>
  <c r="BH1080"/>
  <c r="BG1080"/>
  <c r="BF1080"/>
  <c r="T1080"/>
  <c r="R1080"/>
  <c r="P1080"/>
  <c r="BI1075"/>
  <c r="BH1075"/>
  <c r="BG1075"/>
  <c r="BF1075"/>
  <c r="T1075"/>
  <c r="R1075"/>
  <c r="P1075"/>
  <c r="BI1072"/>
  <c r="BH1072"/>
  <c r="BG1072"/>
  <c r="BF1072"/>
  <c r="T1072"/>
  <c r="R1072"/>
  <c r="P1072"/>
  <c r="BI1068"/>
  <c r="BH1068"/>
  <c r="BG1068"/>
  <c r="BF1068"/>
  <c r="T1068"/>
  <c r="R1068"/>
  <c r="P1068"/>
  <c r="BI1064"/>
  <c r="BH1064"/>
  <c r="BG1064"/>
  <c r="BF1064"/>
  <c r="T1064"/>
  <c r="R1064"/>
  <c r="P1064"/>
  <c r="BI1060"/>
  <c r="BH1060"/>
  <c r="BG1060"/>
  <c r="BF1060"/>
  <c r="T1060"/>
  <c r="R1060"/>
  <c r="P1060"/>
  <c r="BI1056"/>
  <c r="BH1056"/>
  <c r="BG1056"/>
  <c r="BF1056"/>
  <c r="T1056"/>
  <c r="R1056"/>
  <c r="P1056"/>
  <c r="BI1052"/>
  <c r="BH1052"/>
  <c r="BG1052"/>
  <c r="BF1052"/>
  <c r="T1052"/>
  <c r="R1052"/>
  <c r="P1052"/>
  <c r="BI1048"/>
  <c r="BH1048"/>
  <c r="BG1048"/>
  <c r="BF1048"/>
  <c r="T1048"/>
  <c r="R1048"/>
  <c r="P1048"/>
  <c r="BI1043"/>
  <c r="BH1043"/>
  <c r="BG1043"/>
  <c r="BF1043"/>
  <c r="T1043"/>
  <c r="R1043"/>
  <c r="P1043"/>
  <c r="BI1040"/>
  <c r="BH1040"/>
  <c r="BG1040"/>
  <c r="BF1040"/>
  <c r="T1040"/>
  <c r="R1040"/>
  <c r="P1040"/>
  <c r="BI1037"/>
  <c r="BH1037"/>
  <c r="BG1037"/>
  <c r="BF1037"/>
  <c r="T1037"/>
  <c r="R1037"/>
  <c r="P1037"/>
  <c r="BI1033"/>
  <c r="BH1033"/>
  <c r="BG1033"/>
  <c r="BF1033"/>
  <c r="T1033"/>
  <c r="R1033"/>
  <c r="P1033"/>
  <c r="BI1029"/>
  <c r="BH1029"/>
  <c r="BG1029"/>
  <c r="BF1029"/>
  <c r="T1029"/>
  <c r="R1029"/>
  <c r="P1029"/>
  <c r="BI1026"/>
  <c r="BH1026"/>
  <c r="BG1026"/>
  <c r="BF1026"/>
  <c r="T1026"/>
  <c r="R1026"/>
  <c r="P1026"/>
  <c r="BI1023"/>
  <c r="BH1023"/>
  <c r="BG1023"/>
  <c r="BF1023"/>
  <c r="T1023"/>
  <c r="R1023"/>
  <c r="P1023"/>
  <c r="BI1019"/>
  <c r="BH1019"/>
  <c r="BG1019"/>
  <c r="BF1019"/>
  <c r="T1019"/>
  <c r="R1019"/>
  <c r="P1019"/>
  <c r="BI1015"/>
  <c r="BH1015"/>
  <c r="BG1015"/>
  <c r="BF1015"/>
  <c r="T1015"/>
  <c r="R1015"/>
  <c r="P1015"/>
  <c r="BI1012"/>
  <c r="BH1012"/>
  <c r="BG1012"/>
  <c r="BF1012"/>
  <c r="T1012"/>
  <c r="R1012"/>
  <c r="P1012"/>
  <c r="BI1008"/>
  <c r="BH1008"/>
  <c r="BG1008"/>
  <c r="BF1008"/>
  <c r="T1008"/>
  <c r="R1008"/>
  <c r="P1008"/>
  <c r="BI1002"/>
  <c r="BH1002"/>
  <c r="BG1002"/>
  <c r="BF1002"/>
  <c r="T1002"/>
  <c r="R1002"/>
  <c r="P1002"/>
  <c r="BI991"/>
  <c r="BH991"/>
  <c r="BG991"/>
  <c r="BF991"/>
  <c r="T991"/>
  <c r="R991"/>
  <c r="P991"/>
  <c r="BI987"/>
  <c r="BH987"/>
  <c r="BG987"/>
  <c r="BF987"/>
  <c r="T987"/>
  <c r="R987"/>
  <c r="P987"/>
  <c r="BI982"/>
  <c r="BH982"/>
  <c r="BG982"/>
  <c r="BF982"/>
  <c r="T982"/>
  <c r="R982"/>
  <c r="P982"/>
  <c r="BI978"/>
  <c r="BH978"/>
  <c r="BG978"/>
  <c r="BF978"/>
  <c r="T978"/>
  <c r="R978"/>
  <c r="P978"/>
  <c r="BI974"/>
  <c r="BH974"/>
  <c r="BG974"/>
  <c r="BF974"/>
  <c r="T974"/>
  <c r="R974"/>
  <c r="P974"/>
  <c r="BI971"/>
  <c r="BH971"/>
  <c r="BG971"/>
  <c r="BF971"/>
  <c r="T971"/>
  <c r="R971"/>
  <c r="P971"/>
  <c r="BI967"/>
  <c r="BH967"/>
  <c r="BG967"/>
  <c r="BF967"/>
  <c r="T967"/>
  <c r="R967"/>
  <c r="P967"/>
  <c r="BI963"/>
  <c r="BH963"/>
  <c r="BG963"/>
  <c r="BF963"/>
  <c r="T963"/>
  <c r="R963"/>
  <c r="P963"/>
  <c r="BI959"/>
  <c r="BH959"/>
  <c r="BG959"/>
  <c r="BF959"/>
  <c r="T959"/>
  <c r="R959"/>
  <c r="P959"/>
  <c r="BI957"/>
  <c r="BH957"/>
  <c r="BG957"/>
  <c r="BF957"/>
  <c r="T957"/>
  <c r="R957"/>
  <c r="P957"/>
  <c r="BI955"/>
  <c r="BH955"/>
  <c r="BG955"/>
  <c r="BF955"/>
  <c r="T955"/>
  <c r="R955"/>
  <c r="P955"/>
  <c r="BI953"/>
  <c r="BH953"/>
  <c r="BG953"/>
  <c r="BF953"/>
  <c r="T953"/>
  <c r="R953"/>
  <c r="P953"/>
  <c r="BI949"/>
  <c r="BH949"/>
  <c r="BG949"/>
  <c r="BF949"/>
  <c r="T949"/>
  <c r="R949"/>
  <c r="P949"/>
  <c r="BI945"/>
  <c r="BH945"/>
  <c r="BG945"/>
  <c r="BF945"/>
  <c r="T945"/>
  <c r="R945"/>
  <c r="P945"/>
  <c r="BI942"/>
  <c r="BH942"/>
  <c r="BG942"/>
  <c r="BF942"/>
  <c r="T942"/>
  <c r="R942"/>
  <c r="P942"/>
  <c r="BI938"/>
  <c r="BH938"/>
  <c r="BG938"/>
  <c r="BF938"/>
  <c r="T938"/>
  <c r="R938"/>
  <c r="P938"/>
  <c r="BI936"/>
  <c r="BH936"/>
  <c r="BG936"/>
  <c r="BF936"/>
  <c r="T936"/>
  <c r="R936"/>
  <c r="P936"/>
  <c r="BI932"/>
  <c r="BH932"/>
  <c r="BG932"/>
  <c r="BF932"/>
  <c r="T932"/>
  <c r="R932"/>
  <c r="P932"/>
  <c r="BI928"/>
  <c r="BH928"/>
  <c r="BG928"/>
  <c r="BF928"/>
  <c r="T928"/>
  <c r="R928"/>
  <c r="P928"/>
  <c r="BI925"/>
  <c r="BH925"/>
  <c r="BG925"/>
  <c r="BF925"/>
  <c r="T925"/>
  <c r="R925"/>
  <c r="P925"/>
  <c r="BI921"/>
  <c r="BH921"/>
  <c r="BG921"/>
  <c r="BF921"/>
  <c r="T921"/>
  <c r="R921"/>
  <c r="P921"/>
  <c r="BI918"/>
  <c r="BH918"/>
  <c r="BG918"/>
  <c r="BF918"/>
  <c r="T918"/>
  <c r="R918"/>
  <c r="P918"/>
  <c r="BI915"/>
  <c r="BH915"/>
  <c r="BG915"/>
  <c r="BF915"/>
  <c r="T915"/>
  <c r="R915"/>
  <c r="P915"/>
  <c r="BI911"/>
  <c r="BH911"/>
  <c r="BG911"/>
  <c r="BF911"/>
  <c r="T911"/>
  <c r="R911"/>
  <c r="P911"/>
  <c r="BI908"/>
  <c r="BH908"/>
  <c r="BG908"/>
  <c r="BF908"/>
  <c r="T908"/>
  <c r="R908"/>
  <c r="P908"/>
  <c r="BI904"/>
  <c r="BH904"/>
  <c r="BG904"/>
  <c r="BF904"/>
  <c r="T904"/>
  <c r="R904"/>
  <c r="P904"/>
  <c r="BI899"/>
  <c r="BH899"/>
  <c r="BG899"/>
  <c r="BF899"/>
  <c r="T899"/>
  <c r="R899"/>
  <c r="P899"/>
  <c r="BI896"/>
  <c r="BH896"/>
  <c r="BG896"/>
  <c r="BF896"/>
  <c r="T896"/>
  <c r="R896"/>
  <c r="P896"/>
  <c r="BI892"/>
  <c r="BH892"/>
  <c r="BG892"/>
  <c r="BF892"/>
  <c r="T892"/>
  <c r="R892"/>
  <c r="P892"/>
  <c r="BI889"/>
  <c r="BH889"/>
  <c r="BG889"/>
  <c r="BF889"/>
  <c r="T889"/>
  <c r="R889"/>
  <c r="P889"/>
  <c r="BI886"/>
  <c r="BH886"/>
  <c r="BG886"/>
  <c r="BF886"/>
  <c r="T886"/>
  <c r="R886"/>
  <c r="P886"/>
  <c r="BI883"/>
  <c r="BH883"/>
  <c r="BG883"/>
  <c r="BF883"/>
  <c r="T883"/>
  <c r="R883"/>
  <c r="P883"/>
  <c r="BI879"/>
  <c r="BH879"/>
  <c r="BG879"/>
  <c r="BF879"/>
  <c r="T879"/>
  <c r="R879"/>
  <c r="P879"/>
  <c r="BI876"/>
  <c r="BH876"/>
  <c r="BG876"/>
  <c r="BF876"/>
  <c r="T876"/>
  <c r="R876"/>
  <c r="P876"/>
  <c r="BI872"/>
  <c r="BH872"/>
  <c r="BG872"/>
  <c r="BF872"/>
  <c r="T872"/>
  <c r="R872"/>
  <c r="P872"/>
  <c r="BI867"/>
  <c r="BH867"/>
  <c r="BG867"/>
  <c r="BF867"/>
  <c r="T867"/>
  <c r="T866"/>
  <c r="R867"/>
  <c r="R866"/>
  <c r="P867"/>
  <c r="P866"/>
  <c r="BI863"/>
  <c r="BH863"/>
  <c r="BG863"/>
  <c r="BF863"/>
  <c r="T863"/>
  <c r="R863"/>
  <c r="P863"/>
  <c r="BI860"/>
  <c r="BH860"/>
  <c r="BG860"/>
  <c r="BF860"/>
  <c r="T860"/>
  <c r="R860"/>
  <c r="P860"/>
  <c r="BI855"/>
  <c r="BH855"/>
  <c r="BG855"/>
  <c r="BF855"/>
  <c r="T855"/>
  <c r="R855"/>
  <c r="P855"/>
  <c r="BI852"/>
  <c r="BH852"/>
  <c r="BG852"/>
  <c r="BF852"/>
  <c r="T852"/>
  <c r="R852"/>
  <c r="P852"/>
  <c r="BI849"/>
  <c r="BH849"/>
  <c r="BG849"/>
  <c r="BF849"/>
  <c r="T849"/>
  <c r="R849"/>
  <c r="P849"/>
  <c r="BI844"/>
  <c r="BH844"/>
  <c r="BG844"/>
  <c r="BF844"/>
  <c r="T844"/>
  <c r="R844"/>
  <c r="P844"/>
  <c r="BI840"/>
  <c r="BH840"/>
  <c r="BG840"/>
  <c r="BF840"/>
  <c r="T840"/>
  <c r="R840"/>
  <c r="P840"/>
  <c r="BI836"/>
  <c r="BH836"/>
  <c r="BG836"/>
  <c r="BF836"/>
  <c r="T836"/>
  <c r="R836"/>
  <c r="P836"/>
  <c r="BI830"/>
  <c r="BH830"/>
  <c r="BG830"/>
  <c r="BF830"/>
  <c r="T830"/>
  <c r="R830"/>
  <c r="P830"/>
  <c r="BI824"/>
  <c r="BH824"/>
  <c r="BG824"/>
  <c r="BF824"/>
  <c r="T824"/>
  <c r="R824"/>
  <c r="P824"/>
  <c r="BI821"/>
  <c r="BH821"/>
  <c r="BG821"/>
  <c r="BF821"/>
  <c r="T821"/>
  <c r="R821"/>
  <c r="P821"/>
  <c r="BI817"/>
  <c r="BH817"/>
  <c r="BG817"/>
  <c r="BF817"/>
  <c r="T817"/>
  <c r="R817"/>
  <c r="P817"/>
  <c r="BI813"/>
  <c r="BH813"/>
  <c r="BG813"/>
  <c r="BF813"/>
  <c r="T813"/>
  <c r="R813"/>
  <c r="P813"/>
  <c r="BI809"/>
  <c r="BH809"/>
  <c r="BG809"/>
  <c r="BF809"/>
  <c r="T809"/>
  <c r="R809"/>
  <c r="P809"/>
  <c r="BI804"/>
  <c r="BH804"/>
  <c r="BG804"/>
  <c r="BF804"/>
  <c r="T804"/>
  <c r="R804"/>
  <c r="P804"/>
  <c r="BI801"/>
  <c r="BH801"/>
  <c r="BG801"/>
  <c r="BF801"/>
  <c r="T801"/>
  <c r="R801"/>
  <c r="P801"/>
  <c r="BI798"/>
  <c r="BH798"/>
  <c r="BG798"/>
  <c r="BF798"/>
  <c r="T798"/>
  <c r="R798"/>
  <c r="P798"/>
  <c r="BI794"/>
  <c r="BH794"/>
  <c r="BG794"/>
  <c r="BF794"/>
  <c r="T794"/>
  <c r="R794"/>
  <c r="P794"/>
  <c r="BI791"/>
  <c r="BH791"/>
  <c r="BG791"/>
  <c r="BF791"/>
  <c r="T791"/>
  <c r="R791"/>
  <c r="P791"/>
  <c r="BI788"/>
  <c r="BH788"/>
  <c r="BG788"/>
  <c r="BF788"/>
  <c r="T788"/>
  <c r="R788"/>
  <c r="P788"/>
  <c r="BI785"/>
  <c r="BH785"/>
  <c r="BG785"/>
  <c r="BF785"/>
  <c r="T785"/>
  <c r="R785"/>
  <c r="P785"/>
  <c r="BI783"/>
  <c r="BH783"/>
  <c r="BG783"/>
  <c r="BF783"/>
  <c r="T783"/>
  <c r="R783"/>
  <c r="P783"/>
  <c r="BI780"/>
  <c r="BH780"/>
  <c r="BG780"/>
  <c r="BF780"/>
  <c r="T780"/>
  <c r="R780"/>
  <c r="P780"/>
  <c r="BI777"/>
  <c r="BH777"/>
  <c r="BG777"/>
  <c r="BF777"/>
  <c r="T777"/>
  <c r="R777"/>
  <c r="P777"/>
  <c r="BI774"/>
  <c r="BH774"/>
  <c r="BG774"/>
  <c r="BF774"/>
  <c r="T774"/>
  <c r="R774"/>
  <c r="P774"/>
  <c r="BI771"/>
  <c r="BH771"/>
  <c r="BG771"/>
  <c r="BF771"/>
  <c r="T771"/>
  <c r="R771"/>
  <c r="P771"/>
  <c r="BI768"/>
  <c r="BH768"/>
  <c r="BG768"/>
  <c r="BF768"/>
  <c r="T768"/>
  <c r="R768"/>
  <c r="P768"/>
  <c r="BI765"/>
  <c r="BH765"/>
  <c r="BG765"/>
  <c r="BF765"/>
  <c r="T765"/>
  <c r="R765"/>
  <c r="P765"/>
  <c r="BI761"/>
  <c r="BH761"/>
  <c r="BG761"/>
  <c r="BF761"/>
  <c r="T761"/>
  <c r="R761"/>
  <c r="P761"/>
  <c r="BI755"/>
  <c r="BH755"/>
  <c r="BG755"/>
  <c r="BF755"/>
  <c r="T755"/>
  <c r="R755"/>
  <c r="P755"/>
  <c r="BI749"/>
  <c r="BH749"/>
  <c r="BG749"/>
  <c r="BF749"/>
  <c r="T749"/>
  <c r="R749"/>
  <c r="P749"/>
  <c r="BI745"/>
  <c r="BH745"/>
  <c r="BG745"/>
  <c r="BF745"/>
  <c r="T745"/>
  <c r="R745"/>
  <c r="P745"/>
  <c r="BI741"/>
  <c r="BH741"/>
  <c r="BG741"/>
  <c r="BF741"/>
  <c r="T741"/>
  <c r="R741"/>
  <c r="P741"/>
  <c r="BI737"/>
  <c r="BH737"/>
  <c r="BG737"/>
  <c r="BF737"/>
  <c r="T737"/>
  <c r="R737"/>
  <c r="P737"/>
  <c r="BI705"/>
  <c r="BH705"/>
  <c r="BG705"/>
  <c r="BF705"/>
  <c r="T705"/>
  <c r="R705"/>
  <c r="P705"/>
  <c r="BI690"/>
  <c r="BH690"/>
  <c r="BG690"/>
  <c r="BF690"/>
  <c r="T690"/>
  <c r="R690"/>
  <c r="P690"/>
  <c r="BI679"/>
  <c r="BH679"/>
  <c r="BG679"/>
  <c r="BF679"/>
  <c r="T679"/>
  <c r="R679"/>
  <c r="P679"/>
  <c r="BI672"/>
  <c r="BH672"/>
  <c r="BG672"/>
  <c r="BF672"/>
  <c r="T672"/>
  <c r="R672"/>
  <c r="P672"/>
  <c r="BI669"/>
  <c r="BH669"/>
  <c r="BG669"/>
  <c r="BF669"/>
  <c r="T669"/>
  <c r="R669"/>
  <c r="P669"/>
  <c r="BI666"/>
  <c r="BH666"/>
  <c r="BG666"/>
  <c r="BF666"/>
  <c r="T666"/>
  <c r="R666"/>
  <c r="P666"/>
  <c r="BI663"/>
  <c r="BH663"/>
  <c r="BG663"/>
  <c r="BF663"/>
  <c r="T663"/>
  <c r="R663"/>
  <c r="P663"/>
  <c r="BI650"/>
  <c r="BH650"/>
  <c r="BG650"/>
  <c r="BF650"/>
  <c r="T650"/>
  <c r="R650"/>
  <c r="P650"/>
  <c r="BI646"/>
  <c r="BH646"/>
  <c r="BG646"/>
  <c r="BF646"/>
  <c r="T646"/>
  <c r="R646"/>
  <c r="P646"/>
  <c r="BI642"/>
  <c r="BH642"/>
  <c r="BG642"/>
  <c r="BF642"/>
  <c r="T642"/>
  <c r="R642"/>
  <c r="P642"/>
  <c r="BI639"/>
  <c r="BH639"/>
  <c r="BG639"/>
  <c r="BF639"/>
  <c r="T639"/>
  <c r="R639"/>
  <c r="P639"/>
  <c r="BI634"/>
  <c r="BH634"/>
  <c r="BG634"/>
  <c r="BF634"/>
  <c r="T634"/>
  <c r="R634"/>
  <c r="P634"/>
  <c r="BI630"/>
  <c r="BH630"/>
  <c r="BG630"/>
  <c r="BF630"/>
  <c r="T630"/>
  <c r="R630"/>
  <c r="P630"/>
  <c r="BI625"/>
  <c r="BH625"/>
  <c r="BG625"/>
  <c r="BF625"/>
  <c r="T625"/>
  <c r="R625"/>
  <c r="P625"/>
  <c r="BI620"/>
  <c r="BH620"/>
  <c r="BG620"/>
  <c r="BF620"/>
  <c r="T620"/>
  <c r="R620"/>
  <c r="P620"/>
  <c r="BI616"/>
  <c r="BH616"/>
  <c r="BG616"/>
  <c r="BF616"/>
  <c r="T616"/>
  <c r="R616"/>
  <c r="P616"/>
  <c r="BI612"/>
  <c r="BH612"/>
  <c r="BG612"/>
  <c r="BF612"/>
  <c r="T612"/>
  <c r="R612"/>
  <c r="P612"/>
  <c r="BI608"/>
  <c r="BH608"/>
  <c r="BG608"/>
  <c r="BF608"/>
  <c r="T608"/>
  <c r="R608"/>
  <c r="P608"/>
  <c r="BI604"/>
  <c r="BH604"/>
  <c r="BG604"/>
  <c r="BF604"/>
  <c r="T604"/>
  <c r="R604"/>
  <c r="P604"/>
  <c r="BI599"/>
  <c r="BH599"/>
  <c r="BG599"/>
  <c r="BF599"/>
  <c r="T599"/>
  <c r="R599"/>
  <c r="P599"/>
  <c r="BI596"/>
  <c r="BH596"/>
  <c r="BG596"/>
  <c r="BF596"/>
  <c r="T596"/>
  <c r="R596"/>
  <c r="P596"/>
  <c r="BI593"/>
  <c r="BH593"/>
  <c r="BG593"/>
  <c r="BF593"/>
  <c r="T593"/>
  <c r="R593"/>
  <c r="P593"/>
  <c r="BI590"/>
  <c r="BH590"/>
  <c r="BG590"/>
  <c r="BF590"/>
  <c r="T590"/>
  <c r="R590"/>
  <c r="P590"/>
  <c r="BI583"/>
  <c r="BH583"/>
  <c r="BG583"/>
  <c r="BF583"/>
  <c r="T583"/>
  <c r="R583"/>
  <c r="P583"/>
  <c r="BI578"/>
  <c r="BH578"/>
  <c r="BG578"/>
  <c r="BF578"/>
  <c r="T578"/>
  <c r="R578"/>
  <c r="P578"/>
  <c r="BI574"/>
  <c r="BH574"/>
  <c r="BG574"/>
  <c r="BF574"/>
  <c r="T574"/>
  <c r="R574"/>
  <c r="P574"/>
  <c r="BI570"/>
  <c r="BH570"/>
  <c r="BG570"/>
  <c r="BF570"/>
  <c r="T570"/>
  <c r="R570"/>
  <c r="P570"/>
  <c r="BI565"/>
  <c r="BH565"/>
  <c r="BG565"/>
  <c r="BF565"/>
  <c r="T565"/>
  <c r="R565"/>
  <c r="P565"/>
  <c r="BI563"/>
  <c r="BH563"/>
  <c r="BG563"/>
  <c r="BF563"/>
  <c r="T563"/>
  <c r="R563"/>
  <c r="P563"/>
  <c r="BI560"/>
  <c r="BH560"/>
  <c r="BG560"/>
  <c r="BF560"/>
  <c r="T560"/>
  <c r="R560"/>
  <c r="P560"/>
  <c r="BI557"/>
  <c r="BH557"/>
  <c r="BG557"/>
  <c r="BF557"/>
  <c r="T557"/>
  <c r="R557"/>
  <c r="P557"/>
  <c r="BI553"/>
  <c r="BH553"/>
  <c r="BG553"/>
  <c r="BF553"/>
  <c r="T553"/>
  <c r="R553"/>
  <c r="P553"/>
  <c r="BI549"/>
  <c r="BH549"/>
  <c r="BG549"/>
  <c r="BF549"/>
  <c r="T549"/>
  <c r="R549"/>
  <c r="P549"/>
  <c r="BI545"/>
  <c r="BH545"/>
  <c r="BG545"/>
  <c r="BF545"/>
  <c r="T545"/>
  <c r="R545"/>
  <c r="P545"/>
  <c r="BI541"/>
  <c r="BH541"/>
  <c r="BG541"/>
  <c r="BF541"/>
  <c r="T541"/>
  <c r="R541"/>
  <c r="P541"/>
  <c r="BI536"/>
  <c r="BH536"/>
  <c r="BG536"/>
  <c r="BF536"/>
  <c r="T536"/>
  <c r="R536"/>
  <c r="P536"/>
  <c r="BI533"/>
  <c r="BH533"/>
  <c r="BG533"/>
  <c r="BF533"/>
  <c r="T533"/>
  <c r="R533"/>
  <c r="P533"/>
  <c r="BI526"/>
  <c r="BH526"/>
  <c r="BG526"/>
  <c r="BF526"/>
  <c r="T526"/>
  <c r="R526"/>
  <c r="P526"/>
  <c r="BI524"/>
  <c r="BH524"/>
  <c r="BG524"/>
  <c r="BF524"/>
  <c r="T524"/>
  <c r="R524"/>
  <c r="P524"/>
  <c r="BI520"/>
  <c r="BH520"/>
  <c r="BG520"/>
  <c r="BF520"/>
  <c r="T520"/>
  <c r="R520"/>
  <c r="P520"/>
  <c r="BI516"/>
  <c r="BH516"/>
  <c r="BG516"/>
  <c r="BF516"/>
  <c r="T516"/>
  <c r="R516"/>
  <c r="P516"/>
  <c r="BI512"/>
  <c r="BH512"/>
  <c r="BG512"/>
  <c r="BF512"/>
  <c r="T512"/>
  <c r="R512"/>
  <c r="P512"/>
  <c r="BI506"/>
  <c r="BH506"/>
  <c r="BG506"/>
  <c r="BF506"/>
  <c r="T506"/>
  <c r="R506"/>
  <c r="P506"/>
  <c r="BI498"/>
  <c r="BH498"/>
  <c r="BG498"/>
  <c r="BF498"/>
  <c r="T498"/>
  <c r="R498"/>
  <c r="P498"/>
  <c r="BI495"/>
  <c r="BH495"/>
  <c r="BG495"/>
  <c r="BF495"/>
  <c r="T495"/>
  <c r="R495"/>
  <c r="P495"/>
  <c r="BI491"/>
  <c r="BH491"/>
  <c r="BG491"/>
  <c r="BF491"/>
  <c r="T491"/>
  <c r="R491"/>
  <c r="P491"/>
  <c r="BI488"/>
  <c r="BH488"/>
  <c r="BG488"/>
  <c r="BF488"/>
  <c r="T488"/>
  <c r="R488"/>
  <c r="P488"/>
  <c r="BI484"/>
  <c r="BH484"/>
  <c r="BG484"/>
  <c r="BF484"/>
  <c r="T484"/>
  <c r="R484"/>
  <c r="P484"/>
  <c r="BI480"/>
  <c r="BH480"/>
  <c r="BG480"/>
  <c r="BF480"/>
  <c r="T480"/>
  <c r="R480"/>
  <c r="P480"/>
  <c r="BI476"/>
  <c r="BH476"/>
  <c r="BG476"/>
  <c r="BF476"/>
  <c r="T476"/>
  <c r="R476"/>
  <c r="P476"/>
  <c r="BI473"/>
  <c r="BH473"/>
  <c r="BG473"/>
  <c r="BF473"/>
  <c r="T473"/>
  <c r="R473"/>
  <c r="P473"/>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6"/>
  <c r="BH446"/>
  <c r="BG446"/>
  <c r="BF446"/>
  <c r="T446"/>
  <c r="R446"/>
  <c r="P446"/>
  <c r="BI442"/>
  <c r="BH442"/>
  <c r="BG442"/>
  <c r="BF442"/>
  <c r="T442"/>
  <c r="R442"/>
  <c r="P442"/>
  <c r="BI437"/>
  <c r="BH437"/>
  <c r="BG437"/>
  <c r="BF437"/>
  <c r="T437"/>
  <c r="R437"/>
  <c r="P437"/>
  <c r="BI433"/>
  <c r="BH433"/>
  <c r="BG433"/>
  <c r="BF433"/>
  <c r="T433"/>
  <c r="R433"/>
  <c r="P433"/>
  <c r="BI429"/>
  <c r="BH429"/>
  <c r="BG429"/>
  <c r="BF429"/>
  <c r="T429"/>
  <c r="R429"/>
  <c r="P429"/>
  <c r="BI424"/>
  <c r="BH424"/>
  <c r="BG424"/>
  <c r="BF424"/>
  <c r="T424"/>
  <c r="R424"/>
  <c r="P424"/>
  <c r="BI412"/>
  <c r="BH412"/>
  <c r="BG412"/>
  <c r="BF412"/>
  <c r="T412"/>
  <c r="R412"/>
  <c r="P412"/>
  <c r="BI379"/>
  <c r="BH379"/>
  <c r="BG379"/>
  <c r="BF379"/>
  <c r="T379"/>
  <c r="R379"/>
  <c r="P379"/>
  <c r="BI347"/>
  <c r="BH347"/>
  <c r="BG347"/>
  <c r="BF347"/>
  <c r="T347"/>
  <c r="R347"/>
  <c r="P347"/>
  <c r="BI340"/>
  <c r="BH340"/>
  <c r="BG340"/>
  <c r="BF340"/>
  <c r="T340"/>
  <c r="R340"/>
  <c r="P340"/>
  <c r="BI336"/>
  <c r="BH336"/>
  <c r="BG336"/>
  <c r="BF336"/>
  <c r="T336"/>
  <c r="R336"/>
  <c r="P336"/>
  <c r="BI333"/>
  <c r="BH333"/>
  <c r="BG333"/>
  <c r="BF333"/>
  <c r="T333"/>
  <c r="R333"/>
  <c r="P333"/>
  <c r="BI328"/>
  <c r="BH328"/>
  <c r="BG328"/>
  <c r="BF328"/>
  <c r="T328"/>
  <c r="R328"/>
  <c r="P328"/>
  <c r="BI317"/>
  <c r="BH317"/>
  <c r="BG317"/>
  <c r="BF317"/>
  <c r="T317"/>
  <c r="R317"/>
  <c r="P317"/>
  <c r="BI314"/>
  <c r="BH314"/>
  <c r="BG314"/>
  <c r="BF314"/>
  <c r="T314"/>
  <c r="R314"/>
  <c r="P314"/>
  <c r="BI310"/>
  <c r="BH310"/>
  <c r="BG310"/>
  <c r="BF310"/>
  <c r="T310"/>
  <c r="R310"/>
  <c r="P310"/>
  <c r="BI306"/>
  <c r="BH306"/>
  <c r="BG306"/>
  <c r="BF306"/>
  <c r="T306"/>
  <c r="R306"/>
  <c r="P306"/>
  <c r="BI302"/>
  <c r="BH302"/>
  <c r="BG302"/>
  <c r="BF302"/>
  <c r="T302"/>
  <c r="R302"/>
  <c r="P302"/>
  <c r="BI297"/>
  <c r="BH297"/>
  <c r="BG297"/>
  <c r="BF297"/>
  <c r="T297"/>
  <c r="R297"/>
  <c r="P297"/>
  <c r="BI293"/>
  <c r="BH293"/>
  <c r="BG293"/>
  <c r="BF293"/>
  <c r="T293"/>
  <c r="R293"/>
  <c r="P293"/>
  <c r="BI290"/>
  <c r="BH290"/>
  <c r="BG290"/>
  <c r="BF290"/>
  <c r="T290"/>
  <c r="R290"/>
  <c r="P290"/>
  <c r="BI288"/>
  <c r="BH288"/>
  <c r="BG288"/>
  <c r="BF288"/>
  <c r="T288"/>
  <c r="R288"/>
  <c r="P288"/>
  <c r="BI285"/>
  <c r="BH285"/>
  <c r="BG285"/>
  <c r="BF285"/>
  <c r="T285"/>
  <c r="R285"/>
  <c r="P285"/>
  <c r="BI282"/>
  <c r="BH282"/>
  <c r="BG282"/>
  <c r="BF282"/>
  <c r="T282"/>
  <c r="R282"/>
  <c r="P282"/>
  <c r="BI279"/>
  <c r="BH279"/>
  <c r="BG279"/>
  <c r="BF279"/>
  <c r="T279"/>
  <c r="R279"/>
  <c r="P279"/>
  <c r="BI273"/>
  <c r="BH273"/>
  <c r="BG273"/>
  <c r="BF273"/>
  <c r="T273"/>
  <c r="R273"/>
  <c r="P273"/>
  <c r="BI269"/>
  <c r="BH269"/>
  <c r="BG269"/>
  <c r="BF269"/>
  <c r="T269"/>
  <c r="R269"/>
  <c r="P269"/>
  <c r="BI265"/>
  <c r="BH265"/>
  <c r="BG265"/>
  <c r="BF265"/>
  <c r="T265"/>
  <c r="R265"/>
  <c r="P265"/>
  <c r="BI261"/>
  <c r="BH261"/>
  <c r="BG261"/>
  <c r="BF261"/>
  <c r="T261"/>
  <c r="R261"/>
  <c r="P261"/>
  <c r="BI257"/>
  <c r="BH257"/>
  <c r="BG257"/>
  <c r="BF257"/>
  <c r="T257"/>
  <c r="R257"/>
  <c r="P257"/>
  <c r="BI249"/>
  <c r="BH249"/>
  <c r="BG249"/>
  <c r="BF249"/>
  <c r="T249"/>
  <c r="R249"/>
  <c r="P249"/>
  <c r="BI245"/>
  <c r="BH245"/>
  <c r="BG245"/>
  <c r="BF245"/>
  <c r="T245"/>
  <c r="R245"/>
  <c r="P245"/>
  <c r="BI241"/>
  <c r="BH241"/>
  <c r="BG241"/>
  <c r="BF241"/>
  <c r="T241"/>
  <c r="R241"/>
  <c r="P241"/>
  <c r="BI237"/>
  <c r="BH237"/>
  <c r="BG237"/>
  <c r="BF237"/>
  <c r="T237"/>
  <c r="R237"/>
  <c r="P237"/>
  <c r="BI230"/>
  <c r="BH230"/>
  <c r="BG230"/>
  <c r="BF230"/>
  <c r="T230"/>
  <c r="R230"/>
  <c r="P230"/>
  <c r="BI223"/>
  <c r="BH223"/>
  <c r="BG223"/>
  <c r="BF223"/>
  <c r="T223"/>
  <c r="R223"/>
  <c r="P223"/>
  <c r="BI218"/>
  <c r="BH218"/>
  <c r="BG218"/>
  <c r="BF218"/>
  <c r="T218"/>
  <c r="R218"/>
  <c r="P218"/>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90"/>
  <c r="BH190"/>
  <c r="BG190"/>
  <c r="BF190"/>
  <c r="T190"/>
  <c r="R190"/>
  <c r="P190"/>
  <c r="BI185"/>
  <c r="BH185"/>
  <c r="BG185"/>
  <c r="BF185"/>
  <c r="T185"/>
  <c r="R185"/>
  <c r="P185"/>
  <c r="BI180"/>
  <c r="BH180"/>
  <c r="BG180"/>
  <c r="BF180"/>
  <c r="T180"/>
  <c r="R180"/>
  <c r="P180"/>
  <c r="BI177"/>
  <c r="BH177"/>
  <c r="BG177"/>
  <c r="BF177"/>
  <c r="T177"/>
  <c r="R177"/>
  <c r="P177"/>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0"/>
  <c r="BH150"/>
  <c r="BG150"/>
  <c r="BF150"/>
  <c r="T150"/>
  <c r="R150"/>
  <c r="P150"/>
  <c r="BI147"/>
  <c r="BH147"/>
  <c r="BG147"/>
  <c r="BF147"/>
  <c r="T147"/>
  <c r="R147"/>
  <c r="P147"/>
  <c r="BI143"/>
  <c r="BH143"/>
  <c r="BG143"/>
  <c r="BF143"/>
  <c r="T143"/>
  <c r="R143"/>
  <c r="P143"/>
  <c r="BI138"/>
  <c r="BH138"/>
  <c r="BG138"/>
  <c r="BF138"/>
  <c r="T138"/>
  <c r="R138"/>
  <c r="P138"/>
  <c r="BI134"/>
  <c r="BH134"/>
  <c r="BG134"/>
  <c r="BF134"/>
  <c r="T134"/>
  <c r="R134"/>
  <c r="P134"/>
  <c r="BI129"/>
  <c r="BH129"/>
  <c r="BG129"/>
  <c r="BF129"/>
  <c r="T129"/>
  <c r="R129"/>
  <c r="P129"/>
  <c r="BI126"/>
  <c r="BH126"/>
  <c r="BG126"/>
  <c r="BF126"/>
  <c r="T126"/>
  <c r="R126"/>
  <c r="P126"/>
  <c r="BI123"/>
  <c r="BH123"/>
  <c r="BG123"/>
  <c r="BF123"/>
  <c r="T123"/>
  <c r="R123"/>
  <c r="P123"/>
  <c r="J117"/>
  <c r="J116"/>
  <c r="F116"/>
  <c r="F114"/>
  <c r="E112"/>
  <c r="J59"/>
  <c r="J58"/>
  <c r="F58"/>
  <c r="F56"/>
  <c r="E54"/>
  <c r="J20"/>
  <c r="E20"/>
  <c r="F117"/>
  <c r="J19"/>
  <c r="J14"/>
  <c r="J114"/>
  <c r="E7"/>
  <c r="E108"/>
  <c i="1" r="L50"/>
  <c r="AM50"/>
  <c r="AM49"/>
  <c r="L49"/>
  <c r="AM47"/>
  <c r="L47"/>
  <c r="L45"/>
  <c r="L44"/>
  <c i="10" r="J93"/>
  <c i="9" r="J169"/>
  <c i="8" r="J115"/>
  <c i="7" r="J330"/>
  <c r="BK279"/>
  <c r="BK234"/>
  <c r="BK153"/>
  <c i="6" r="BK481"/>
  <c r="J473"/>
  <c r="J435"/>
  <c r="J405"/>
  <c r="BK393"/>
  <c r="BK379"/>
  <c r="BK355"/>
  <c r="BK325"/>
  <c r="J261"/>
  <c r="BK231"/>
  <c r="J205"/>
  <c r="BK157"/>
  <c r="BK132"/>
  <c i="5" r="BK267"/>
  <c r="BK213"/>
  <c r="J161"/>
  <c i="4" r="J224"/>
  <c r="BK164"/>
  <c i="3" r="J757"/>
  <c r="BK696"/>
  <c r="J602"/>
  <c r="J371"/>
  <c i="2" r="BK783"/>
  <c r="BK612"/>
  <c r="J446"/>
  <c r="J237"/>
  <c i="10" r="J108"/>
  <c i="9" r="J253"/>
  <c r="J175"/>
  <c i="8" r="J117"/>
  <c i="7" r="J247"/>
  <c r="BK149"/>
  <c i="6" r="J361"/>
  <c r="BK327"/>
  <c r="J251"/>
  <c r="BK211"/>
  <c r="BK189"/>
  <c r="BK124"/>
  <c i="5" r="J273"/>
  <c r="BK196"/>
  <c r="J116"/>
  <c i="4" r="BK191"/>
  <c r="J117"/>
  <c i="3" r="J740"/>
  <c r="BK602"/>
  <c r="J499"/>
  <c r="J383"/>
  <c r="J347"/>
  <c i="2" r="J1610"/>
  <c r="J1542"/>
  <c r="J1410"/>
  <c r="J1256"/>
  <c r="J1072"/>
  <c r="BK938"/>
  <c r="BK813"/>
  <c r="BK755"/>
  <c r="J620"/>
  <c r="BK495"/>
  <c r="BK317"/>
  <c r="J190"/>
  <c i="10" r="J103"/>
  <c i="9" r="BK172"/>
  <c i="8" r="J124"/>
  <c i="7" r="BK283"/>
  <c r="BK221"/>
  <c r="BK186"/>
  <c r="J131"/>
  <c i="3" r="J185"/>
  <c i="2" r="J1526"/>
  <c r="BK1428"/>
  <c r="BK1387"/>
  <c r="J987"/>
  <c r="J892"/>
  <c r="BK666"/>
  <c r="BK512"/>
  <c r="BK433"/>
  <c r="J288"/>
  <c r="BK185"/>
  <c i="10" r="BK103"/>
  <c i="9" r="J225"/>
  <c r="BK150"/>
  <c i="8" r="J134"/>
  <c i="7" r="BK337"/>
  <c r="J292"/>
  <c r="J241"/>
  <c r="BK202"/>
  <c r="BK117"/>
  <c i="6" r="J447"/>
  <c r="J425"/>
  <c r="J413"/>
  <c r="BK395"/>
  <c r="J379"/>
  <c r="J331"/>
  <c r="J277"/>
  <c r="J215"/>
  <c r="J163"/>
  <c r="BK103"/>
  <c i="5" r="BK249"/>
  <c r="J151"/>
  <c i="4" r="J158"/>
  <c i="3" r="J700"/>
  <c r="BK642"/>
  <c r="J604"/>
  <c r="J514"/>
  <c r="J444"/>
  <c r="BK345"/>
  <c i="2" r="BK1444"/>
  <c r="BK1278"/>
  <c r="BK1174"/>
  <c r="J1026"/>
  <c r="J915"/>
  <c r="J836"/>
  <c r="J630"/>
  <c r="BK516"/>
  <c r="J463"/>
  <c r="BK314"/>
  <c r="J123"/>
  <c i="9" r="J215"/>
  <c i="8" r="J136"/>
  <c i="7" r="BK341"/>
  <c r="BK238"/>
  <c r="BK184"/>
  <c i="6" r="J493"/>
  <c r="BK451"/>
  <c r="BK425"/>
  <c r="J293"/>
  <c r="J263"/>
  <c r="BK239"/>
  <c r="BK163"/>
  <c r="BK118"/>
  <c i="5" r="BK255"/>
  <c r="J202"/>
  <c r="BK113"/>
  <c i="4" r="BK158"/>
  <c r="BK107"/>
  <c i="3" r="BK733"/>
  <c r="BK686"/>
  <c r="J646"/>
  <c r="BK546"/>
  <c r="BK368"/>
  <c i="2" r="BK1477"/>
  <c r="J1406"/>
  <c r="BK1171"/>
  <c r="BK978"/>
  <c r="J886"/>
  <c r="BK620"/>
  <c r="J495"/>
  <c r="BK245"/>
  <c i="10" r="F38"/>
  <c i="6" r="J355"/>
  <c r="BK321"/>
  <c r="BK295"/>
  <c r="BK259"/>
  <c r="BK173"/>
  <c r="J106"/>
  <c i="5" r="J310"/>
  <c r="BK258"/>
  <c r="BK193"/>
  <c r="J149"/>
  <c i="4" r="J198"/>
  <c r="BK150"/>
  <c i="3" r="J761"/>
  <c r="BK674"/>
  <c r="BK496"/>
  <c r="BK377"/>
  <c r="BK321"/>
  <c r="BK185"/>
  <c i="2" r="BK1450"/>
  <c r="J1387"/>
  <c r="J1248"/>
  <c r="J1157"/>
  <c r="J1102"/>
  <c r="J1052"/>
  <c r="J963"/>
  <c r="BK886"/>
  <c i="9" r="BK201"/>
  <c r="BK127"/>
  <c i="8" r="BK132"/>
  <c i="7" r="BK314"/>
  <c r="BK265"/>
  <c r="BK143"/>
  <c i="6" r="BK537"/>
  <c r="J533"/>
  <c r="BK524"/>
  <c r="J516"/>
  <c r="BK508"/>
  <c r="BK500"/>
  <c r="J481"/>
  <c r="BK459"/>
  <c r="J439"/>
  <c r="BK181"/>
  <c i="5" r="J304"/>
  <c r="BK211"/>
  <c r="J128"/>
  <c i="4" r="BK194"/>
  <c r="BK166"/>
  <c i="3" r="J738"/>
  <c r="J632"/>
  <c r="BK587"/>
  <c r="BK374"/>
  <c r="BK187"/>
  <c i="2" r="J1578"/>
  <c r="J1399"/>
  <c r="BK1256"/>
  <c r="J1184"/>
  <c r="BK1012"/>
  <c r="J938"/>
  <c r="J889"/>
  <c r="BK804"/>
  <c r="BK690"/>
  <c r="BK574"/>
  <c r="J455"/>
  <c r="J279"/>
  <c r="BK180"/>
  <c i="9" r="J273"/>
  <c r="J187"/>
  <c i="8" r="J112"/>
  <c i="7" r="BK322"/>
  <c r="J269"/>
  <c r="J236"/>
  <c r="BK194"/>
  <c r="BK139"/>
  <c i="6" r="BK337"/>
  <c r="J301"/>
  <c r="J273"/>
  <c r="J161"/>
  <c i="5" r="BK304"/>
  <c r="BK175"/>
  <c i="4" r="BK210"/>
  <c r="BK185"/>
  <c r="BK121"/>
  <c i="3" r="BK702"/>
  <c r="J626"/>
  <c r="BK581"/>
  <c r="BK383"/>
  <c r="J226"/>
  <c i="2" r="BK1432"/>
  <c r="J1288"/>
  <c r="J1210"/>
  <c r="J1139"/>
  <c r="J1075"/>
  <c r="J978"/>
  <c r="BK896"/>
  <c r="J672"/>
  <c r="J593"/>
  <c r="J317"/>
  <c r="BK197"/>
  <c i="10" r="J101"/>
  <c i="9" r="BK138"/>
  <c i="8" r="BK110"/>
  <c i="7" r="J304"/>
  <c r="J206"/>
  <c r="BK110"/>
  <c i="6" r="J486"/>
  <c r="J477"/>
  <c r="J455"/>
  <c r="BK415"/>
  <c r="J409"/>
  <c r="BK397"/>
  <c r="J383"/>
  <c r="BK361"/>
  <c r="J341"/>
  <c r="J299"/>
  <c r="J257"/>
  <c r="BK221"/>
  <c r="J189"/>
  <c r="BK169"/>
  <c r="J139"/>
  <c i="5" r="BK273"/>
  <c r="J232"/>
  <c r="BK143"/>
  <c r="J101"/>
  <c i="4" r="BK170"/>
  <c r="J135"/>
  <c i="3" r="J710"/>
  <c r="J598"/>
  <c r="J470"/>
  <c r="J353"/>
  <c i="2" r="BK741"/>
  <c r="BK583"/>
  <c r="BK506"/>
  <c r="BK310"/>
  <c r="J180"/>
  <c i="10" r="J99"/>
  <c i="9" r="J258"/>
  <c r="BK211"/>
  <c r="J134"/>
  <c i="7" r="BK326"/>
  <c r="BK259"/>
  <c r="BK163"/>
  <c i="6" r="BK365"/>
  <c r="J303"/>
  <c r="BK265"/>
  <c r="J229"/>
  <c r="J179"/>
  <c r="J115"/>
  <c i="5" r="BK252"/>
  <c r="J170"/>
  <c i="4" r="J185"/>
  <c r="J148"/>
  <c i="3" r="BK754"/>
  <c r="J665"/>
  <c r="J584"/>
  <c r="BK425"/>
  <c r="J356"/>
  <c r="J191"/>
  <c i="2" r="BK1574"/>
  <c r="J1414"/>
  <c r="BK1288"/>
  <c r="BK1184"/>
  <c r="BK1043"/>
  <c r="J953"/>
  <c r="BK824"/>
  <c r="J639"/>
  <c r="BK553"/>
  <c r="J473"/>
  <c r="J429"/>
  <c r="J193"/>
  <c r="BK123"/>
  <c i="9" r="J256"/>
  <c r="J141"/>
  <c i="7" r="J348"/>
  <c r="BK261"/>
  <c r="J216"/>
  <c r="BK182"/>
  <c r="J110"/>
  <c i="2" r="J1584"/>
  <c r="J1472"/>
  <c r="BK1281"/>
  <c r="BK991"/>
  <c r="J821"/>
  <c r="BK669"/>
  <c r="J536"/>
  <c r="BK459"/>
  <c r="J347"/>
  <c r="BK177"/>
  <c i="9" r="BK280"/>
  <c r="J167"/>
  <c i="8" r="BK108"/>
  <c i="7" r="J322"/>
  <c r="J273"/>
  <c r="J249"/>
  <c r="J186"/>
  <c r="BK114"/>
  <c i="6" r="BK455"/>
  <c r="BK421"/>
  <c r="BK405"/>
  <c r="J387"/>
  <c r="J371"/>
  <c r="J321"/>
  <c r="J249"/>
  <c r="J221"/>
  <c r="J195"/>
  <c r="J129"/>
  <c i="5" r="BK269"/>
  <c r="BK187"/>
  <c i="4" r="J210"/>
  <c r="BK141"/>
  <c i="3" r="J715"/>
  <c r="BK640"/>
  <c r="J622"/>
  <c r="J496"/>
  <c r="BK440"/>
  <c r="J204"/>
  <c i="2" r="BK1455"/>
  <c r="J1309"/>
  <c r="BK1190"/>
  <c r="J1104"/>
  <c r="J949"/>
  <c r="BK872"/>
  <c r="J813"/>
  <c r="BK663"/>
  <c r="BK590"/>
  <c r="J484"/>
  <c r="BK347"/>
  <c r="BK209"/>
  <c i="9" r="J247"/>
  <c r="BK178"/>
  <c i="7" r="BK300"/>
  <c r="J245"/>
  <c r="BK119"/>
  <c i="6" r="BK445"/>
  <c r="BK427"/>
  <c r="J305"/>
  <c r="J253"/>
  <c r="BK199"/>
  <c r="BK115"/>
  <c i="5" r="BK276"/>
  <c r="J237"/>
  <c r="J153"/>
  <c r="BK107"/>
  <c i="3" r="BK761"/>
  <c r="BK700"/>
  <c r="BK683"/>
  <c r="J636"/>
  <c r="BK594"/>
  <c r="J428"/>
  <c r="J275"/>
  <c i="2" r="BK1441"/>
  <c r="BK1332"/>
  <c r="BK987"/>
  <c r="BK830"/>
  <c r="J604"/>
  <c r="J293"/>
  <c r="BK223"/>
  <c i="9" r="BK241"/>
  <c r="BK141"/>
  <c i="7" r="BK354"/>
  <c r="BK330"/>
  <c r="BK192"/>
  <c r="J141"/>
  <c i="6" r="J359"/>
  <c r="J317"/>
  <c r="BK293"/>
  <c r="BK193"/>
  <c r="J118"/>
  <c i="5" r="J278"/>
  <c r="J252"/>
  <c r="J178"/>
  <c r="J104"/>
  <c i="4" r="J164"/>
  <c r="J133"/>
  <c i="3" r="J718"/>
  <c r="J590"/>
  <c r="J437"/>
  <c r="BK351"/>
  <c r="BK254"/>
  <c r="J136"/>
  <c i="2" r="BK1507"/>
  <c r="J1447"/>
  <c r="BK1253"/>
  <c r="J1181"/>
  <c r="BK1139"/>
  <c r="BK1048"/>
  <c r="J921"/>
  <c i="9" r="BK258"/>
  <c r="J162"/>
  <c r="BK111"/>
  <c i="7" r="BK310"/>
  <c r="BK249"/>
  <c r="J135"/>
  <c i="6" r="J537"/>
  <c r="BK526"/>
  <c r="BK518"/>
  <c r="J506"/>
  <c r="J495"/>
  <c r="BK473"/>
  <c r="J451"/>
  <c r="J231"/>
  <c r="BK203"/>
  <c r="J157"/>
  <c i="5" r="BK261"/>
  <c r="BK167"/>
  <c r="BK119"/>
  <c i="4" r="BK187"/>
  <c r="BK133"/>
  <c i="3" r="J721"/>
  <c r="J596"/>
  <c r="J508"/>
  <c r="J305"/>
  <c r="BK196"/>
  <c i="2" r="J1608"/>
  <c r="J1318"/>
  <c r="J1242"/>
  <c r="BK1130"/>
  <c r="BK915"/>
  <c r="BK855"/>
  <c r="J801"/>
  <c r="BK672"/>
  <c r="BK565"/>
  <c r="BK463"/>
  <c r="BK306"/>
  <c r="J261"/>
  <c r="J158"/>
  <c i="9" r="BK261"/>
  <c r="BK215"/>
  <c i="8" r="J122"/>
  <c i="7" r="BK316"/>
  <c r="J238"/>
  <c r="J176"/>
  <c r="J157"/>
  <c i="6" r="J357"/>
  <c r="J291"/>
  <c r="J259"/>
  <c r="BK201"/>
  <c r="BK129"/>
  <c i="5" r="BK264"/>
  <c r="BK149"/>
  <c i="4" r="J215"/>
  <c r="BK168"/>
  <c r="BK109"/>
  <c i="3" r="J704"/>
  <c r="BK630"/>
  <c r="BK578"/>
  <c r="J474"/>
  <c r="BK353"/>
  <c i="2" r="BK1608"/>
  <c r="BK1329"/>
  <c r="J1258"/>
  <c r="BK1157"/>
  <c r="J1086"/>
  <c r="BK945"/>
  <c r="J774"/>
  <c r="BK557"/>
  <c r="J442"/>
  <c r="BK279"/>
  <c r="BK134"/>
  <c i="10" r="BK99"/>
  <c i="8" r="BK127"/>
  <c i="7" r="J341"/>
  <c r="BK247"/>
  <c r="J221"/>
  <c r="BK178"/>
  <c r="BK108"/>
  <c i="6" r="BK483"/>
  <c r="BK475"/>
  <c r="BK441"/>
  <c r="BK413"/>
  <c r="J401"/>
  <c r="BK389"/>
  <c r="J377"/>
  <c r="J365"/>
  <c r="J323"/>
  <c r="BK271"/>
  <c r="J233"/>
  <c r="BK209"/>
  <c r="J173"/>
  <c r="J141"/>
  <c i="5" r="BK310"/>
  <c r="J249"/>
  <c r="J184"/>
  <c r="BK131"/>
  <c i="4" r="BK220"/>
  <c r="J150"/>
  <c i="3" r="BK738"/>
  <c r="BK622"/>
  <c r="BK493"/>
  <c i="2" r="BK809"/>
  <c r="J705"/>
  <c r="J560"/>
  <c r="J340"/>
  <c r="BK190"/>
  <c i="10" r="BK96"/>
  <c i="9" r="J222"/>
  <c r="J194"/>
  <c i="8" r="BK138"/>
  <c i="7" r="J318"/>
  <c r="BK204"/>
  <c r="BK188"/>
  <c r="J104"/>
  <c i="6" r="BK341"/>
  <c r="BK283"/>
  <c r="J245"/>
  <c r="BK223"/>
  <c r="BK195"/>
  <c r="J126"/>
  <c i="5" r="J286"/>
  <c r="BK181"/>
  <c i="4" r="BK204"/>
  <c r="J146"/>
  <c r="BK111"/>
  <c i="3" r="BK712"/>
  <c r="J581"/>
  <c r="J449"/>
  <c r="BK359"/>
  <c r="J212"/>
  <c i="2" r="BK1578"/>
  <c r="BK1438"/>
  <c r="BK1267"/>
  <c r="BK1196"/>
  <c r="J1096"/>
  <c r="BK1015"/>
  <c r="J936"/>
  <c r="BK817"/>
  <c r="BK745"/>
  <c r="BK570"/>
  <c r="BK524"/>
  <c r="BK437"/>
  <c r="J223"/>
  <c i="10" r="BK108"/>
  <c i="9" r="BK270"/>
  <c r="BK118"/>
  <c i="8" r="BK101"/>
  <c i="7" r="J271"/>
  <c r="BK232"/>
  <c r="J202"/>
  <c r="J149"/>
  <c i="3" r="BK163"/>
  <c i="2" r="J1539"/>
  <c r="BK1435"/>
  <c r="BK1406"/>
  <c r="J1043"/>
  <c r="J957"/>
  <c r="J925"/>
  <c r="J761"/>
  <c r="BK625"/>
  <c r="J524"/>
  <c r="BK290"/>
  <c r="J209"/>
  <c i="10" r="J106"/>
  <c i="9" r="BK208"/>
  <c r="BK165"/>
  <c i="8" r="J138"/>
  <c i="7" r="J350"/>
  <c r="BK304"/>
  <c r="J263"/>
  <c r="BK214"/>
  <c r="J172"/>
  <c r="J155"/>
  <c i="6" r="BK469"/>
  <c r="J445"/>
  <c r="BK419"/>
  <c r="J407"/>
  <c r="BK391"/>
  <c r="BK377"/>
  <c r="BK357"/>
  <c r="BK305"/>
  <c r="BK233"/>
  <c r="BK187"/>
  <c r="BK149"/>
  <c i="5" r="BK322"/>
  <c r="J271"/>
  <c r="BK161"/>
  <c i="4" r="J220"/>
  <c r="BK144"/>
  <c i="3" r="J733"/>
  <c r="J655"/>
  <c r="BK592"/>
  <c r="BK470"/>
  <c r="J230"/>
  <c i="2" r="J1599"/>
  <c r="J1274"/>
  <c r="J1126"/>
  <c r="J1089"/>
  <c r="BK963"/>
  <c r="BK876"/>
  <c r="BK761"/>
  <c r="J570"/>
  <c r="J491"/>
  <c r="BK446"/>
  <c r="J282"/>
  <c r="BK138"/>
  <c i="9" r="J190"/>
  <c i="8" r="J132"/>
  <c i="7" r="J290"/>
  <c r="J192"/>
  <c r="BK133"/>
  <c i="6" r="BK486"/>
  <c r="BK443"/>
  <c r="J339"/>
  <c r="BK273"/>
  <c r="BK247"/>
  <c r="BK155"/>
  <c r="BK106"/>
  <c i="5" r="J243"/>
  <c r="J187"/>
  <c i="4" r="J200"/>
  <c r="J139"/>
  <c i="3" r="J749"/>
  <c r="J696"/>
  <c r="J683"/>
  <c r="BK626"/>
  <c r="J592"/>
  <c r="BK340"/>
  <c r="BK136"/>
  <c i="2" r="J1416"/>
  <c r="BK1258"/>
  <c r="J959"/>
  <c r="BK899"/>
  <c r="BK642"/>
  <c r="BK560"/>
  <c r="BK193"/>
  <c i="9" r="J280"/>
  <c r="BK144"/>
  <c i="7" r="BK352"/>
  <c r="J337"/>
  <c r="J219"/>
  <c r="J147"/>
  <c r="BK112"/>
  <c i="6" r="BK329"/>
  <c r="BK301"/>
  <c r="BK267"/>
  <c r="BK229"/>
  <c r="J137"/>
  <c i="5" r="J289"/>
  <c r="J181"/>
  <c r="BK146"/>
  <c i="4" r="J194"/>
  <c r="J144"/>
  <c i="3" r="BK765"/>
  <c r="BK676"/>
  <c r="J546"/>
  <c r="BK428"/>
  <c r="J349"/>
  <c r="BK216"/>
  <c i="2" r="BK1494"/>
  <c r="J1438"/>
  <c r="J1278"/>
  <c r="J1233"/>
  <c r="J1147"/>
  <c r="BK1080"/>
  <c r="J1015"/>
  <c r="J896"/>
  <c i="9" r="J234"/>
  <c r="J144"/>
  <c i="7" r="BK324"/>
  <c r="BK281"/>
  <c r="BK198"/>
  <c r="BK129"/>
  <c i="6" r="BK533"/>
  <c r="BK522"/>
  <c r="BK516"/>
  <c r="J510"/>
  <c r="BK504"/>
  <c r="BK495"/>
  <c r="J483"/>
  <c r="BK457"/>
  <c r="J421"/>
  <c r="BK167"/>
  <c i="5" r="BK281"/>
  <c r="J199"/>
  <c i="4" r="BK222"/>
  <c r="J181"/>
  <c i="3" r="J746"/>
  <c r="BK614"/>
  <c r="J528"/>
  <c r="BK437"/>
  <c r="J254"/>
  <c i="2" r="BK1513"/>
  <c r="BK1395"/>
  <c r="BK1237"/>
  <c r="J1194"/>
  <c r="J1120"/>
  <c r="BK974"/>
  <c r="BK849"/>
  <c r="BK798"/>
  <c r="J679"/>
  <c r="BK599"/>
  <c r="J512"/>
  <c r="J328"/>
  <c r="BK265"/>
  <c r="J126"/>
  <c i="9" r="J201"/>
  <c i="8" r="J127"/>
  <c i="7" r="J324"/>
  <c r="BK292"/>
  <c r="J261"/>
  <c r="J230"/>
  <c r="J112"/>
  <c i="6" r="J351"/>
  <c r="J307"/>
  <c r="J283"/>
  <c r="BK235"/>
  <c r="J183"/>
  <c r="J100"/>
  <c i="5" r="BK292"/>
  <c r="BK202"/>
  <c r="J140"/>
  <c i="4" r="J202"/>
  <c r="BK156"/>
  <c i="3" r="BK718"/>
  <c r="BK665"/>
  <c r="BK618"/>
  <c r="BK584"/>
  <c r="J503"/>
  <c r="BK305"/>
  <c i="2" r="J1507"/>
  <c r="J1299"/>
  <c r="J1213"/>
  <c r="BK1144"/>
  <c r="BK1064"/>
  <c r="J974"/>
  <c r="J824"/>
  <c r="BK616"/>
  <c r="J476"/>
  <c r="BK302"/>
  <c r="J205"/>
  <c i="1" r="AS57"/>
  <c i="6" r="BK112"/>
  <c i="5" r="BK226"/>
  <c r="BK170"/>
  <c r="J107"/>
  <c i="4" r="BK174"/>
  <c r="BK126"/>
  <c i="3" r="J727"/>
  <c r="BK644"/>
  <c r="J511"/>
  <c r="BK422"/>
  <c i="2" r="J768"/>
  <c r="J642"/>
  <c r="J433"/>
  <c r="J201"/>
  <c r="J129"/>
  <c i="9" r="J261"/>
  <c r="J208"/>
  <c r="J147"/>
  <c i="7" r="J306"/>
  <c r="BK196"/>
  <c r="BK170"/>
  <c i="6" r="J369"/>
  <c r="J335"/>
  <c r="J235"/>
  <c r="J197"/>
  <c r="BK141"/>
  <c i="5" r="J298"/>
  <c r="BK208"/>
  <c i="4" r="J218"/>
  <c r="J126"/>
  <c i="3" r="BK757"/>
  <c r="J650"/>
  <c r="BK566"/>
  <c r="J493"/>
  <c r="BK380"/>
  <c r="BK199"/>
  <c i="2" r="J1568"/>
  <c r="J1441"/>
  <c r="J1260"/>
  <c r="J1177"/>
  <c r="J1040"/>
  <c r="J863"/>
  <c r="J780"/>
  <c r="J634"/>
  <c r="J533"/>
  <c r="BK467"/>
  <c r="J306"/>
  <c r="J138"/>
  <c i="9" r="BK283"/>
  <c r="BK234"/>
  <c r="J111"/>
  <c i="7" r="J314"/>
  <c r="BK245"/>
  <c r="J196"/>
  <c r="BK157"/>
  <c r="BK104"/>
  <c i="3" r="BK114"/>
  <c i="2" r="BK1571"/>
  <c r="J1267"/>
  <c r="BK1228"/>
  <c r="BK1215"/>
  <c r="BK1181"/>
  <c r="J1150"/>
  <c r="BK1100"/>
  <c r="BK1083"/>
  <c r="J1048"/>
  <c r="J1008"/>
  <c r="J932"/>
  <c r="J830"/>
  <c r="BK563"/>
  <c r="BK473"/>
  <c r="J424"/>
  <c r="J218"/>
  <c i="10" r="BK114"/>
  <c i="9" r="BK231"/>
  <c r="BK180"/>
  <c i="8" r="J119"/>
  <c i="7" r="J298"/>
  <c r="BK206"/>
  <c r="BK168"/>
  <c r="BK151"/>
  <c i="6" r="J467"/>
  <c r="J443"/>
  <c r="J415"/>
  <c r="J397"/>
  <c r="J385"/>
  <c r="BK353"/>
  <c r="BK269"/>
  <c r="BK175"/>
  <c r="BK121"/>
  <c i="5" r="J276"/>
  <c r="J193"/>
  <c i="4" r="BK198"/>
  <c i="3" r="BK650"/>
  <c r="BK632"/>
  <c r="BK503"/>
  <c r="J196"/>
  <c i="2" r="J1432"/>
  <c r="J1192"/>
  <c r="J1083"/>
  <c r="J1019"/>
  <c r="BK863"/>
  <c r="J791"/>
  <c r="J616"/>
  <c r="J545"/>
  <c r="J310"/>
  <c r="BK201"/>
  <c i="9" r="BK250"/>
  <c r="BK183"/>
  <c i="8" r="J108"/>
  <c i="7" r="BK230"/>
  <c r="J180"/>
  <c r="J106"/>
  <c i="6" r="BK439"/>
  <c r="J423"/>
  <c r="BK281"/>
  <c r="BK261"/>
  <c r="J185"/>
  <c r="J112"/>
  <c i="5" r="J264"/>
  <c r="BK234"/>
  <c r="BK151"/>
  <c i="4" r="BK152"/>
  <c i="3" r="J769"/>
  <c r="BK724"/>
  <c r="BK648"/>
  <c r="BK610"/>
  <c r="J505"/>
  <c r="BK270"/>
  <c i="2" r="J1354"/>
  <c r="BK1224"/>
  <c r="BK1033"/>
  <c r="J967"/>
  <c r="BK801"/>
  <c r="J578"/>
  <c r="J241"/>
  <c i="9" r="BK287"/>
  <c i="8" r="BK119"/>
  <c i="7" r="BK348"/>
  <c r="J267"/>
  <c r="BK172"/>
  <c r="J129"/>
  <c i="6" r="BK339"/>
  <c r="BK310"/>
  <c r="J269"/>
  <c r="J187"/>
  <c r="J124"/>
  <c i="5" r="BK319"/>
  <c r="BK229"/>
  <c r="J164"/>
  <c i="4" r="J206"/>
  <c r="J137"/>
  <c i="3" r="BK690"/>
  <c r="J566"/>
  <c r="BK485"/>
  <c r="BK371"/>
  <c r="J287"/>
  <c i="2" r="BK1606"/>
  <c r="J1481"/>
  <c r="J1420"/>
  <c r="BK1299"/>
  <c r="J1174"/>
  <c r="J1100"/>
  <c r="BK953"/>
  <c i="9" r="J250"/>
  <c r="J172"/>
  <c r="J121"/>
  <c i="7" r="J316"/>
  <c r="J283"/>
  <c r="J133"/>
  <c i="6" r="BK535"/>
  <c r="BK529"/>
  <c r="J522"/>
  <c r="BK514"/>
  <c r="BK506"/>
  <c r="BK497"/>
  <c r="BK465"/>
  <c r="BK447"/>
  <c r="J429"/>
  <c r="J207"/>
  <c i="5" r="BK317"/>
  <c r="BK221"/>
  <c r="BK122"/>
  <c i="4" r="J168"/>
  <c r="J113"/>
  <c i="3" r="BK710"/>
  <c r="J610"/>
  <c r="J387"/>
  <c r="BK279"/>
  <c r="J163"/>
  <c i="2" r="BK1416"/>
  <c r="J1271"/>
  <c r="BK1162"/>
  <c r="J1002"/>
  <c r="BK892"/>
  <c r="BK860"/>
  <c r="BK777"/>
  <c r="J549"/>
  <c r="J336"/>
  <c r="J269"/>
  <c r="J170"/>
  <c i="9" r="J241"/>
  <c r="BK167"/>
  <c i="7" r="J332"/>
  <c r="J281"/>
  <c r="J228"/>
  <c r="J170"/>
  <c i="6" r="BK369"/>
  <c r="BK323"/>
  <c r="BK277"/>
  <c r="J203"/>
  <c r="J121"/>
  <c i="5" r="BK278"/>
  <c r="J196"/>
  <c r="J122"/>
  <c i="4" r="J187"/>
  <c r="BK135"/>
  <c i="3" r="J736"/>
  <c r="BK671"/>
  <c r="BK638"/>
  <c r="J600"/>
  <c r="J552"/>
  <c r="J389"/>
  <c r="J114"/>
  <c i="2" r="J1332"/>
  <c r="BK1264"/>
  <c r="J1162"/>
  <c r="BK1126"/>
  <c r="J971"/>
  <c r="J852"/>
  <c r="J690"/>
  <c r="J553"/>
  <c r="BK480"/>
  <c r="BK288"/>
  <c r="J185"/>
  <c i="10" r="J111"/>
  <c i="9" r="J127"/>
  <c i="8" r="J104"/>
  <c i="7" r="J312"/>
  <c r="BK236"/>
  <c r="J212"/>
  <c r="J174"/>
  <c i="6" r="BK491"/>
  <c r="BK471"/>
  <c r="BK449"/>
  <c r="J417"/>
  <c r="BK403"/>
  <c r="J391"/>
  <c r="J375"/>
  <c r="BK359"/>
  <c r="BK333"/>
  <c r="J310"/>
  <c r="J265"/>
  <c r="J217"/>
  <c r="BK185"/>
  <c r="BK147"/>
  <c i="5" r="BK315"/>
  <c r="J258"/>
  <c r="BK178"/>
  <c r="BK110"/>
  <c i="4" r="J166"/>
  <c i="3" r="J765"/>
  <c r="J712"/>
  <c r="J642"/>
  <c r="J460"/>
  <c i="2" r="J798"/>
  <c r="J669"/>
  <c r="J498"/>
  <c r="J333"/>
  <c i="10" r="BK101"/>
  <c i="9" r="BK237"/>
  <c r="J180"/>
  <c i="8" r="BK104"/>
  <c i="7" r="J279"/>
  <c r="J194"/>
  <c r="BK123"/>
  <c i="6" r="J333"/>
  <c r="J275"/>
  <c r="J241"/>
  <c r="BK219"/>
  <c r="BK191"/>
  <c r="BK134"/>
  <c r="J109"/>
  <c i="5" r="J175"/>
  <c i="4" r="BK213"/>
  <c r="J172"/>
  <c r="J124"/>
  <c i="3" r="BK730"/>
  <c r="J614"/>
  <c r="BK514"/>
  <c r="J351"/>
  <c r="J187"/>
  <c i="2" r="BK1593"/>
  <c r="J1428"/>
  <c r="BK1322"/>
  <c r="J1224"/>
  <c r="BK1104"/>
  <c r="J1023"/>
  <c r="J849"/>
  <c r="BK768"/>
  <c r="BK596"/>
  <c r="BK484"/>
  <c r="BK293"/>
  <c r="J155"/>
  <c i="9" r="BK273"/>
  <c r="BK194"/>
  <c i="8" r="BK106"/>
  <c i="7" r="BK298"/>
  <c r="J234"/>
  <c r="J210"/>
  <c r="BK135"/>
  <c i="3" r="BK191"/>
  <c i="2" r="J1574"/>
  <c r="BK1463"/>
  <c r="BK1354"/>
  <c r="BK971"/>
  <c r="BK889"/>
  <c r="J737"/>
  <c r="BK578"/>
  <c r="BK491"/>
  <c r="BK249"/>
  <c r="BK150"/>
  <c i="9" r="BK256"/>
  <c r="BK187"/>
  <c r="BK134"/>
  <c i="7" r="BK332"/>
  <c r="J288"/>
  <c r="BK253"/>
  <c r="BK174"/>
  <c r="BK141"/>
  <c i="6" r="J453"/>
  <c r="BK417"/>
  <c r="J403"/>
  <c r="J393"/>
  <c r="J373"/>
  <c r="BK317"/>
  <c r="BK241"/>
  <c r="BK197"/>
  <c r="J167"/>
  <c i="5" r="J313"/>
  <c r="J211"/>
  <c r="J158"/>
  <c i="4" r="J162"/>
  <c r="J121"/>
  <c i="3" r="J671"/>
  <c r="BK636"/>
  <c r="J587"/>
  <c r="BK474"/>
  <c r="J272"/>
  <c i="2" r="BK1481"/>
  <c r="BK1325"/>
  <c r="BK1233"/>
  <c r="BK1120"/>
  <c r="BK1052"/>
  <c r="J982"/>
  <c r="BK840"/>
  <c r="J771"/>
  <c r="J612"/>
  <c r="BK533"/>
  <c r="BK429"/>
  <c r="J265"/>
  <c r="BK158"/>
  <c i="9" r="J228"/>
  <c r="BK155"/>
  <c i="7" r="J339"/>
  <c r="BK223"/>
  <c r="J137"/>
  <c i="6" r="J479"/>
  <c r="BK437"/>
  <c r="J347"/>
  <c r="BK291"/>
  <c r="BK257"/>
  <c r="BK227"/>
  <c r="J145"/>
  <c i="5" r="J315"/>
  <c r="BK246"/>
  <c r="J155"/>
  <c i="4" r="BK208"/>
  <c r="J128"/>
  <c i="3" r="BK727"/>
  <c r="BK688"/>
  <c r="BK678"/>
  <c r="J630"/>
  <c r="BK365"/>
  <c r="BK173"/>
  <c i="2" r="J1425"/>
  <c r="J1203"/>
  <c r="BK1023"/>
  <c r="J928"/>
  <c r="J817"/>
  <c r="J583"/>
  <c r="BK328"/>
  <c r="BK230"/>
  <c i="9" r="J283"/>
  <c r="J183"/>
  <c i="8" r="BK134"/>
  <c i="7" r="BK346"/>
  <c r="J328"/>
  <c r="BK251"/>
  <c r="BK166"/>
  <c r="J139"/>
  <c i="6" r="BK367"/>
  <c r="J325"/>
  <c r="J287"/>
  <c r="J237"/>
  <c r="J147"/>
  <c r="J103"/>
  <c i="5" r="BK271"/>
  <c r="J234"/>
  <c r="J172"/>
  <c r="BK128"/>
  <c i="4" r="J152"/>
  <c i="3" r="BK769"/>
  <c r="BK708"/>
  <c r="J663"/>
  <c r="BK449"/>
  <c r="J365"/>
  <c r="BK294"/>
  <c r="BK212"/>
  <c i="2" r="BK1568"/>
  <c r="J1463"/>
  <c r="BK1399"/>
  <c r="J1237"/>
  <c r="BK1152"/>
  <c r="BK1075"/>
  <c r="J1029"/>
  <c r="J899"/>
  <c i="9" r="J211"/>
  <c r="J138"/>
  <c i="7" r="J308"/>
  <c r="J257"/>
  <c r="J108"/>
  <c i="6" r="BK531"/>
  <c r="J520"/>
  <c r="BK512"/>
  <c r="BK502"/>
  <c r="J497"/>
  <c r="J463"/>
  <c r="J437"/>
  <c r="J213"/>
  <c r="BK177"/>
  <c i="5" r="BK324"/>
  <c r="BK243"/>
  <c r="J208"/>
  <c r="BK134"/>
  <c i="4" r="J213"/>
  <c r="J189"/>
  <c r="J109"/>
  <c i="3" r="J616"/>
  <c r="BK522"/>
  <c r="BK287"/>
  <c r="BK180"/>
  <c i="2" r="BK1555"/>
  <c r="BK1284"/>
  <c r="BK1213"/>
  <c r="J1144"/>
  <c r="J991"/>
  <c r="BK921"/>
  <c r="BK883"/>
  <c r="BK844"/>
  <c r="BK785"/>
  <c r="J650"/>
  <c r="BK541"/>
  <c r="J412"/>
  <c r="BK273"/>
  <c r="BK237"/>
  <c i="9" r="BK264"/>
  <c r="J196"/>
  <c i="8" r="J101"/>
  <c i="7" r="J320"/>
  <c r="J253"/>
  <c r="BK180"/>
  <c r="J161"/>
  <c i="6" r="J345"/>
  <c r="BK279"/>
  <c r="J151"/>
  <c i="5" r="J307"/>
  <c r="J229"/>
  <c r="BK116"/>
  <c i="4" r="BK196"/>
  <c r="J141"/>
  <c i="3" r="BK742"/>
  <c r="BK694"/>
  <c r="J634"/>
  <c r="BK596"/>
  <c r="BK544"/>
  <c r="BK356"/>
  <c r="J126"/>
  <c i="2" r="BK1469"/>
  <c r="BK1309"/>
  <c r="J1246"/>
  <c r="J1114"/>
  <c r="BK1026"/>
  <c r="BK918"/>
  <c r="BK788"/>
  <c r="J608"/>
  <c r="BK536"/>
  <c r="BK412"/>
  <c r="BK213"/>
  <c r="BK126"/>
  <c i="9" r="J244"/>
  <c i="8" r="BK129"/>
  <c i="7" r="BK320"/>
  <c r="BK277"/>
  <c r="BK225"/>
  <c r="BK145"/>
  <c r="J102"/>
  <c i="6" r="J461"/>
  <c r="J419"/>
  <c r="BK407"/>
  <c r="J395"/>
  <c r="J381"/>
  <c r="BK371"/>
  <c r="J343"/>
  <c r="J289"/>
  <c r="BK253"/>
  <c r="J191"/>
  <c r="BK153"/>
  <c i="5" r="BK307"/>
  <c r="BK237"/>
  <c r="BK172"/>
  <c r="J113"/>
  <c i="4" r="BK202"/>
  <c r="BK137"/>
  <c i="3" r="BK721"/>
  <c r="J676"/>
  <c r="BK499"/>
  <c i="2" r="BK836"/>
  <c r="J745"/>
  <c r="BK650"/>
  <c r="BK476"/>
  <c r="BK282"/>
  <c r="BK174"/>
  <c i="9" r="J277"/>
  <c r="J213"/>
  <c r="J165"/>
  <c i="7" r="BK302"/>
  <c r="BK269"/>
  <c r="J153"/>
  <c i="6" r="BK349"/>
  <c r="J281"/>
  <c r="J225"/>
  <c r="J171"/>
  <c i="5" r="BK313"/>
  <c r="BK218"/>
  <c r="BK153"/>
  <c i="4" r="J208"/>
  <c r="J156"/>
  <c i="3" r="J742"/>
  <c r="BK660"/>
  <c r="J572"/>
  <c r="BK505"/>
  <c r="BK362"/>
  <c r="BK282"/>
  <c i="2" r="J1571"/>
  <c r="J1444"/>
  <c r="J1360"/>
  <c r="J1228"/>
  <c r="BK1086"/>
  <c r="BK949"/>
  <c r="J860"/>
  <c r="J783"/>
  <c r="BK593"/>
  <c r="J506"/>
  <c r="BK336"/>
  <c r="J147"/>
  <c i="9" r="BK277"/>
  <c r="J153"/>
  <c i="8" r="BK117"/>
  <c i="7" r="BK308"/>
  <c r="J259"/>
  <c r="BK212"/>
  <c r="BK155"/>
  <c i="2" r="J1606"/>
  <c r="J1469"/>
  <c r="BK1251"/>
  <c r="J1220"/>
  <c r="BK1203"/>
  <c r="J1152"/>
  <c r="BK1114"/>
  <c r="BK1089"/>
  <c r="BK1072"/>
  <c r="BK1037"/>
  <c r="BK1002"/>
  <c r="J945"/>
  <c r="J844"/>
  <c r="J749"/>
  <c r="J590"/>
  <c r="BK442"/>
  <c r="BK257"/>
  <c r="BK166"/>
  <c i="9" r="BK205"/>
  <c r="BK115"/>
  <c i="7" r="J352"/>
  <c r="J310"/>
  <c r="J255"/>
  <c r="BK208"/>
  <c r="J159"/>
  <c i="6" r="J471"/>
  <c r="J441"/>
  <c r="BK399"/>
  <c r="BK381"/>
  <c r="J367"/>
  <c r="J314"/>
  <c r="J227"/>
  <c r="BK183"/>
  <c r="BK126"/>
  <c i="5" r="BK289"/>
  <c r="BK164"/>
  <c i="4" r="BK224"/>
  <c r="BK148"/>
  <c i="3" r="J668"/>
  <c r="J638"/>
  <c r="J594"/>
  <c r="BK501"/>
  <c r="BK387"/>
  <c r="BK226"/>
  <c i="2" r="BK1610"/>
  <c r="J1264"/>
  <c r="BK1040"/>
  <c r="J883"/>
  <c r="J785"/>
  <c r="J625"/>
  <c r="J488"/>
  <c r="J302"/>
  <c r="J166"/>
  <c i="9" r="BK222"/>
  <c i="8" r="BK124"/>
  <c i="7" r="BK255"/>
  <c r="J204"/>
  <c r="J117"/>
  <c i="6" r="BK453"/>
  <c r="J319"/>
  <c r="J267"/>
  <c r="BK217"/>
  <c r="J153"/>
  <c i="5" r="J292"/>
  <c r="J218"/>
  <c r="J125"/>
  <c i="4" r="J178"/>
  <c r="J111"/>
  <c i="3" r="J688"/>
  <c r="J674"/>
  <c r="BK616"/>
  <c r="BK511"/>
  <c i="2" r="J1513"/>
  <c r="J1322"/>
  <c r="BK1177"/>
  <c r="BK1029"/>
  <c r="J918"/>
  <c r="J765"/>
  <c r="BK261"/>
  <c r="J162"/>
  <c i="9" r="BK131"/>
  <c i="7" r="J356"/>
  <c r="BK275"/>
  <c r="J163"/>
  <c r="J127"/>
  <c i="6" r="BK343"/>
  <c r="J312"/>
  <c r="BK263"/>
  <c r="J159"/>
  <c i="5" r="BK301"/>
  <c r="J255"/>
  <c r="J167"/>
  <c r="BK101"/>
  <c i="4" r="J160"/>
  <c i="3" r="J754"/>
  <c r="BK668"/>
  <c r="J501"/>
  <c r="J440"/>
  <c r="BK347"/>
  <c r="BK230"/>
  <c i="2" r="J1477"/>
  <c r="BK1402"/>
  <c r="BK1295"/>
  <c r="BK1242"/>
  <c r="BK1150"/>
  <c r="BK1092"/>
  <c r="BK932"/>
  <c i="9" r="BK267"/>
  <c r="BK147"/>
  <c r="J115"/>
  <c i="7" r="BK335"/>
  <c r="BK296"/>
  <c r="BK137"/>
  <c i="6" r="J529"/>
  <c r="BK520"/>
  <c r="BK510"/>
  <c r="J500"/>
  <c r="BK493"/>
  <c r="J469"/>
  <c r="BK435"/>
  <c r="J193"/>
  <c r="J155"/>
  <c i="5" r="J226"/>
  <c r="BK140"/>
  <c i="4" r="J196"/>
  <c r="J130"/>
  <c i="3" r="BK634"/>
  <c r="BK598"/>
  <c r="J362"/>
  <c r="BK126"/>
  <c i="2" r="J1455"/>
  <c r="J1281"/>
  <c r="J1215"/>
  <c r="J1190"/>
  <c r="BK908"/>
  <c r="BK852"/>
  <c r="BK737"/>
  <c r="BK520"/>
  <c r="J297"/>
  <c r="BK241"/>
  <c r="J134"/>
  <c i="9" r="J219"/>
  <c r="J155"/>
  <c i="7" r="J302"/>
  <c r="J243"/>
  <c r="BK219"/>
  <c r="J119"/>
  <c i="6" r="BK363"/>
  <c r="J295"/>
  <c r="J223"/>
  <c r="BK143"/>
  <c i="5" r="J295"/>
  <c r="BK215"/>
  <c r="J137"/>
  <c i="4" r="BK200"/>
  <c r="BK172"/>
  <c r="J115"/>
  <c i="3" r="BK715"/>
  <c r="BK655"/>
  <c r="BK604"/>
  <c r="BK536"/>
  <c r="J321"/>
  <c i="2" r="BK1539"/>
  <c r="BK1318"/>
  <c r="BK1192"/>
  <c r="J1134"/>
  <c r="BK928"/>
  <c r="J755"/>
  <c r="J596"/>
  <c r="J520"/>
  <c r="J314"/>
  <c r="J245"/>
  <c i="9" r="J267"/>
  <c i="8" r="BK122"/>
  <c i="7" r="J335"/>
  <c r="J286"/>
  <c r="J188"/>
  <c r="J125"/>
  <c i="6" r="BK488"/>
  <c r="J457"/>
  <c r="BK433"/>
  <c r="BK409"/>
  <c r="J399"/>
  <c r="BK385"/>
  <c r="BK373"/>
  <c r="BK347"/>
  <c r="BK297"/>
  <c r="BK243"/>
  <c r="BK215"/>
  <c r="J181"/>
  <c r="J134"/>
  <c i="5" r="J281"/>
  <c r="J246"/>
  <c r="J205"/>
  <c r="BK155"/>
  <c r="BK104"/>
  <c i="4" r="BK160"/>
  <c i="3" r="BK740"/>
  <c r="J706"/>
  <c r="J544"/>
  <c r="J377"/>
  <c i="2" r="BK765"/>
  <c r="J563"/>
  <c r="BK424"/>
  <c r="BK297"/>
  <c r="BK162"/>
  <c i="10" r="BK93"/>
  <c i="9" r="BK228"/>
  <c r="BK190"/>
  <c r="BK124"/>
  <c i="7" r="J300"/>
  <c r="J223"/>
  <c r="BK147"/>
  <c i="6" r="BK345"/>
  <c r="J297"/>
  <c r="J247"/>
  <c r="J201"/>
  <c r="J149"/>
  <c r="BK100"/>
  <c i="5" r="BK224"/>
  <c r="J134"/>
  <c i="4" r="BK176"/>
  <c r="BK115"/>
  <c i="3" r="BK698"/>
  <c r="J536"/>
  <c r="J431"/>
  <c r="J374"/>
  <c r="J345"/>
  <c r="J175"/>
  <c i="2" r="BK1526"/>
  <c r="J1329"/>
  <c r="J1171"/>
  <c r="J1037"/>
  <c r="J904"/>
  <c r="J804"/>
  <c r="BK705"/>
  <c r="J516"/>
  <c r="J451"/>
  <c r="J213"/>
  <c i="10" r="J114"/>
  <c i="9" r="BK247"/>
  <c r="J150"/>
  <c i="8" r="BK112"/>
  <c i="7" r="BK288"/>
  <c r="J251"/>
  <c r="J168"/>
  <c r="J114"/>
  <c i="2" r="BK1599"/>
  <c r="BK1447"/>
  <c r="BK1410"/>
  <c r="BK1068"/>
  <c r="BK982"/>
  <c r="J942"/>
  <c r="J879"/>
  <c r="J794"/>
  <c r="BK608"/>
  <c r="J480"/>
  <c r="BK333"/>
  <c r="J197"/>
  <c i="10" r="BK111"/>
  <c i="9" r="BK175"/>
  <c r="J131"/>
  <c i="7" r="BK328"/>
  <c r="BK267"/>
  <c r="J225"/>
  <c r="J178"/>
  <c i="6" r="J475"/>
  <c r="BK463"/>
  <c r="BK423"/>
  <c r="J411"/>
  <c r="BK383"/>
  <c r="J349"/>
  <c r="BK303"/>
  <c r="J243"/>
  <c r="J177"/>
  <c r="BK159"/>
  <c i="5" r="J317"/>
  <c r="J215"/>
  <c r="J110"/>
  <c i="4" r="BK154"/>
  <c r="J107"/>
  <c i="3" r="J648"/>
  <c r="BK552"/>
  <c r="J485"/>
  <c r="BK349"/>
  <c r="J180"/>
  <c i="2" r="J1395"/>
  <c r="BK1210"/>
  <c r="BK1096"/>
  <c r="BK936"/>
  <c r="J855"/>
  <c r="BK774"/>
  <c r="J599"/>
  <c r="BK498"/>
  <c r="J379"/>
  <c r="J230"/>
  <c r="BK129"/>
  <c i="9" r="BK213"/>
  <c r="BK121"/>
  <c i="7" r="BK294"/>
  <c r="J214"/>
  <c r="BK176"/>
  <c i="6" r="J488"/>
  <c r="BK429"/>
  <c r="BK307"/>
  <c r="J279"/>
  <c r="BK255"/>
  <c r="BK179"/>
  <c r="BK139"/>
  <c i="5" r="BK284"/>
  <c r="BK232"/>
  <c r="J131"/>
  <c i="4" r="BK189"/>
  <c r="BK113"/>
  <c i="3" r="J730"/>
  <c r="J690"/>
  <c r="J678"/>
  <c r="BK606"/>
  <c r="BK406"/>
  <c i="2" r="BK1584"/>
  <c r="BK1414"/>
  <c r="J1080"/>
  <c r="J1012"/>
  <c r="BK925"/>
  <c r="J741"/>
  <c r="J574"/>
  <c r="J273"/>
  <c r="J143"/>
  <c i="9" r="BK153"/>
  <c i="7" r="BK356"/>
  <c r="J344"/>
  <c r="BK271"/>
  <c r="BK200"/>
  <c r="J143"/>
  <c i="6" r="J363"/>
  <c r="BK331"/>
  <c r="BK299"/>
  <c r="BK225"/>
  <c r="J132"/>
  <c i="5" r="J322"/>
  <c r="J261"/>
  <c r="BK190"/>
  <c r="J143"/>
  <c i="4" r="BK183"/>
  <c r="BK117"/>
  <c i="3" r="J702"/>
  <c r="BK508"/>
  <c r="J406"/>
  <c r="J279"/>
  <c r="BK204"/>
  <c i="2" r="BK1542"/>
  <c r="J1459"/>
  <c r="J1325"/>
  <c r="BK1246"/>
  <c r="BK1108"/>
  <c r="J1068"/>
  <c r="J1033"/>
  <c r="J911"/>
  <c i="9" r="J264"/>
  <c r="BK196"/>
  <c r="J124"/>
  <c i="7" r="J326"/>
  <c r="BK286"/>
  <c r="J200"/>
  <c r="BK131"/>
  <c i="6" r="J535"/>
  <c r="J526"/>
  <c r="J518"/>
  <c r="J512"/>
  <c r="J504"/>
  <c r="J491"/>
  <c r="BK461"/>
  <c r="J433"/>
  <c r="J209"/>
  <c r="J143"/>
  <c i="5" r="J267"/>
  <c r="BK184"/>
  <c r="BK125"/>
  <c i="4" r="BK206"/>
  <c r="BK178"/>
  <c r="BK124"/>
  <c i="3" r="BK736"/>
  <c r="J618"/>
  <c r="BK590"/>
  <c r="J368"/>
  <c r="J199"/>
  <c i="2" r="BK1459"/>
  <c r="J1251"/>
  <c r="BK1168"/>
  <c r="J1064"/>
  <c r="BK959"/>
  <c r="BK867"/>
  <c r="J809"/>
  <c r="BK749"/>
  <c r="BK630"/>
  <c r="BK488"/>
  <c r="BK285"/>
  <c r="BK205"/>
  <c i="9" r="J237"/>
  <c r="BK162"/>
  <c i="7" r="BK350"/>
  <c r="BK318"/>
  <c r="J265"/>
  <c r="J232"/>
  <c r="J182"/>
  <c r="J123"/>
  <c r="BK102"/>
  <c i="6" r="BK312"/>
  <c r="BK285"/>
  <c r="BK245"/>
  <c r="J199"/>
  <c r="BK109"/>
  <c i="5" r="J284"/>
  <c r="J190"/>
  <c i="4" r="J204"/>
  <c r="BK162"/>
  <c i="3" r="J724"/>
  <c r="BK663"/>
  <c r="J606"/>
  <c r="BK572"/>
  <c r="J380"/>
  <c r="BK275"/>
  <c i="2" r="J1450"/>
  <c r="BK1274"/>
  <c r="J1168"/>
  <c r="J1092"/>
  <c r="BK1008"/>
  <c r="BK911"/>
  <c r="BK780"/>
  <c r="J663"/>
  <c r="BK526"/>
  <c r="J290"/>
  <c r="J150"/>
  <c i="9" r="BK219"/>
  <c r="BK159"/>
  <c i="7" r="BK344"/>
  <c r="BK290"/>
  <c r="BK243"/>
  <c r="J184"/>
  <c r="J121"/>
  <c i="6" r="BK479"/>
  <c r="BK467"/>
  <c r="J427"/>
  <c r="BK411"/>
  <c r="BK387"/>
  <c r="BK351"/>
  <c r="J327"/>
  <c r="J285"/>
  <c r="BK249"/>
  <c r="BK213"/>
  <c r="J175"/>
  <c r="BK145"/>
  <c i="5" r="J269"/>
  <c r="J240"/>
  <c r="BK199"/>
  <c i="4" r="BK181"/>
  <c i="3" r="BK746"/>
  <c r="J694"/>
  <c r="J560"/>
  <c r="BK444"/>
  <c i="2" r="J788"/>
  <c r="J666"/>
  <c r="BK545"/>
  <c r="BK379"/>
  <c r="BK218"/>
  <c r="BK143"/>
  <c i="9" r="J287"/>
  <c r="BK244"/>
  <c r="BK169"/>
  <c i="8" r="J106"/>
  <c i="7" r="J294"/>
  <c r="BK125"/>
  <c i="6" r="J353"/>
  <c r="BK287"/>
  <c r="J239"/>
  <c r="BK205"/>
  <c r="BK151"/>
  <c i="5" r="BK295"/>
  <c r="BK205"/>
  <c i="4" r="BK215"/>
  <c r="J154"/>
  <c r="J105"/>
  <c i="3" r="BK646"/>
  <c r="J522"/>
  <c r="BK389"/>
  <c r="J270"/>
  <c i="2" r="BK1601"/>
  <c r="BK1472"/>
  <c r="J1402"/>
  <c r="BK1248"/>
  <c r="BK1134"/>
  <c r="BK967"/>
  <c r="J908"/>
  <c r="BK791"/>
  <c r="BK679"/>
  <c r="J541"/>
  <c r="J459"/>
  <c r="J174"/>
  <c i="10" r="J96"/>
  <c i="9" r="J199"/>
  <c i="8" r="J110"/>
  <c i="7" r="J277"/>
  <c r="BK228"/>
  <c r="BK190"/>
  <c r="J151"/>
  <c i="3" r="BK175"/>
  <c i="2" r="J1494"/>
  <c r="BK1420"/>
  <c r="BK1019"/>
  <c r="J872"/>
  <c r="BK646"/>
  <c r="BK549"/>
  <c r="BK451"/>
  <c r="BK269"/>
  <c r="BK170"/>
  <c i="9" r="J270"/>
  <c r="BK199"/>
  <c i="8" r="BK136"/>
  <c i="7" r="BK339"/>
  <c r="J296"/>
  <c r="BK257"/>
  <c r="BK210"/>
  <c r="J166"/>
  <c i="6" r="J465"/>
  <c r="BK431"/>
  <c r="BK401"/>
  <c r="J389"/>
  <c r="BK375"/>
  <c r="J337"/>
  <c r="BK237"/>
  <c r="J211"/>
  <c r="BK161"/>
  <c i="5" r="J319"/>
  <c r="J221"/>
  <c r="BK137"/>
  <c i="4" r="J183"/>
  <c r="BK130"/>
  <c i="3" r="J698"/>
  <c r="J644"/>
  <c r="BK528"/>
  <c r="BK489"/>
  <c r="J359"/>
  <c r="J216"/>
  <c i="2" r="J1555"/>
  <c r="J1253"/>
  <c r="BK1147"/>
  <c r="J1056"/>
  <c r="BK904"/>
  <c r="J867"/>
  <c r="BK794"/>
  <c r="BK634"/>
  <c r="J557"/>
  <c r="J467"/>
  <c r="BK340"/>
  <c r="J177"/>
  <c i="9" r="J231"/>
  <c r="J159"/>
  <c i="8" r="J129"/>
  <c i="7" r="BK263"/>
  <c r="J208"/>
  <c r="BK161"/>
  <c i="6" r="J459"/>
  <c r="J431"/>
  <c r="BK314"/>
  <c r="J271"/>
  <c r="BK251"/>
  <c r="BK165"/>
  <c r="BK137"/>
  <c i="5" r="J301"/>
  <c r="BK240"/>
  <c r="BK158"/>
  <c i="4" r="J170"/>
  <c i="3" r="BK706"/>
  <c r="J686"/>
  <c r="BK600"/>
  <c r="BK431"/>
  <c r="J294"/>
  <c i="2" r="J1435"/>
  <c r="BK1271"/>
  <c r="BK1056"/>
  <c r="BK957"/>
  <c r="BK879"/>
  <c r="BK639"/>
  <c r="J565"/>
  <c r="J249"/>
  <c i="9" r="J205"/>
  <c r="J118"/>
  <c i="7" r="J354"/>
  <c r="BK312"/>
  <c r="BK216"/>
  <c r="J145"/>
  <c r="BK121"/>
  <c i="6" r="BK335"/>
  <c r="BK319"/>
  <c r="BK275"/>
  <c r="J255"/>
  <c r="J169"/>
  <c i="5" r="J324"/>
  <c r="J213"/>
  <c r="J119"/>
  <c i="4" r="J174"/>
  <c r="BK139"/>
  <c i="3" r="BK749"/>
  <c r="J660"/>
  <c r="J489"/>
  <c r="J425"/>
  <c r="BK272"/>
  <c i="2" r="J1593"/>
  <c r="BK1425"/>
  <c r="BK1360"/>
  <c r="BK1220"/>
  <c r="J1130"/>
  <c r="J1060"/>
  <c r="BK942"/>
  <c i="10" r="BK106"/>
  <c i="9" r="BK225"/>
  <c i="8" r="BK115"/>
  <c i="7" r="BK306"/>
  <c r="J275"/>
  <c r="J190"/>
  <c r="BK127"/>
  <c i="6" r="J531"/>
  <c r="J524"/>
  <c r="J514"/>
  <c r="J508"/>
  <c r="J502"/>
  <c r="BK477"/>
  <c r="J449"/>
  <c r="J219"/>
  <c r="BK171"/>
  <c i="5" r="BK286"/>
  <c r="J146"/>
  <c i="4" r="BK218"/>
  <c r="J191"/>
  <c r="BK146"/>
  <c r="BK105"/>
  <c i="3" r="BK704"/>
  <c r="J578"/>
  <c r="J422"/>
  <c r="J282"/>
  <c r="J173"/>
  <c i="2" r="J1466"/>
  <c r="J1295"/>
  <c r="BK1260"/>
  <c r="J1196"/>
  <c r="J1108"/>
  <c r="BK955"/>
  <c r="J876"/>
  <c r="BK821"/>
  <c r="BK771"/>
  <c r="J646"/>
  <c r="J526"/>
  <c r="J437"/>
  <c r="J257"/>
  <c r="BK147"/>
  <c i="9" r="BK253"/>
  <c r="J178"/>
  <c i="7" r="J346"/>
  <c r="BK273"/>
  <c r="BK241"/>
  <c r="J198"/>
  <c r="BK159"/>
  <c r="BK106"/>
  <c i="6" r="J329"/>
  <c r="BK289"/>
  <c r="BK207"/>
  <c r="J165"/>
  <c i="5" r="BK298"/>
  <c r="J224"/>
  <c i="4" r="J222"/>
  <c r="J176"/>
  <c r="BK128"/>
  <c i="3" r="J708"/>
  <c r="J640"/>
  <c r="BK560"/>
  <c r="BK460"/>
  <c r="J340"/>
  <c i="2" r="J1601"/>
  <c r="BK1466"/>
  <c r="J1284"/>
  <c r="BK1194"/>
  <c r="BK1102"/>
  <c r="BK1060"/>
  <c r="J955"/>
  <c r="J840"/>
  <c r="J777"/>
  <c r="BK604"/>
  <c r="BK455"/>
  <c r="J285"/>
  <c r="BK155"/>
  <c i="10" l="1" r="T105"/>
  <c i="2" r="R212"/>
  <c r="P301"/>
  <c r="BK532"/>
  <c r="J532"/>
  <c r="J73"/>
  <c r="BK645"/>
  <c r="J645"/>
  <c r="J79"/>
  <c r="T848"/>
  <c r="R903"/>
  <c r="BK1011"/>
  <c r="J1011"/>
  <c r="J89"/>
  <c r="R1133"/>
  <c r="P1245"/>
  <c r="BK1409"/>
  <c r="J1409"/>
  <c r="J94"/>
  <c r="R1409"/>
  <c r="BK1592"/>
  <c r="J1592"/>
  <c r="J97"/>
  <c r="T1605"/>
  <c i="3" r="T113"/>
  <c r="P304"/>
  <c r="BK386"/>
  <c r="J386"/>
  <c r="J74"/>
  <c r="P424"/>
  <c r="R448"/>
  <c r="R621"/>
  <c r="T745"/>
  <c i="4" r="R104"/>
  <c r="BK123"/>
  <c r="J123"/>
  <c r="J72"/>
  <c r="T123"/>
  <c r="R132"/>
  <c r="R180"/>
  <c r="R212"/>
  <c i="5" r="R174"/>
  <c r="T280"/>
  <c i="6" r="T136"/>
  <c r="R485"/>
  <c r="R499"/>
  <c i="7" r="BK101"/>
  <c r="J101"/>
  <c r="J68"/>
  <c r="P165"/>
  <c r="R227"/>
  <c r="BK285"/>
  <c r="J285"/>
  <c r="J74"/>
  <c r="R343"/>
  <c i="8" r="R114"/>
  <c r="P126"/>
  <c i="2" r="BK122"/>
  <c r="J122"/>
  <c r="J65"/>
  <c r="P212"/>
  <c r="P278"/>
  <c r="P277"/>
  <c r="P428"/>
  <c r="R532"/>
  <c r="T582"/>
  <c r="BK603"/>
  <c r="BK611"/>
  <c r="J611"/>
  <c r="J77"/>
  <c r="T611"/>
  <c r="P629"/>
  <c r="BK848"/>
  <c r="J848"/>
  <c r="J80"/>
  <c r="T871"/>
  <c r="T895"/>
  <c r="T941"/>
  <c r="R981"/>
  <c r="P1133"/>
  <c r="T1287"/>
  <c r="T1409"/>
  <c r="P1577"/>
  <c r="R1605"/>
  <c i="3" r="BK113"/>
  <c r="J113"/>
  <c r="J69"/>
  <c r="P339"/>
  <c r="R424"/>
  <c r="T492"/>
  <c r="BK693"/>
  <c r="J693"/>
  <c r="J81"/>
  <c r="BK745"/>
  <c r="J745"/>
  <c r="J82"/>
  <c i="4" r="BK104"/>
  <c r="J104"/>
  <c r="J69"/>
  <c r="R143"/>
  <c r="T180"/>
  <c r="T212"/>
  <c i="5" r="P100"/>
  <c r="BK228"/>
  <c r="J228"/>
  <c r="J72"/>
  <c r="R228"/>
  <c i="6" r="T99"/>
  <c r="R316"/>
  <c r="R490"/>
  <c r="R528"/>
  <c i="7" r="R101"/>
  <c r="T116"/>
  <c r="T218"/>
  <c r="P240"/>
  <c r="BK334"/>
  <c r="J334"/>
  <c r="J75"/>
  <c i="8" r="R103"/>
  <c r="BK121"/>
  <c r="J121"/>
  <c r="J72"/>
  <c r="T131"/>
  <c i="2" r="R122"/>
  <c r="P196"/>
  <c r="R196"/>
  <c r="R278"/>
  <c r="R277"/>
  <c r="R428"/>
  <c r="T645"/>
  <c r="P871"/>
  <c r="P903"/>
  <c r="R941"/>
  <c r="P1011"/>
  <c r="BK1107"/>
  <c r="J1107"/>
  <c r="J90"/>
  <c r="T1107"/>
  <c r="R1287"/>
  <c r="P1409"/>
  <c r="BK1577"/>
  <c r="J1577"/>
  <c r="J96"/>
  <c r="R1592"/>
  <c i="3" r="R304"/>
  <c r="T386"/>
  <c r="P492"/>
  <c r="P693"/>
  <c r="BK753"/>
  <c i="4" r="P104"/>
  <c r="BK143"/>
  <c r="J143"/>
  <c r="J74"/>
  <c r="T193"/>
  <c r="R217"/>
  <c i="5" r="BK100"/>
  <c r="T174"/>
  <c r="R280"/>
  <c i="6" r="BK136"/>
  <c r="J136"/>
  <c r="J69"/>
  <c r="BK490"/>
  <c r="J490"/>
  <c r="J72"/>
  <c r="BK528"/>
  <c r="J528"/>
  <c r="J74"/>
  <c i="7" r="P116"/>
  <c r="BK227"/>
  <c r="J227"/>
  <c r="J72"/>
  <c r="R240"/>
  <c r="BK343"/>
  <c r="J343"/>
  <c r="J76"/>
  <c i="8" r="BK114"/>
  <c r="J114"/>
  <c r="J71"/>
  <c r="BK126"/>
  <c r="J126"/>
  <c r="J73"/>
  <c r="P131"/>
  <c i="9" r="BK114"/>
  <c r="J114"/>
  <c r="J71"/>
  <c i="2" r="T212"/>
  <c r="T301"/>
  <c r="P645"/>
  <c r="BK871"/>
  <c r="P895"/>
  <c r="BK941"/>
  <c r="J941"/>
  <c r="J87"/>
  <c r="T981"/>
  <c r="T1133"/>
  <c r="T1245"/>
  <c r="BK1480"/>
  <c r="J1480"/>
  <c r="J95"/>
  <c r="T1592"/>
  <c i="3" r="BK304"/>
  <c r="J304"/>
  <c r="J72"/>
  <c r="R339"/>
  <c r="T424"/>
  <c r="R492"/>
  <c r="R693"/>
  <c r="T753"/>
  <c r="T752"/>
  <c i="4" r="R123"/>
  <c r="R119"/>
  <c r="P132"/>
  <c r="BK180"/>
  <c r="J180"/>
  <c r="J75"/>
  <c r="R193"/>
  <c r="BK217"/>
  <c r="J217"/>
  <c r="J78"/>
  <c i="5" r="T100"/>
  <c r="P228"/>
  <c i="6" r="BK99"/>
  <c r="J99"/>
  <c r="J68"/>
  <c r="T316"/>
  <c r="T499"/>
  <c i="7" r="T165"/>
  <c r="T227"/>
  <c r="R285"/>
  <c r="R334"/>
  <c i="8" r="BK103"/>
  <c r="J103"/>
  <c r="J70"/>
  <c r="P114"/>
  <c r="T121"/>
  <c r="R131"/>
  <c i="9" r="R114"/>
  <c r="T123"/>
  <c r="R130"/>
  <c r="R158"/>
  <c r="R186"/>
  <c r="P193"/>
  <c r="R204"/>
  <c r="BK240"/>
  <c r="J240"/>
  <c r="J80"/>
  <c i="2" r="P122"/>
  <c r="BK196"/>
  <c r="J196"/>
  <c r="J66"/>
  <c r="T196"/>
  <c r="T278"/>
  <c r="T277"/>
  <c r="R301"/>
  <c r="R300"/>
  <c r="P532"/>
  <c r="BK582"/>
  <c r="J582"/>
  <c r="J74"/>
  <c r="R582"/>
  <c r="P603"/>
  <c r="T603"/>
  <c r="R611"/>
  <c r="T629"/>
  <c r="R848"/>
  <c r="BK903"/>
  <c r="J903"/>
  <c r="J85"/>
  <c r="P941"/>
  <c r="T1011"/>
  <c r="P1107"/>
  <c r="BK1287"/>
  <c r="J1287"/>
  <c r="J93"/>
  <c r="R1480"/>
  <c r="T1577"/>
  <c r="P1605"/>
  <c i="3" r="P113"/>
  <c r="T339"/>
  <c r="BK424"/>
  <c r="J424"/>
  <c r="J75"/>
  <c r="BK448"/>
  <c r="T448"/>
  <c r="T621"/>
  <c r="R745"/>
  <c i="4" r="T104"/>
  <c r="T143"/>
  <c r="P193"/>
  <c r="P217"/>
  <c i="5" r="R100"/>
  <c r="R99"/>
  <c r="R98"/>
  <c r="R97"/>
  <c r="T228"/>
  <c i="6" r="R99"/>
  <c r="P316"/>
  <c r="BK499"/>
  <c r="J499"/>
  <c r="J73"/>
  <c i="7" r="R165"/>
  <c r="P227"/>
  <c r="T285"/>
  <c r="T334"/>
  <c i="9" r="BK123"/>
  <c r="J123"/>
  <c r="J72"/>
  <c r="P130"/>
  <c r="T130"/>
  <c r="T158"/>
  <c r="BK204"/>
  <c r="J204"/>
  <c r="J78"/>
  <c r="R218"/>
  <c r="R240"/>
  <c r="R260"/>
  <c r="P276"/>
  <c r="T276"/>
  <c i="2" r="BK212"/>
  <c r="J212"/>
  <c r="J67"/>
  <c r="BK278"/>
  <c r="J278"/>
  <c r="J69"/>
  <c r="T428"/>
  <c r="T532"/>
  <c r="P582"/>
  <c r="R603"/>
  <c r="P611"/>
  <c r="BK629"/>
  <c r="J629"/>
  <c r="J78"/>
  <c r="R629"/>
  <c r="P848"/>
  <c r="R871"/>
  <c r="T903"/>
  <c r="P931"/>
  <c r="BK981"/>
  <c r="J981"/>
  <c r="J88"/>
  <c r="R1011"/>
  <c r="R1107"/>
  <c r="BK1245"/>
  <c r="J1245"/>
  <c r="J92"/>
  <c r="R1245"/>
  <c r="T1480"/>
  <c r="R1577"/>
  <c r="BK1605"/>
  <c r="J1605"/>
  <c r="J98"/>
  <c i="6" r="P136"/>
  <c r="BK485"/>
  <c r="J485"/>
  <c r="J71"/>
  <c r="P490"/>
  <c r="P528"/>
  <c i="7" r="T101"/>
  <c r="BK165"/>
  <c r="J165"/>
  <c r="J70"/>
  <c r="R218"/>
  <c r="P285"/>
  <c r="P334"/>
  <c i="8" r="T103"/>
  <c r="P121"/>
  <c r="T126"/>
  <c i="9" r="T114"/>
  <c r="BK130"/>
  <c r="J130"/>
  <c r="J73"/>
  <c r="R137"/>
  <c r="T137"/>
  <c r="BK186"/>
  <c r="J186"/>
  <c r="J76"/>
  <c r="BK193"/>
  <c r="J193"/>
  <c r="J77"/>
  <c r="T204"/>
  <c r="T218"/>
  <c r="BK260"/>
  <c r="J260"/>
  <c r="J81"/>
  <c r="BK276"/>
  <c r="J276"/>
  <c r="J82"/>
  <c i="10" r="P92"/>
  <c r="BK98"/>
  <c r="J98"/>
  <c r="J66"/>
  <c r="R98"/>
  <c r="T98"/>
  <c i="2" r="T122"/>
  <c r="BK301"/>
  <c r="BK428"/>
  <c r="J428"/>
  <c r="J72"/>
  <c r="R645"/>
  <c r="BK895"/>
  <c r="J895"/>
  <c r="J84"/>
  <c r="R895"/>
  <c r="BK931"/>
  <c r="J931"/>
  <c r="J86"/>
  <c r="R931"/>
  <c r="T931"/>
  <c r="P981"/>
  <c r="BK1133"/>
  <c r="J1133"/>
  <c r="J91"/>
  <c r="P1287"/>
  <c r="P1480"/>
  <c r="P1592"/>
  <c i="3" r="R113"/>
  <c r="R112"/>
  <c r="T304"/>
  <c r="R386"/>
  <c r="P448"/>
  <c r="BK621"/>
  <c r="J621"/>
  <c r="J80"/>
  <c r="T693"/>
  <c r="R753"/>
  <c r="R752"/>
  <c i="4" r="P123"/>
  <c r="P119"/>
  <c r="BK132"/>
  <c r="J132"/>
  <c r="J73"/>
  <c r="T132"/>
  <c r="P180"/>
  <c r="BK212"/>
  <c r="J212"/>
  <c r="J77"/>
  <c r="P212"/>
  <c i="5" r="P174"/>
  <c r="P280"/>
  <c i="6" r="R136"/>
  <c r="P485"/>
  <c r="T490"/>
  <c r="T528"/>
  <c i="7" r="P101"/>
  <c r="BK116"/>
  <c r="J116"/>
  <c r="J69"/>
  <c r="BK218"/>
  <c r="J218"/>
  <c r="J71"/>
  <c r="T240"/>
  <c r="P343"/>
  <c i="8" r="T114"/>
  <c r="R126"/>
  <c i="9" r="R123"/>
  <c r="P137"/>
  <c r="P158"/>
  <c r="P186"/>
  <c r="R193"/>
  <c r="BK218"/>
  <c r="J218"/>
  <c r="J79"/>
  <c r="P240"/>
  <c r="T260"/>
  <c i="10" r="T92"/>
  <c r="T91"/>
  <c r="T90"/>
  <c r="R105"/>
  <c i="3" r="BK339"/>
  <c r="J339"/>
  <c r="J73"/>
  <c r="P386"/>
  <c r="BK492"/>
  <c r="J492"/>
  <c r="J79"/>
  <c r="P621"/>
  <c r="P745"/>
  <c r="P753"/>
  <c r="P752"/>
  <c i="4" r="P143"/>
  <c r="BK193"/>
  <c r="J193"/>
  <c r="J76"/>
  <c r="T217"/>
  <c i="5" r="BK174"/>
  <c r="J174"/>
  <c r="J71"/>
  <c r="BK280"/>
  <c r="J280"/>
  <c r="J73"/>
  <c i="6" r="P99"/>
  <c r="BK316"/>
  <c r="J316"/>
  <c r="J70"/>
  <c r="T485"/>
  <c r="P499"/>
  <c i="7" r="R116"/>
  <c r="P218"/>
  <c r="BK240"/>
  <c r="J240"/>
  <c r="J73"/>
  <c r="T343"/>
  <c i="8" r="P103"/>
  <c r="P99"/>
  <c r="P98"/>
  <c i="1" r="AU63"/>
  <c i="8" r="R121"/>
  <c r="BK131"/>
  <c r="J131"/>
  <c r="J74"/>
  <c i="9" r="P114"/>
  <c r="P123"/>
  <c r="BK137"/>
  <c r="J137"/>
  <c r="J74"/>
  <c r="BK158"/>
  <c r="J158"/>
  <c r="J75"/>
  <c r="T186"/>
  <c r="T193"/>
  <c r="P204"/>
  <c r="P218"/>
  <c r="T240"/>
  <c r="P260"/>
  <c r="R276"/>
  <c i="10" r="BK92"/>
  <c r="R92"/>
  <c r="R91"/>
  <c r="R90"/>
  <c r="P98"/>
  <c r="BK105"/>
  <c r="J105"/>
  <c r="J67"/>
  <c r="P105"/>
  <c i="2" r="F59"/>
  <c r="BE123"/>
  <c r="BE147"/>
  <c r="BE257"/>
  <c r="BE261"/>
  <c r="BE446"/>
  <c r="BE451"/>
  <c r="BE459"/>
  <c r="BE463"/>
  <c r="BE467"/>
  <c r="BE473"/>
  <c r="BE488"/>
  <c r="BE491"/>
  <c r="BE516"/>
  <c r="BE524"/>
  <c r="BE533"/>
  <c r="BE549"/>
  <c r="BE612"/>
  <c r="BE646"/>
  <c r="BE650"/>
  <c r="BE771"/>
  <c r="BE813"/>
  <c r="BE817"/>
  <c r="BE821"/>
  <c r="BE863"/>
  <c r="BE879"/>
  <c r="BE889"/>
  <c r="BE908"/>
  <c r="BE953"/>
  <c r="BE967"/>
  <c r="BE982"/>
  <c r="BE991"/>
  <c r="BE1002"/>
  <c r="BE1068"/>
  <c r="BE1072"/>
  <c r="BE1100"/>
  <c r="BE1120"/>
  <c r="BE1130"/>
  <c r="BE1150"/>
  <c r="BE1152"/>
  <c r="BE1184"/>
  <c r="BE1233"/>
  <c r="BE1271"/>
  <c r="BE1281"/>
  <c r="BE1295"/>
  <c r="BE1410"/>
  <c r="BE1447"/>
  <c r="BE1455"/>
  <c r="BE1459"/>
  <c r="BE1463"/>
  <c r="BE1494"/>
  <c r="BE1606"/>
  <c i="3" r="E52"/>
  <c r="J105"/>
  <c r="BE272"/>
  <c r="BE279"/>
  <c r="BE282"/>
  <c r="BE349"/>
  <c r="BE351"/>
  <c r="BE377"/>
  <c r="BE493"/>
  <c r="BE598"/>
  <c r="BE616"/>
  <c r="BE642"/>
  <c r="BE644"/>
  <c r="BE698"/>
  <c r="BK293"/>
  <c r="J293"/>
  <c r="J71"/>
  <c r="BK764"/>
  <c r="J764"/>
  <c r="J86"/>
  <c i="4" r="E52"/>
  <c r="F99"/>
  <c r="BE117"/>
  <c r="BE139"/>
  <c r="BE148"/>
  <c r="BE166"/>
  <c r="BE174"/>
  <c r="BE191"/>
  <c r="BE194"/>
  <c r="BE208"/>
  <c r="BE224"/>
  <c i="5" r="J60"/>
  <c r="F94"/>
  <c r="BE134"/>
  <c r="BE170"/>
  <c r="BE187"/>
  <c r="BE213"/>
  <c r="BE226"/>
  <c r="BE252"/>
  <c r="BE261"/>
  <c r="BE273"/>
  <c r="BE276"/>
  <c i="6" r="E52"/>
  <c r="BE118"/>
  <c r="BE126"/>
  <c r="BE134"/>
  <c r="BE141"/>
  <c r="BE149"/>
  <c r="BE155"/>
  <c r="BE159"/>
  <c r="BE173"/>
  <c r="BE175"/>
  <c r="BE177"/>
  <c r="BE191"/>
  <c r="BE193"/>
  <c r="BE195"/>
  <c r="BE229"/>
  <c r="BE231"/>
  <c r="BE233"/>
  <c r="BE257"/>
  <c r="BE269"/>
  <c r="BE271"/>
  <c r="BE275"/>
  <c r="BE287"/>
  <c r="BE297"/>
  <c r="BE319"/>
  <c r="BE321"/>
  <c r="BE325"/>
  <c r="BE333"/>
  <c r="BE335"/>
  <c r="BE353"/>
  <c r="BE355"/>
  <c r="BE367"/>
  <c i="7" r="E86"/>
  <c r="BE104"/>
  <c r="BE129"/>
  <c r="BE133"/>
  <c r="BE135"/>
  <c r="BE137"/>
  <c r="BE166"/>
  <c r="BE192"/>
  <c r="BE202"/>
  <c r="BE206"/>
  <c r="BE208"/>
  <c r="BE216"/>
  <c r="BE225"/>
  <c r="BE288"/>
  <c r="BE314"/>
  <c r="BE328"/>
  <c r="BE335"/>
  <c i="8" r="BE119"/>
  <c r="BE129"/>
  <c r="BK100"/>
  <c r="J100"/>
  <c r="J69"/>
  <c i="9" r="F63"/>
  <c r="BE138"/>
  <c r="BE141"/>
  <c r="BE147"/>
  <c r="BE165"/>
  <c r="BE211"/>
  <c r="BE234"/>
  <c r="BE250"/>
  <c r="BE258"/>
  <c i="2" r="E50"/>
  <c r="BE143"/>
  <c r="BE177"/>
  <c r="BE288"/>
  <c r="BE340"/>
  <c r="BE480"/>
  <c r="BE484"/>
  <c r="BE545"/>
  <c r="BE593"/>
  <c r="BE596"/>
  <c r="BE625"/>
  <c r="BE634"/>
  <c r="BE639"/>
  <c r="BE642"/>
  <c r="BE663"/>
  <c r="BE666"/>
  <c r="BE669"/>
  <c r="BE761"/>
  <c r="BE765"/>
  <c r="BE768"/>
  <c r="BE783"/>
  <c r="BE840"/>
  <c r="BE896"/>
  <c r="BE899"/>
  <c r="BE936"/>
  <c r="BE957"/>
  <c r="BE1019"/>
  <c r="BE1023"/>
  <c r="BE1026"/>
  <c r="BE1037"/>
  <c r="BE1040"/>
  <c r="BE1060"/>
  <c r="BE1086"/>
  <c r="BE1114"/>
  <c r="BE1174"/>
  <c r="BE1177"/>
  <c r="BE1181"/>
  <c r="BE1267"/>
  <c r="BE1274"/>
  <c r="BE1278"/>
  <c r="BE1299"/>
  <c r="BE1309"/>
  <c r="BE1322"/>
  <c r="BE1360"/>
  <c r="BE1387"/>
  <c r="BE1414"/>
  <c r="BE1425"/>
  <c r="BE1428"/>
  <c r="BE1435"/>
  <c r="BE1469"/>
  <c i="3" r="BE114"/>
  <c r="BE175"/>
  <c r="BE185"/>
  <c r="BE230"/>
  <c r="BE294"/>
  <c r="BE359"/>
  <c r="BE371"/>
  <c r="BE389"/>
  <c r="BE406"/>
  <c r="BE425"/>
  <c r="BE499"/>
  <c r="BE501"/>
  <c r="BE572"/>
  <c r="BE594"/>
  <c r="BE604"/>
  <c r="BE606"/>
  <c r="BE622"/>
  <c r="BE630"/>
  <c r="BE638"/>
  <c r="BE648"/>
  <c r="BE665"/>
  <c r="BE676"/>
  <c r="BE700"/>
  <c r="BE702"/>
  <c r="BK286"/>
  <c r="J286"/>
  <c r="J70"/>
  <c r="BK760"/>
  <c r="J760"/>
  <c r="J85"/>
  <c r="BK768"/>
  <c r="J768"/>
  <c r="J87"/>
  <c i="4" r="J96"/>
  <c r="BE121"/>
  <c r="BE126"/>
  <c r="BE137"/>
  <c r="BE141"/>
  <c r="BE144"/>
  <c r="BE154"/>
  <c r="BE164"/>
  <c r="BE176"/>
  <c r="BE183"/>
  <c r="BE198"/>
  <c r="BE200"/>
  <c r="BE202"/>
  <c r="BE204"/>
  <c r="BE210"/>
  <c i="5" r="E52"/>
  <c r="BE113"/>
  <c r="BE116"/>
  <c r="BE155"/>
  <c r="BE164"/>
  <c r="BE205"/>
  <c r="BE218"/>
  <c r="BE229"/>
  <c r="BE232"/>
  <c r="BE234"/>
  <c r="BE237"/>
  <c r="BE240"/>
  <c r="BE255"/>
  <c r="BE301"/>
  <c r="BE315"/>
  <c i="6" r="BE137"/>
  <c r="BE169"/>
  <c r="BE183"/>
  <c r="BE185"/>
  <c r="BE189"/>
  <c r="BE199"/>
  <c r="BE201"/>
  <c r="BE215"/>
  <c r="BE217"/>
  <c r="BE225"/>
  <c r="BE425"/>
  <c r="BE429"/>
  <c r="BE441"/>
  <c r="BE453"/>
  <c r="BE495"/>
  <c r="BE497"/>
  <c r="BE500"/>
  <c r="BE502"/>
  <c r="BE504"/>
  <c r="BE506"/>
  <c r="BE508"/>
  <c r="BE510"/>
  <c r="BE512"/>
  <c r="BE514"/>
  <c r="BE516"/>
  <c r="BE518"/>
  <c r="BE520"/>
  <c r="BE522"/>
  <c r="BE524"/>
  <c r="BE526"/>
  <c r="BE529"/>
  <c r="BE531"/>
  <c r="BE533"/>
  <c r="BE535"/>
  <c r="BE537"/>
  <c i="7" r="F63"/>
  <c r="BE121"/>
  <c r="BE125"/>
  <c r="BE151"/>
  <c r="BE153"/>
  <c r="BE159"/>
  <c r="BE188"/>
  <c r="BE219"/>
  <c r="BE232"/>
  <c r="BE238"/>
  <c r="BE241"/>
  <c r="BE277"/>
  <c r="BE318"/>
  <c r="BE320"/>
  <c i="8" r="F95"/>
  <c r="BE106"/>
  <c r="BE110"/>
  <c r="BE136"/>
  <c i="9" r="BE155"/>
  <c r="BE215"/>
  <c r="BE219"/>
  <c r="BE222"/>
  <c r="BE247"/>
  <c r="BE280"/>
  <c i="2" r="BE892"/>
  <c r="BE904"/>
  <c r="BE918"/>
  <c r="BE949"/>
  <c r="BE971"/>
  <c r="BE1043"/>
  <c r="BE1056"/>
  <c r="BE1064"/>
  <c r="BE1089"/>
  <c r="BE1162"/>
  <c r="BE1168"/>
  <c r="BE1171"/>
  <c r="BE1210"/>
  <c r="BE1213"/>
  <c r="BE1256"/>
  <c r="BE1329"/>
  <c r="BE1332"/>
  <c r="BE1395"/>
  <c r="BE1416"/>
  <c r="BE1420"/>
  <c r="BE1444"/>
  <c r="BE1526"/>
  <c r="BE1539"/>
  <c r="BE1584"/>
  <c r="BE1601"/>
  <c r="BE1608"/>
  <c r="BE1610"/>
  <c i="3" r="BE126"/>
  <c r="BE226"/>
  <c r="BE270"/>
  <c r="BE275"/>
  <c r="BE345"/>
  <c r="BE362"/>
  <c r="BE474"/>
  <c r="BE503"/>
  <c r="BE514"/>
  <c r="BE522"/>
  <c r="BE544"/>
  <c r="BE646"/>
  <c r="BE671"/>
  <c r="BE694"/>
  <c r="BE696"/>
  <c r="BE706"/>
  <c r="BE712"/>
  <c r="BE718"/>
  <c r="BE724"/>
  <c r="BE765"/>
  <c i="4" r="BE115"/>
  <c r="BE135"/>
  <c r="BE158"/>
  <c r="BE172"/>
  <c r="BE181"/>
  <c r="BE218"/>
  <c r="BE220"/>
  <c i="5" r="BE107"/>
  <c r="BE137"/>
  <c r="BE140"/>
  <c r="BE158"/>
  <c r="BE161"/>
  <c r="BE269"/>
  <c r="BE284"/>
  <c r="BE286"/>
  <c i="6" r="J92"/>
  <c r="BE112"/>
  <c r="BE115"/>
  <c r="BE121"/>
  <c r="BE153"/>
  <c r="BE171"/>
  <c r="BE207"/>
  <c r="BE221"/>
  <c r="BE223"/>
  <c r="BE227"/>
  <c r="BE239"/>
  <c r="BE247"/>
  <c r="BE251"/>
  <c r="BE253"/>
  <c r="BE261"/>
  <c r="BE273"/>
  <c r="BE291"/>
  <c r="BE305"/>
  <c r="BE314"/>
  <c r="BE323"/>
  <c r="BE327"/>
  <c r="BE329"/>
  <c r="BE349"/>
  <c i="7" r="J94"/>
  <c r="BE119"/>
  <c r="BE149"/>
  <c r="BE180"/>
  <c r="BE182"/>
  <c r="BE186"/>
  <c r="BE212"/>
  <c r="BE230"/>
  <c r="BE247"/>
  <c r="BE249"/>
  <c r="BE253"/>
  <c r="BE279"/>
  <c r="BE281"/>
  <c r="BE283"/>
  <c r="BE290"/>
  <c r="BE294"/>
  <c r="BE302"/>
  <c r="BE306"/>
  <c r="BE352"/>
  <c r="BE354"/>
  <c r="BE356"/>
  <c i="8" r="J60"/>
  <c r="E84"/>
  <c r="BE104"/>
  <c r="BE124"/>
  <c i="9" r="J101"/>
  <c r="BE124"/>
  <c r="BE167"/>
  <c i="2" r="BE174"/>
  <c r="BE237"/>
  <c r="BE282"/>
  <c r="BE297"/>
  <c r="BE306"/>
  <c r="BE379"/>
  <c r="BE442"/>
  <c r="BE498"/>
  <c r="BE536"/>
  <c r="BE599"/>
  <c r="BE755"/>
  <c r="BE785"/>
  <c r="BE798"/>
  <c r="BE836"/>
  <c r="BE855"/>
  <c r="BE860"/>
  <c r="BE867"/>
  <c r="BE872"/>
  <c r="BE911"/>
  <c r="BE915"/>
  <c r="BE938"/>
  <c r="BE942"/>
  <c r="BE945"/>
  <c r="BE1008"/>
  <c r="BE1015"/>
  <c r="BE1052"/>
  <c r="BE1104"/>
  <c r="BE1126"/>
  <c r="BE1134"/>
  <c r="BE1190"/>
  <c r="BE1192"/>
  <c r="BE1194"/>
  <c r="BE1196"/>
  <c r="BE1215"/>
  <c r="BE1246"/>
  <c r="BE1264"/>
  <c r="BE1318"/>
  <c r="BE1481"/>
  <c r="BE1542"/>
  <c r="BE1574"/>
  <c r="BE1578"/>
  <c r="BE1593"/>
  <c i="3" r="BE196"/>
  <c r="BE353"/>
  <c r="BE374"/>
  <c r="BE422"/>
  <c r="BE587"/>
  <c r="BE640"/>
  <c r="BE663"/>
  <c r="BE678"/>
  <c r="BE683"/>
  <c r="BE686"/>
  <c r="BE688"/>
  <c r="BE710"/>
  <c r="BE740"/>
  <c r="BE742"/>
  <c r="BE746"/>
  <c r="BE761"/>
  <c r="BE769"/>
  <c i="4" r="BE105"/>
  <c r="BE156"/>
  <c r="BE160"/>
  <c r="BE196"/>
  <c r="BK120"/>
  <c r="BK119"/>
  <c r="J119"/>
  <c r="J70"/>
  <c i="5" r="BE110"/>
  <c r="BE178"/>
  <c r="BE199"/>
  <c r="BE281"/>
  <c r="BE289"/>
  <c r="BE317"/>
  <c r="BE319"/>
  <c r="BE322"/>
  <c r="BE324"/>
  <c i="6" r="F95"/>
  <c r="BE103"/>
  <c r="BE109"/>
  <c r="BE143"/>
  <c r="BE147"/>
  <c r="BE157"/>
  <c r="BE161"/>
  <c r="BE187"/>
  <c r="BE197"/>
  <c r="BE235"/>
  <c r="BE237"/>
  <c r="BE241"/>
  <c r="BE243"/>
  <c r="BE245"/>
  <c r="BE259"/>
  <c r="BE265"/>
  <c r="BE277"/>
  <c r="BE285"/>
  <c r="BE289"/>
  <c r="BE299"/>
  <c r="BE312"/>
  <c r="BE317"/>
  <c r="BE337"/>
  <c r="BE447"/>
  <c r="BE455"/>
  <c r="BE461"/>
  <c r="BE463"/>
  <c r="BE467"/>
  <c r="BE469"/>
  <c r="BE471"/>
  <c r="BE473"/>
  <c r="BE475"/>
  <c r="BE479"/>
  <c r="BE481"/>
  <c r="BE488"/>
  <c r="BE491"/>
  <c i="7" r="BE139"/>
  <c r="BE141"/>
  <c r="BE143"/>
  <c r="BE155"/>
  <c r="BE157"/>
  <c r="BE168"/>
  <c r="BE172"/>
  <c r="BE200"/>
  <c r="BE234"/>
  <c r="BE236"/>
  <c r="BE261"/>
  <c r="BE271"/>
  <c r="BE273"/>
  <c r="BE292"/>
  <c r="BE296"/>
  <c r="BE298"/>
  <c r="BE308"/>
  <c r="BE310"/>
  <c r="BE326"/>
  <c r="BE330"/>
  <c r="BE332"/>
  <c i="8" r="BE112"/>
  <c r="BE117"/>
  <c r="BE138"/>
  <c i="9" r="BE194"/>
  <c r="BE205"/>
  <c r="BE208"/>
  <c r="BE256"/>
  <c r="BE261"/>
  <c r="BE270"/>
  <c r="BE287"/>
  <c i="2" r="BE150"/>
  <c r="BE180"/>
  <c r="BE190"/>
  <c r="BE193"/>
  <c r="BE223"/>
  <c r="BE269"/>
  <c r="BE273"/>
  <c r="BE317"/>
  <c r="BE336"/>
  <c r="BE424"/>
  <c r="BE476"/>
  <c r="BE512"/>
  <c r="BE526"/>
  <c r="BE541"/>
  <c r="BE563"/>
  <c r="BE583"/>
  <c r="BE620"/>
  <c r="BE745"/>
  <c r="BE830"/>
  <c r="BE849"/>
  <c r="BE959"/>
  <c r="BE974"/>
  <c r="BE978"/>
  <c r="BE987"/>
  <c r="BE1029"/>
  <c r="BE1033"/>
  <c r="BE1048"/>
  <c r="BE1108"/>
  <c r="BE1139"/>
  <c r="BE1203"/>
  <c r="BE1224"/>
  <c r="BE1228"/>
  <c r="BE1260"/>
  <c r="BE1284"/>
  <c r="BE1288"/>
  <c r="BE1354"/>
  <c r="BE1402"/>
  <c r="BE1472"/>
  <c r="BE1477"/>
  <c r="BE1507"/>
  <c r="BE1513"/>
  <c i="3" r="F63"/>
  <c r="BE191"/>
  <c r="BE199"/>
  <c r="BE212"/>
  <c r="BE254"/>
  <c r="BE287"/>
  <c r="BE305"/>
  <c r="BE321"/>
  <c r="BE340"/>
  <c r="BE347"/>
  <c r="BE356"/>
  <c r="BE428"/>
  <c r="BE431"/>
  <c r="BE449"/>
  <c r="BE460"/>
  <c r="BE505"/>
  <c r="BE508"/>
  <c r="BE511"/>
  <c r="BE536"/>
  <c r="BE581"/>
  <c r="BE584"/>
  <c r="BE590"/>
  <c r="BE596"/>
  <c r="BE600"/>
  <c r="BE602"/>
  <c r="BE610"/>
  <c r="BE614"/>
  <c r="BE626"/>
  <c r="BE704"/>
  <c r="BE757"/>
  <c i="4" r="BE146"/>
  <c r="BE222"/>
  <c i="5" r="BE101"/>
  <c r="BE104"/>
  <c r="BE143"/>
  <c r="BE146"/>
  <c r="BE149"/>
  <c r="BE184"/>
  <c r="BE264"/>
  <c i="6" r="BE100"/>
  <c r="BE124"/>
  <c r="BE205"/>
  <c r="BE267"/>
  <c r="BE279"/>
  <c r="BE281"/>
  <c r="BE283"/>
  <c r="BE310"/>
  <c r="BE341"/>
  <c r="BE359"/>
  <c r="BE361"/>
  <c r="BE365"/>
  <c r="BE371"/>
  <c r="BE381"/>
  <c r="BE393"/>
  <c r="BE397"/>
  <c r="BE399"/>
  <c r="BE401"/>
  <c r="BE403"/>
  <c r="BE405"/>
  <c r="BE419"/>
  <c r="BE427"/>
  <c r="BE433"/>
  <c r="BE435"/>
  <c r="BE439"/>
  <c r="BE449"/>
  <c r="BE451"/>
  <c r="BE457"/>
  <c r="BE459"/>
  <c r="BE477"/>
  <c r="BE483"/>
  <c r="BE486"/>
  <c r="BE493"/>
  <c i="7" r="BE102"/>
  <c r="BE108"/>
  <c r="BE110"/>
  <c r="BE112"/>
  <c r="BE184"/>
  <c r="BE196"/>
  <c r="BE198"/>
  <c r="BE204"/>
  <c r="BE221"/>
  <c r="BE243"/>
  <c r="BE245"/>
  <c r="BE259"/>
  <c i="8" r="BE115"/>
  <c r="BE127"/>
  <c i="9" r="BE144"/>
  <c r="BE178"/>
  <c r="BE196"/>
  <c r="BE213"/>
  <c r="BE241"/>
  <c r="BE244"/>
  <c r="BE264"/>
  <c r="BE277"/>
  <c i="10" r="E50"/>
  <c r="BE93"/>
  <c r="BE96"/>
  <c i="2" r="BE126"/>
  <c r="BE129"/>
  <c r="BE134"/>
  <c r="BE138"/>
  <c r="BE201"/>
  <c r="BE205"/>
  <c r="BE213"/>
  <c r="BE241"/>
  <c r="BE245"/>
  <c r="BE429"/>
  <c r="BE437"/>
  <c r="BE506"/>
  <c r="BE520"/>
  <c r="BE616"/>
  <c r="BE630"/>
  <c r="BE672"/>
  <c r="BE679"/>
  <c r="BE690"/>
  <c r="BE705"/>
  <c r="BE741"/>
  <c r="BE774"/>
  <c r="BE777"/>
  <c r="BE780"/>
  <c r="BE791"/>
  <c r="BE809"/>
  <c r="BE876"/>
  <c r="BE883"/>
  <c r="BE886"/>
  <c r="BE921"/>
  <c r="BE928"/>
  <c r="BE1092"/>
  <c r="BE1096"/>
  <c r="BE1147"/>
  <c r="BE1157"/>
  <c r="BE1248"/>
  <c r="BE1253"/>
  <c r="BE1325"/>
  <c r="BE1432"/>
  <c r="BE1438"/>
  <c r="BE1441"/>
  <c r="BE1450"/>
  <c r="BE1466"/>
  <c r="BE1568"/>
  <c i="3" r="BE187"/>
  <c r="BE204"/>
  <c i="7" r="BE106"/>
  <c r="BE123"/>
  <c r="BE127"/>
  <c r="BE145"/>
  <c r="BE174"/>
  <c r="BE176"/>
  <c r="BE178"/>
  <c r="BE223"/>
  <c r="BE255"/>
  <c r="BE263"/>
  <c r="BE265"/>
  <c r="BE304"/>
  <c r="BE337"/>
  <c r="BE341"/>
  <c r="BE344"/>
  <c i="8" r="BE134"/>
  <c i="9" r="E52"/>
  <c r="BE134"/>
  <c r="BE159"/>
  <c r="BE162"/>
  <c r="BE169"/>
  <c r="BE180"/>
  <c r="BE190"/>
  <c i="10" r="J84"/>
  <c r="F87"/>
  <c r="BE101"/>
  <c r="BK113"/>
  <c r="J113"/>
  <c r="J68"/>
  <c i="2" r="J56"/>
  <c r="BE162"/>
  <c r="BE166"/>
  <c r="BE170"/>
  <c r="BE218"/>
  <c r="BE265"/>
  <c r="BE285"/>
  <c r="BE302"/>
  <c r="BE310"/>
  <c r="BE314"/>
  <c r="BE333"/>
  <c r="BE433"/>
  <c r="BE455"/>
  <c r="BE560"/>
  <c r="BE565"/>
  <c r="BE590"/>
  <c r="BE749"/>
  <c r="BE788"/>
  <c r="BE801"/>
  <c r="BE844"/>
  <c r="BE925"/>
  <c r="BE932"/>
  <c r="BE955"/>
  <c r="BE963"/>
  <c r="BE1012"/>
  <c r="BE1075"/>
  <c r="BE1080"/>
  <c r="BE1083"/>
  <c r="BE1102"/>
  <c r="BE1144"/>
  <c r="BE1220"/>
  <c r="BE1237"/>
  <c r="BE1242"/>
  <c r="BE1251"/>
  <c r="BE1258"/>
  <c r="BE1399"/>
  <c r="BE1406"/>
  <c r="BE1555"/>
  <c r="BE1571"/>
  <c r="BE1599"/>
  <c r="BK866"/>
  <c r="J866"/>
  <c r="J81"/>
  <c i="3" r="BE136"/>
  <c r="BE163"/>
  <c r="BE173"/>
  <c r="BE180"/>
  <c r="BE216"/>
  <c r="BE365"/>
  <c r="BE444"/>
  <c r="BE470"/>
  <c r="BE485"/>
  <c r="BE489"/>
  <c r="BE496"/>
  <c r="BE546"/>
  <c r="BE560"/>
  <c r="BE578"/>
  <c r="BE592"/>
  <c r="BE668"/>
  <c r="BE674"/>
  <c r="BE690"/>
  <c r="BE708"/>
  <c r="BE715"/>
  <c r="BE721"/>
  <c r="BE727"/>
  <c r="BE733"/>
  <c r="BE736"/>
  <c r="BE738"/>
  <c r="BK443"/>
  <c r="J443"/>
  <c r="J76"/>
  <c i="4" r="BE128"/>
  <c r="BE130"/>
  <c r="BE150"/>
  <c r="BE152"/>
  <c r="BE162"/>
  <c r="BE170"/>
  <c r="BE206"/>
  <c i="5" r="BE131"/>
  <c r="BE151"/>
  <c r="BE167"/>
  <c r="BE172"/>
  <c r="BE202"/>
  <c r="BE215"/>
  <c r="BE243"/>
  <c r="BE246"/>
  <c r="BE249"/>
  <c r="BE258"/>
  <c r="BE267"/>
  <c r="BE304"/>
  <c r="BE307"/>
  <c r="BE310"/>
  <c i="6" r="BE106"/>
  <c r="BE129"/>
  <c r="BE132"/>
  <c r="BE139"/>
  <c r="BE145"/>
  <c r="BE181"/>
  <c r="BE203"/>
  <c r="BE209"/>
  <c r="BE213"/>
  <c r="BE249"/>
  <c r="BE293"/>
  <c r="BE295"/>
  <c r="BE331"/>
  <c r="BE343"/>
  <c r="BE347"/>
  <c r="BE351"/>
  <c r="BE357"/>
  <c r="BE369"/>
  <c i="7" r="BE114"/>
  <c r="BE117"/>
  <c r="BE131"/>
  <c r="BE161"/>
  <c r="BE190"/>
  <c r="BE210"/>
  <c r="BE214"/>
  <c r="BE286"/>
  <c r="BE312"/>
  <c r="BE316"/>
  <c r="BE322"/>
  <c r="BE339"/>
  <c i="8" r="BE101"/>
  <c r="BE122"/>
  <c r="BE132"/>
  <c i="9" r="BE118"/>
  <c r="BE127"/>
  <c r="BE131"/>
  <c r="BE199"/>
  <c r="BE267"/>
  <c r="BE283"/>
  <c i="10" r="BE99"/>
  <c r="BE103"/>
  <c r="BE106"/>
  <c r="BE111"/>
  <c r="BE114"/>
  <c i="2" r="BE155"/>
  <c r="BE158"/>
  <c r="BE185"/>
  <c r="BE197"/>
  <c r="BE209"/>
  <c r="BE230"/>
  <c r="BE249"/>
  <c r="BE279"/>
  <c r="BE290"/>
  <c r="BE293"/>
  <c r="BE328"/>
  <c r="BE347"/>
  <c r="BE412"/>
  <c r="BE495"/>
  <c r="BE553"/>
  <c r="BE557"/>
  <c r="BE570"/>
  <c r="BE574"/>
  <c r="BE578"/>
  <c r="BE604"/>
  <c r="BE608"/>
  <c r="BE737"/>
  <c r="BE794"/>
  <c r="BE804"/>
  <c r="BE824"/>
  <c r="BE852"/>
  <c i="3" r="BE368"/>
  <c r="BE380"/>
  <c r="BE383"/>
  <c r="BE387"/>
  <c r="BE437"/>
  <c r="BE440"/>
  <c r="BE528"/>
  <c r="BE552"/>
  <c r="BE566"/>
  <c r="BE618"/>
  <c r="BE632"/>
  <c r="BE634"/>
  <c r="BE636"/>
  <c r="BE650"/>
  <c r="BE655"/>
  <c r="BE660"/>
  <c r="BE730"/>
  <c r="BE749"/>
  <c r="BE754"/>
  <c i="4" r="BE107"/>
  <c r="BE109"/>
  <c r="BE111"/>
  <c r="BE113"/>
  <c r="BE124"/>
  <c r="BE133"/>
  <c r="BE168"/>
  <c r="BE178"/>
  <c r="BE185"/>
  <c r="BE187"/>
  <c r="BE189"/>
  <c r="BE213"/>
  <c r="BE215"/>
  <c i="5" r="BE119"/>
  <c r="BE122"/>
  <c r="BE125"/>
  <c r="BE128"/>
  <c r="BE153"/>
  <c r="BE175"/>
  <c r="BE181"/>
  <c r="BE190"/>
  <c r="BE193"/>
  <c r="BE196"/>
  <c r="BE208"/>
  <c r="BE211"/>
  <c r="BE221"/>
  <c r="BE224"/>
  <c r="BE271"/>
  <c r="BE278"/>
  <c r="BE292"/>
  <c r="BE295"/>
  <c r="BE298"/>
  <c r="BE313"/>
  <c i="6" r="BE151"/>
  <c r="BE163"/>
  <c r="BE165"/>
  <c r="BE167"/>
  <c r="BE179"/>
  <c r="BE211"/>
  <c r="BE219"/>
  <c r="BE255"/>
  <c r="BE263"/>
  <c r="BE301"/>
  <c r="BE303"/>
  <c r="BE307"/>
  <c r="BE339"/>
  <c r="BE345"/>
  <c r="BE363"/>
  <c r="BE373"/>
  <c r="BE375"/>
  <c r="BE377"/>
  <c r="BE379"/>
  <c r="BE383"/>
  <c r="BE385"/>
  <c r="BE387"/>
  <c r="BE389"/>
  <c r="BE391"/>
  <c r="BE395"/>
  <c r="BE407"/>
  <c r="BE409"/>
  <c r="BE411"/>
  <c r="BE413"/>
  <c r="BE415"/>
  <c r="BE417"/>
  <c r="BE421"/>
  <c r="BE423"/>
  <c r="BE431"/>
  <c r="BE437"/>
  <c r="BE443"/>
  <c r="BE445"/>
  <c r="BE465"/>
  <c i="7" r="BE147"/>
  <c r="BE163"/>
  <c r="BE170"/>
  <c r="BE194"/>
  <c r="BE228"/>
  <c r="BE251"/>
  <c r="BE257"/>
  <c r="BE267"/>
  <c r="BE269"/>
  <c r="BE275"/>
  <c r="BE300"/>
  <c r="BE324"/>
  <c r="BE346"/>
  <c r="BE348"/>
  <c r="BE350"/>
  <c i="8" r="BE108"/>
  <c i="9" r="BE111"/>
  <c r="BE115"/>
  <c r="BE121"/>
  <c r="BE150"/>
  <c r="BE153"/>
  <c r="BE172"/>
  <c r="BE175"/>
  <c r="BE183"/>
  <c r="BE187"/>
  <c r="BE201"/>
  <c r="BE225"/>
  <c r="BE228"/>
  <c r="BE231"/>
  <c r="BE237"/>
  <c r="BE253"/>
  <c r="BE273"/>
  <c r="BK110"/>
  <c r="BK109"/>
  <c r="J109"/>
  <c r="J69"/>
  <c r="BK286"/>
  <c r="J286"/>
  <c r="J83"/>
  <c i="10" r="BE108"/>
  <c i="1" r="BC65"/>
  <c i="2" r="F38"/>
  <c i="1" r="BC56"/>
  <c i="8" r="J38"/>
  <c i="1" r="AW63"/>
  <c i="4" r="J38"/>
  <c i="1" r="AW59"/>
  <c i="7" r="F39"/>
  <c i="1" r="BB62"/>
  <c i="4" r="F40"/>
  <c i="1" r="BC59"/>
  <c i="2" r="F37"/>
  <c i="1" r="BB56"/>
  <c i="3" r="F38"/>
  <c i="1" r="BA58"/>
  <c i="3" r="F40"/>
  <c i="1" r="BC58"/>
  <c i="5" r="F40"/>
  <c i="1" r="BC60"/>
  <c i="4" r="F39"/>
  <c i="1" r="BB59"/>
  <c i="10" r="F37"/>
  <c i="1" r="BB65"/>
  <c i="4" r="F41"/>
  <c i="1" r="BD59"/>
  <c i="8" r="F38"/>
  <c i="1" r="BA63"/>
  <c i="3" r="F41"/>
  <c i="1" r="BD58"/>
  <c i="8" r="F40"/>
  <c i="1" r="BC63"/>
  <c i="7" r="F40"/>
  <c i="1" r="BC62"/>
  <c i="6" r="F39"/>
  <c i="1" r="BB61"/>
  <c i="5" r="F38"/>
  <c i="1" r="BA60"/>
  <c i="6" r="F40"/>
  <c i="1" r="BC61"/>
  <c i="3" r="F39"/>
  <c i="1" r="BB58"/>
  <c i="6" r="J38"/>
  <c i="1" r="AW61"/>
  <c i="6" r="F38"/>
  <c i="1" r="BA61"/>
  <c i="9" r="J38"/>
  <c i="1" r="AW64"/>
  <c i="6" r="F41"/>
  <c i="1" r="BD61"/>
  <c i="8" r="F41"/>
  <c i="1" r="BD63"/>
  <c i="7" r="J38"/>
  <c i="1" r="AW62"/>
  <c i="9" r="F38"/>
  <c i="1" r="BA64"/>
  <c i="9" r="F40"/>
  <c i="1" r="BC64"/>
  <c i="7" r="F41"/>
  <c i="1" r="BD62"/>
  <c i="2" r="F36"/>
  <c i="1" r="BA56"/>
  <c r="AS55"/>
  <c r="AS54"/>
  <c i="7" r="F38"/>
  <c i="1" r="BA62"/>
  <c i="5" r="J38"/>
  <c i="1" r="AW60"/>
  <c i="9" r="F41"/>
  <c i="1" r="BD64"/>
  <c i="5" r="F39"/>
  <c i="1" r="BB60"/>
  <c i="2" r="F39"/>
  <c i="1" r="BD56"/>
  <c i="4" r="F38"/>
  <c i="1" r="BA59"/>
  <c i="9" r="F39"/>
  <c i="1" r="BB64"/>
  <c i="3" r="J38"/>
  <c i="1" r="AW58"/>
  <c i="10" r="J36"/>
  <c i="1" r="AW65"/>
  <c i="5" r="F41"/>
  <c i="1" r="BD60"/>
  <c i="10" r="F36"/>
  <c i="1" r="BA65"/>
  <c i="8" r="F39"/>
  <c i="1" r="BB63"/>
  <c i="10" r="F39"/>
  <c i="1" r="BD65"/>
  <c i="2" r="J36"/>
  <c i="1" r="AW56"/>
  <c i="9" l="1" r="T109"/>
  <c r="T108"/>
  <c r="T107"/>
  <c r="R109"/>
  <c r="R108"/>
  <c r="R107"/>
  <c i="4" r="T119"/>
  <c i="9" r="P109"/>
  <c r="P108"/>
  <c r="P107"/>
  <c i="1" r="AU64"/>
  <c i="8" r="T99"/>
  <c r="T98"/>
  <c r="R99"/>
  <c r="R98"/>
  <c i="6" r="R98"/>
  <c i="3" r="T447"/>
  <c i="5" r="T99"/>
  <c r="T98"/>
  <c r="T97"/>
  <c i="7" r="R100"/>
  <c i="2" r="BK602"/>
  <c r="J602"/>
  <c r="J75"/>
  <c i="3" r="R447"/>
  <c i="2" r="R602"/>
  <c i="5" r="BK99"/>
  <c r="J99"/>
  <c r="J69"/>
  <c i="4" r="P103"/>
  <c r="P102"/>
  <c i="1" r="AU59"/>
  <c i="6" r="T98"/>
  <c i="2" r="T870"/>
  <c r="T602"/>
  <c r="BK870"/>
  <c r="J870"/>
  <c r="J82"/>
  <c r="T300"/>
  <c r="T121"/>
  <c r="T120"/>
  <c i="3" r="BK752"/>
  <c r="J752"/>
  <c r="J83"/>
  <c i="7" r="P100"/>
  <c i="1" r="AU62"/>
  <c i="3" r="R111"/>
  <c i="10" r="P91"/>
  <c r="P90"/>
  <c i="1" r="AU65"/>
  <c i="7" r="T100"/>
  <c i="2" r="R870"/>
  <c i="4" r="T103"/>
  <c r="T102"/>
  <c i="3" r="BK447"/>
  <c r="J447"/>
  <c r="J77"/>
  <c i="4" r="R103"/>
  <c r="R102"/>
  <c i="2" r="BK300"/>
  <c r="J300"/>
  <c r="J70"/>
  <c r="R121"/>
  <c i="5" r="P99"/>
  <c r="P98"/>
  <c r="P97"/>
  <c i="1" r="AU60"/>
  <c i="10" r="BK91"/>
  <c r="J91"/>
  <c r="J64"/>
  <c i="3" r="P112"/>
  <c i="2" r="P602"/>
  <c r="P870"/>
  <c i="3" r="T112"/>
  <c r="T111"/>
  <c i="2" r="P300"/>
  <c r="P121"/>
  <c r="P120"/>
  <c i="1" r="AU56"/>
  <c i="6" r="P98"/>
  <c i="1" r="AU61"/>
  <c i="3" r="P447"/>
  <c i="2" r="BK277"/>
  <c r="J277"/>
  <c r="J68"/>
  <c r="J871"/>
  <c r="J83"/>
  <c i="3" r="J448"/>
  <c r="J78"/>
  <c r="J753"/>
  <c r="J84"/>
  <c i="5" r="J100"/>
  <c r="J70"/>
  <c i="6" r="BK98"/>
  <c r="J98"/>
  <c i="2" r="J603"/>
  <c r="J76"/>
  <c i="8" r="BK99"/>
  <c r="J99"/>
  <c r="J68"/>
  <c i="2" r="J301"/>
  <c r="J71"/>
  <c r="BK121"/>
  <c r="J121"/>
  <c r="J64"/>
  <c i="3" r="BK112"/>
  <c r="J112"/>
  <c r="J68"/>
  <c i="7" r="BK100"/>
  <c r="J100"/>
  <c i="9" r="BK108"/>
  <c r="J108"/>
  <c r="J68"/>
  <c r="J110"/>
  <c r="J70"/>
  <c i="4" r="J120"/>
  <c r="J71"/>
  <c i="10" r="J92"/>
  <c r="J65"/>
  <c i="4" r="BK103"/>
  <c r="J103"/>
  <c r="J68"/>
  <c i="6" r="J37"/>
  <c i="1" r="AV61"/>
  <c r="AT61"/>
  <c i="6" r="J34"/>
  <c i="1" r="AG61"/>
  <c r="AN61"/>
  <c i="6" r="F37"/>
  <c i="1" r="AZ61"/>
  <c i="9" r="J37"/>
  <c i="1" r="AV64"/>
  <c r="AT64"/>
  <c i="7" r="F37"/>
  <c i="1" r="AZ62"/>
  <c i="3" r="F37"/>
  <c i="1" r="AZ58"/>
  <c r="BC57"/>
  <c r="AY57"/>
  <c i="8" r="F37"/>
  <c i="1" r="AZ63"/>
  <c i="10" r="F35"/>
  <c i="1" r="AZ65"/>
  <c i="7" r="J37"/>
  <c i="1" r="AV62"/>
  <c r="AT62"/>
  <c r="BA57"/>
  <c r="AW57"/>
  <c i="4" r="F37"/>
  <c i="1" r="AZ59"/>
  <c i="2" r="J35"/>
  <c i="1" r="AV56"/>
  <c r="AT56"/>
  <c i="5" r="F37"/>
  <c i="1" r="AZ60"/>
  <c r="BD57"/>
  <c i="7" r="J34"/>
  <c i="1" r="AG62"/>
  <c r="AN62"/>
  <c i="5" r="J37"/>
  <c i="1" r="AV60"/>
  <c r="AT60"/>
  <c i="3" r="J37"/>
  <c i="1" r="AV58"/>
  <c r="AT58"/>
  <c i="9" r="F37"/>
  <c i="1" r="AZ64"/>
  <c i="8" r="J37"/>
  <c i="1" r="AV63"/>
  <c r="AT63"/>
  <c i="10" r="J35"/>
  <c i="1" r="AV65"/>
  <c r="AT65"/>
  <c i="4" r="J37"/>
  <c i="1" r="AV59"/>
  <c r="AT59"/>
  <c r="BB57"/>
  <c r="AX57"/>
  <c i="2" r="F35"/>
  <c i="1" r="AZ56"/>
  <c i="2" l="1" r="R120"/>
  <c i="3" r="P111"/>
  <c i="1" r="AU58"/>
  <c i="6" r="J43"/>
  <c i="7" r="J43"/>
  <c i="2" r="BK120"/>
  <c r="J120"/>
  <c i="8" r="BK98"/>
  <c r="J98"/>
  <c r="J67"/>
  <c i="3" r="BK111"/>
  <c r="J111"/>
  <c r="J67"/>
  <c i="6" r="J67"/>
  <c i="9" r="BK107"/>
  <c r="J107"/>
  <c i="4" r="BK102"/>
  <c r="J102"/>
  <c r="J67"/>
  <c i="5" r="BK98"/>
  <c r="BK97"/>
  <c r="J97"/>
  <c i="7" r="J67"/>
  <c i="10" r="BK90"/>
  <c r="J90"/>
  <c r="J63"/>
  <c i="1" r="BC55"/>
  <c r="AY55"/>
  <c r="BD55"/>
  <c r="BD54"/>
  <c r="W33"/>
  <c r="AU57"/>
  <c i="2" r="J32"/>
  <c i="1" r="AG56"/>
  <c r="BB55"/>
  <c r="BB54"/>
  <c r="W31"/>
  <c r="BA55"/>
  <c r="BA54"/>
  <c r="AW54"/>
  <c r="AK30"/>
  <c r="AZ57"/>
  <c r="AV57"/>
  <c r="AT57"/>
  <c i="9" r="J34"/>
  <c i="1" r="AG64"/>
  <c r="AN64"/>
  <c i="5" r="J34"/>
  <c i="1" r="AG60"/>
  <c r="AN60"/>
  <c i="5" l="1" r="J98"/>
  <c r="J68"/>
  <c i="9" r="J43"/>
  <c i="1" r="AN56"/>
  <c i="2" r="J41"/>
  <c r="J63"/>
  <c i="9" r="J67"/>
  <c i="5" r="J43"/>
  <c r="J67"/>
  <c i="1" r="AZ55"/>
  <c r="AV55"/>
  <c r="AX55"/>
  <c i="10" r="J32"/>
  <c i="1" r="AG65"/>
  <c r="AN65"/>
  <c r="AX54"/>
  <c i="4" r="J34"/>
  <c i="1" r="AG59"/>
  <c r="AN59"/>
  <c r="BC54"/>
  <c r="W32"/>
  <c i="3" r="J34"/>
  <c i="1" r="AG58"/>
  <c r="AN58"/>
  <c r="AU55"/>
  <c r="AU54"/>
  <c i="8" r="J34"/>
  <c i="1" r="AG63"/>
  <c r="AN63"/>
  <c r="W30"/>
  <c r="AW55"/>
  <c i="8" l="1" r="J43"/>
  <c i="4" r="J43"/>
  <c i="3" r="J43"/>
  <c i="10" r="J41"/>
  <c i="1" r="AT55"/>
  <c r="AZ54"/>
  <c r="W29"/>
  <c r="AY54"/>
  <c r="AG57"/>
  <c r="AN57"/>
  <c l="1" r="AG55"/>
  <c r="AG54"/>
  <c r="AK26"/>
  <c r="AV54"/>
  <c r="AK29"/>
  <c l="1" r="AK35"/>
  <c r="AN55"/>
  <c r="AT54"/>
  <c l="1" r="AN54"/>
</calcChain>
</file>

<file path=xl/sharedStrings.xml><?xml version="1.0" encoding="utf-8"?>
<sst xmlns="http://schemas.openxmlformats.org/spreadsheetml/2006/main">
  <si>
    <t>Export Komplet</t>
  </si>
  <si>
    <t>VZ</t>
  </si>
  <si>
    <t>2.0</t>
  </si>
  <si>
    <t>ZAMOK</t>
  </si>
  <si>
    <t>False</t>
  </si>
  <si>
    <t>{cd0422b5-76f6-47d9-996c-264b2a9bb48d}</t>
  </si>
  <si>
    <t>0,01</t>
  </si>
  <si>
    <t>21</t>
  </si>
  <si>
    <t>15</t>
  </si>
  <si>
    <t>REKAPITULACE STAVBY</t>
  </si>
  <si>
    <t xml:space="preserve">v ---  níže se nacházejí doplnkové a pomocné údaje k sestavám  --- v</t>
  </si>
  <si>
    <t>Návod na vyplnění</t>
  </si>
  <si>
    <t>0,001</t>
  </si>
  <si>
    <t>Kód:</t>
  </si>
  <si>
    <t>21h013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</si>
  <si>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</si>
  <si>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</si>
  <si>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Nejdek, MŠ Lipová - Celková rekonstrukce</t>
  </si>
  <si>
    <t>KSO:</t>
  </si>
  <si>
    <t/>
  </si>
  <si>
    <t>CC-CZ:</t>
  </si>
  <si>
    <t>Místo:</t>
  </si>
  <si>
    <t>Nejdek, ul. Lipová</t>
  </si>
  <si>
    <t>Datum:</t>
  </si>
  <si>
    <t>25. 1. 2021</t>
  </si>
  <si>
    <t>Zadavatel:</t>
  </si>
  <si>
    <t>IČ:</t>
  </si>
  <si>
    <t>Město Nejdek, nám.Karla IV. 239, 362 21 Nejdek</t>
  </si>
  <si>
    <t>DIČ:</t>
  </si>
  <si>
    <t>Uchazeč:</t>
  </si>
  <si>
    <t>Vyplň údaj</t>
  </si>
  <si>
    <t>Projektant:</t>
  </si>
  <si>
    <t>Projektová Kancelář PS, Ing. Irena Pichlová</t>
  </si>
  <si>
    <t>True</t>
  </si>
  <si>
    <t>Zpracovatel:</t>
  </si>
  <si>
    <t>Daniela Hahnová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</si>
  <si>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</si>
  <si>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</si>
  <si>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</si>
  <si>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</si>
  <si>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</si>
  <si>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</si>
  <si>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</si>
  <si>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</si>
  <si>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</si>
  <si>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</si>
  <si>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</si>
  <si>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</si>
  <si>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</si>
  <si>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</si>
  <si>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</si>
  <si>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</si>
  <si>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</si>
  <si>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</si>
  <si>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</si>
  <si>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</si>
  <si>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</si>
  <si>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</si>
  <si>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</si>
  <si>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</si>
  <si>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</si>
  <si>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</si>
  <si>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</si>
  <si>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</si>
  <si>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</si>
  <si>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</si>
  <si>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</si>
  <si>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</si>
  <si>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</si>
  <si>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</si>
  <si>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</si>
  <si>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</si>
  <si>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</si>
  <si>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</si>
  <si>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</si>
  <si>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</si>
  <si>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</si>
  <si>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Hospodářský pavilon</t>
  </si>
  <si>
    <t>STA</t>
  </si>
  <si>
    <t>1</t>
  </si>
  <si>
    <t>{a53bedc0-bcee-4698-b2ae-4adbb1334dd2}</t>
  </si>
  <si>
    <t>2</t>
  </si>
  <si>
    <t>/</t>
  </si>
  <si>
    <t>01.D.1.1.</t>
  </si>
  <si>
    <t>Architektonicko stavební řešení (01 Hodsp.pavilon)</t>
  </si>
  <si>
    <t>Soupis</t>
  </si>
  <si>
    <t>{da2de817-eb27-40cb-8eff-1822bec93ebe}</t>
  </si>
  <si>
    <t>01.D.1.4.</t>
  </si>
  <si>
    <t>Technika prostředí staveb</t>
  </si>
  <si>
    <t>{ee3974a5-9e58-4802-847e-7f27aee3837d}</t>
  </si>
  <si>
    <t>01.D.1.4.1.</t>
  </si>
  <si>
    <t>ZTI</t>
  </si>
  <si>
    <t>3</t>
  </si>
  <si>
    <t>{a7723e9a-8cc8-4dc3-9e08-05dbc5cb4f48}</t>
  </si>
  <si>
    <t>01.D.1.4.3.</t>
  </si>
  <si>
    <t>Ústřední vytápění</t>
  </si>
  <si>
    <t>{6319f836-f31e-4614-8d19-8024799a4956}</t>
  </si>
  <si>
    <t>01.D.1.4.2.</t>
  </si>
  <si>
    <t>VZT</t>
  </si>
  <si>
    <t>{aaae461c-6842-4006-a8a9-c7118123e9c4}</t>
  </si>
  <si>
    <t>01.D.1.4.4.</t>
  </si>
  <si>
    <t>Silnoproudá elektroinstalace</t>
  </si>
  <si>
    <t>{971d2578-7e6b-4ba3-b1f9-555303d74382}</t>
  </si>
  <si>
    <t>01.D.1.4.5.</t>
  </si>
  <si>
    <t>Elektronické komunikace</t>
  </si>
  <si>
    <t>{4136dd5b-85f7-4442-8b59-97f5c98a20c2}</t>
  </si>
  <si>
    <t>01.D.1.4.6.</t>
  </si>
  <si>
    <t>Domovní plynovod</t>
  </si>
  <si>
    <t>{dd9e0b6b-7577-4f58-80df-719e1f0263cc}</t>
  </si>
  <si>
    <t>01.D.1.4.7.</t>
  </si>
  <si>
    <t>Gastro</t>
  </si>
  <si>
    <t>{57f8bdc5-b4a6-4bb7-8b4f-ea8a252cd927}</t>
  </si>
  <si>
    <t>01.VON</t>
  </si>
  <si>
    <t>Vedlejší a ostatní náklady (01 Hosp.pav.)</t>
  </si>
  <si>
    <t>{e43f4c92-fe5a-4f5b-a125-b0666345804a}</t>
  </si>
  <si>
    <t>KRYCÍ LIST SOUPISU PRACÍ</t>
  </si>
  <si>
    <t>Objekt:</t>
  </si>
  <si>
    <t>01 - Hospodářský pavilon</t>
  </si>
  <si>
    <t>Soupis:</t>
  </si>
  <si>
    <t>01.D.1.1. - Architektonicko stavební řešení (01 Hodsp.pavilon)</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</si>
  <si>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</si>
  <si>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</si>
  <si>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</si>
  <si>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</si>
  <si>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</si>
  <si>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</si>
  <si>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</si>
  <si>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</si>
  <si>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</si>
  <si>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</si>
  <si>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</si>
  <si>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</si>
  <si>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</si>
  <si>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</si>
  <si>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</si>
  <si>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</si>
  <si>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93 - Různé dokončovací konstrukce a práce inženýrských staveb</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</si>
  <si>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</si>
  <si>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</si>
  <si>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</si>
  <si>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</si>
  <si>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</si>
  <si>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</si>
  <si>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</si>
  <si>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</si>
  <si>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</si>
  <si>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</si>
  <si>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</si>
  <si>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</si>
  <si>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</si>
  <si>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</si>
  <si>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</si>
  <si>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</si>
  <si>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</si>
  <si>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</si>
  <si>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</si>
  <si>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</si>
  <si>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</si>
  <si>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793 - Zařízení prádelen a čistíren</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</si>
  <si>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</si>
  <si>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</si>
  <si>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</si>
  <si>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</si>
  <si>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</si>
  <si>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</si>
  <si>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</si>
  <si>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</si>
  <si>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</si>
  <si>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</si>
  <si>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</si>
  <si>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</si>
  <si>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</si>
  <si>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</si>
  <si>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</si>
  <si>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</si>
  <si>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</si>
  <si>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</si>
  <si>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119001406</t>
  </si>
  <si>
    <t>Dočasné zajištění potrubí z PE DN do 500 mm</t>
  </si>
  <si>
    <t>m</t>
  </si>
  <si>
    <t>CS ÚRS 2021 01</t>
  </si>
  <si>
    <t>4</t>
  </si>
  <si>
    <t>-1967412924</t>
  </si>
  <si>
    <t>PP</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</si>
  <si>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přes 200 do 500 mm</t>
  </si>
  <si>
    <t>PSC</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</si>
  <si>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</si>
  <si>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119001421</t>
  </si>
  <si>
    <t>Dočasné zajištění kabelů a kabelových tratí ze 3 volně ložených kabelů</t>
  </si>
  <si>
    <t>2100100009</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</si>
  <si>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</si>
  <si>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132212111</t>
  </si>
  <si>
    <t>Hloubení rýh š do 800 mm v soudržných horninách třídy těžitelnosti I, skupiny 3 ručně</t>
  </si>
  <si>
    <t>m3</t>
  </si>
  <si>
    <t>1943219122</t>
  </si>
  <si>
    <t>Hloubení rýh šířky do 800 mm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</si>
  <si>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podélné osy rýhy nebo naložení výkopku na dopravní prostředek._x000d_
</t>
  </si>
  <si>
    <t>VV</t>
  </si>
  <si>
    <t>" pro zateplení" 0,8*0,5*(24,76*2+12,82+0,5*2)</t>
  </si>
  <si>
    <t>" pro schody" 1,0*0,3*(1,37*2+1,93)</t>
  </si>
  <si>
    <t>139001101</t>
  </si>
  <si>
    <t>Příplatek za ztížení vykopávky v blízkosti podzemního vedení</t>
  </si>
  <si>
    <t>-731110908</t>
  </si>
  <si>
    <t>Příplatek k cenám hloubených vykopávek za ztížení vykopávky v blízkosti podzemního vedení nebo výbušnin pro jakoukoliv třídu horniny</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</si>
  <si>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</si>
  <si>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 pro zateplení" 0,8*0,5*(5+3)</t>
  </si>
  <si>
    <t>5</t>
  </si>
  <si>
    <t>162351103</t>
  </si>
  <si>
    <t>Vodorovné přemístění do 500 m výkopku/sypaniny z horniny třídy těžitelnosti I, skupiny 1 až 3</t>
  </si>
  <si>
    <t>1642959192</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</si>
  <si>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</si>
  <si>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</si>
  <si>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xml:space="preserve">" pro zateplení na meziskládku"  0,8*0,5*(24,76*2+12,82+0,5*2)</t>
  </si>
  <si>
    <t xml:space="preserve">" pro zateplení z meziskládky zpět"  0,8*0,5*(24,76*2+12,82+0,5*2)*0,8</t>
  </si>
  <si>
    <t>6</t>
  </si>
  <si>
    <t>167111101</t>
  </si>
  <si>
    <t>Nakládání výkopku z hornin třídy těžitelnosti I, skupiny 1 až 3 ručně</t>
  </si>
  <si>
    <t>-351419449</t>
  </si>
  <si>
    <t>Nakládání, skládání a překládání neulehlého výkopku nebo sypaniny ručně nakládání, z hornin třídy těžitelnosti I, skupiny 1 až 3</t>
  </si>
  <si>
    <t xml:space="preserve">Poznámka k souboru cen:_x000d_
1. Množství měrných jednotek se určí v rostlém stavu horniny._x000d_
</t>
  </si>
  <si>
    <t xml:space="preserve">" z meziskládky"  0,8*0,5*(24,76*2+12,82+0,5*2)</t>
  </si>
  <si>
    <t>7</t>
  </si>
  <si>
    <t>171251201</t>
  </si>
  <si>
    <t>Uložení sypaniny na skládky nebo meziskládky</t>
  </si>
  <si>
    <t>-1201681242</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</si>
  <si>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</si>
  <si>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</si>
  <si>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8</t>
  </si>
  <si>
    <t>162651112</t>
  </si>
  <si>
    <t>Vodorovné přemístění do 5000 m výkopku/sypaniny z horniny třídy těžitelnosti I, skupiny 1 až 3</t>
  </si>
  <si>
    <t>-318858977</t>
  </si>
  <si>
    <t>Vodorovné přemístění výkopku nebo sypaniny po suchu na obvyklém dopravním prostředku, bez naložení výkopku, avšak se složením bez rozhrnutí z horniny třídy těžitelnosti I skupiny 1 až 3 na vzdálenost přes 4 000 do 5 000 m</t>
  </si>
  <si>
    <t xml:space="preserve">" z meziskládky na skládku 20%"  0,8*0,5*(24,76*2+12,82+0,5*2)*0,2</t>
  </si>
  <si>
    <t>9</t>
  </si>
  <si>
    <t>926846941</t>
  </si>
  <si>
    <t>10</t>
  </si>
  <si>
    <t>171201231</t>
  </si>
  <si>
    <t>Poplatek za uložení zeminy a kamení na recyklační skládce (skládkovné) kód odpadu 17 05 04</t>
  </si>
  <si>
    <t>t</t>
  </si>
  <si>
    <t>1350706783</t>
  </si>
  <si>
    <t>Poplatek za uložení stavebního odpadu na recyklační skládce (skládkovné) zeminy a kamení zatříděného do Katalogu odpadů pod kódem 17 05 04</t>
  </si>
  <si>
    <t xml:space="preserve">Poznámka k souboru cen:_x000d_
1. Ceny uvedené v souboru cen je doporučeno upravit podle aktuálních cen místně příslušné skládky odpadů._x000d_
2. Uložení odpadů neuvedených v souboru cen se oceňuje individuálně._x000d_
</t>
  </si>
  <si>
    <t>6,468*2 'Přepočtené koeficientem množství</t>
  </si>
  <si>
    <t>11</t>
  </si>
  <si>
    <t>174111101</t>
  </si>
  <si>
    <t>Zásyp jam, šachet rýh nebo kolem objektů sypaninou se zhutněním ručně</t>
  </si>
  <si>
    <t>33548354</t>
  </si>
  <si>
    <t>Zásyp sypaninou z jakékoliv horniny ručně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</si>
  <si>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</si>
  <si>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12</t>
  </si>
  <si>
    <t>181912112</t>
  </si>
  <si>
    <t>Úprava pláně v hornině třídy těžitelnosti I, skupiny 3 se zhutněním ručně</t>
  </si>
  <si>
    <t>m2</t>
  </si>
  <si>
    <t>1995816420</t>
  </si>
  <si>
    <t>Úprava pláně vyrovnáním výškových rozdílů ručně v hornině třídy těžitelnosti I skupiny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</si>
  <si>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</si>
  <si>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 xml:space="preserve">" pro zateplení "  0,8*(24,76*2+12,82+0,5*2)</t>
  </si>
  <si>
    <t>13</t>
  </si>
  <si>
    <t>181912111</t>
  </si>
  <si>
    <t>Úprava pláně v hornině třídy těžitelnosti I, skupiny 3 bez zhutnění ručně</t>
  </si>
  <si>
    <t>1828942437</t>
  </si>
  <si>
    <t>Úprava pláně vyrovnáním výškových rozdílů ručně v hornině třídy těžitelnosti I skupiny 3 bez zhutnění</t>
  </si>
  <si>
    <t>" pruh mezi okap.chodníčkem a žlabovkou" 0,8*(24,76+0,5)</t>
  </si>
  <si>
    <t>14</t>
  </si>
  <si>
    <t>181411131</t>
  </si>
  <si>
    <t>Založení parkového trávníku výsevem plochy do 1000 m2 v rovině a ve svahu do 1:5</t>
  </si>
  <si>
    <t>-198285361</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</si>
  <si>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</si>
  <si>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</si>
  <si>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M</t>
  </si>
  <si>
    <t>00572420</t>
  </si>
  <si>
    <t>osivo směs travní parková okrasná</t>
  </si>
  <si>
    <t>kg</t>
  </si>
  <si>
    <t>-1632665199</t>
  </si>
  <si>
    <t>20,208*0,015 'Přepočtené koeficientem množství</t>
  </si>
  <si>
    <t>16</t>
  </si>
  <si>
    <t>183403153</t>
  </si>
  <si>
    <t>Obdělání půdy hrabáním v rovině a svahu do 1:5</t>
  </si>
  <si>
    <t>-1864781700</t>
  </si>
  <si>
    <t>Obdělání půdy hrabáním v rovině nebo na svahu do 1:5</t>
  </si>
  <si>
    <t xml:space="preserve">Poznámka k souboru cen:_x000d_
1. Každé opakované obdělání půdy se oceňuje samostatně._x000d_
2. Ceny -3114 a -3115 lze použít i pro obdělání půdy aktivními branami._x000d_
</t>
  </si>
  <si>
    <t>P</t>
  </si>
  <si>
    <t>Poznámka k položce:_x000d_
2x</t>
  </si>
  <si>
    <t>20,208*2 'Přepočtené koeficientem množství</t>
  </si>
  <si>
    <t>17</t>
  </si>
  <si>
    <t>183403161</t>
  </si>
  <si>
    <t>Obdělání půdy válením v rovině a svahu do 1:5</t>
  </si>
  <si>
    <t>1050229784</t>
  </si>
  <si>
    <t>Obdělání půdy válením v rovině nebo na svahu do 1:5</t>
  </si>
  <si>
    <t>18</t>
  </si>
  <si>
    <t>185803111</t>
  </si>
  <si>
    <t>Ošetření trávníku shrabáním v rovině a svahu do 1:5</t>
  </si>
  <si>
    <t>-161606952</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</si>
  <si>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</si>
  <si>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</si>
  <si>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19</t>
  </si>
  <si>
    <t>08211321</t>
  </si>
  <si>
    <t>voda pitná pro ostatní odběratele</t>
  </si>
  <si>
    <t>1843711162</t>
  </si>
  <si>
    <t>20,20*0,2</t>
  </si>
  <si>
    <t>Zakládání</t>
  </si>
  <si>
    <t>20</t>
  </si>
  <si>
    <t>271572211</t>
  </si>
  <si>
    <t>Podsyp pod základové konstrukce se zhutněním z netříděného štěrkopísku</t>
  </si>
  <si>
    <t>-335172349</t>
  </si>
  <si>
    <t>Podsyp pod základové konstrukce se zhutněním a urovnáním povrchu ze štěrkopísku netříděného</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</si>
  <si>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</si>
  <si>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 pro schody" 0,15*0,3*(1,37*2+1,93)</t>
  </si>
  <si>
    <t>274313611</t>
  </si>
  <si>
    <t>Základové pásy z betonu tř. C 16/20</t>
  </si>
  <si>
    <t>1867861490</t>
  </si>
  <si>
    <t>Základy z betonu prostého pasy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</si>
  <si>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</si>
  <si>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pro schody" 0,8*0,3*(1,37*2+1,93)</t>
  </si>
  <si>
    <t>22</t>
  </si>
  <si>
    <t>274351121</t>
  </si>
  <si>
    <t>Zřízení bednění základových pasů rovného</t>
  </si>
  <si>
    <t>368197552</t>
  </si>
  <si>
    <t>Bednění základů pasů rovné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</si>
  <si>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</si>
  <si>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 pro schody" 0,8*2*(1,37*2+1,93)</t>
  </si>
  <si>
    <t>23</t>
  </si>
  <si>
    <t>274351122</t>
  </si>
  <si>
    <t>Odstranění bednění základových pasů rovného</t>
  </si>
  <si>
    <t>-1239207975</t>
  </si>
  <si>
    <t>Bednění základů pasů rovné odstranění</t>
  </si>
  <si>
    <t>Svislé a kompletní konstrukce</t>
  </si>
  <si>
    <t>24</t>
  </si>
  <si>
    <t>310279842</t>
  </si>
  <si>
    <t>Zazdívka otvorů pl do 4 m2 ve zdivu nadzákladovém z nepálených tvárnic tl do 300 mm</t>
  </si>
  <si>
    <t>279611334</t>
  </si>
  <si>
    <t>Zazdívka otvorů ve zdivu nadzákladovém nepálenými tvárnicemi plochy přes 1 m2 do 4 m2 , ve zdi tl. do 300 mm</t>
  </si>
  <si>
    <t>" obvodová zeď mč 1.15 po oknu" (1,15*1,7-1,1*0,73)*0,23</t>
  </si>
  <si>
    <t>" obvodová zeď mč 1.20 po dv" (0,9*1,05)*0,23</t>
  </si>
  <si>
    <t>" obvodová zeď mč 1.09 po dv" (0,9*2,02)*0,23</t>
  </si>
  <si>
    <t>25</t>
  </si>
  <si>
    <t>340271021</t>
  </si>
  <si>
    <t>Zazdívka otvorů v příčkách nebo stěnách plochy do 1 m2 tvárnicemi pórobetonovými tl 100 mm</t>
  </si>
  <si>
    <t>-1827181358</t>
  </si>
  <si>
    <t>Zazdívka otvorů v příčkách nebo stěnách pórobetonovými tvárnicemi plochy přes 0,025 m2 do 1 m2, objemová hmotnost 500 kg/m3, tloušťka příčky 100 mm</t>
  </si>
  <si>
    <t>" mč 1.03 posun dv" 0,3*2,0</t>
  </si>
  <si>
    <t>" mč 1.12 posun dv" 0,3*2,0</t>
  </si>
  <si>
    <t>" mč 1.08 okno" 0,8*0,8</t>
  </si>
  <si>
    <t>26</t>
  </si>
  <si>
    <t>340271025</t>
  </si>
  <si>
    <t>Zazdívka otvorů v příčkách nebo stěnách plochy do 4 m2 tvárnicemi pórobetonovými tl 100 mm</t>
  </si>
  <si>
    <t>-1624125560</t>
  </si>
  <si>
    <t>Zazdívka otvorů v příčkách nebo stěnách pórobetonovými tvárnicemi plochy přes 1 m2 do 4 m2, objemová hmotnost 500 kg/m3, tloušťka příčky 100 mm</t>
  </si>
  <si>
    <t>" prosklené luxfery 80/200 - zazdívka" 0,8*2,0*3</t>
  </si>
  <si>
    <t>" mč 1.29 po dv" 0,7*2,0</t>
  </si>
  <si>
    <t>" mč 1.27 po dv" 0,7*2,0</t>
  </si>
  <si>
    <t>" mč 1.10 po dv" 0,9*2,0</t>
  </si>
  <si>
    <t>" mč 1.15 po dv" 0,9*2,0</t>
  </si>
  <si>
    <t>27</t>
  </si>
  <si>
    <t>342272225</t>
  </si>
  <si>
    <t>Příčka z pórobetonových hladkých tvárnic na tenkovrstvou maltu tl 100 mm</t>
  </si>
  <si>
    <t>-1697358683</t>
  </si>
  <si>
    <t>Příčky z pórobetonových tvárnic hladkých na tenké maltové lože objemová hmotnost do 500 kg/m3, tloušťka příčky 100 mm</t>
  </si>
  <si>
    <t>" nové příčky mč 1.11" 2,975*(1,27+5,155+0,35)</t>
  </si>
  <si>
    <t>" mč 1.14" 2,975*(5,8+2,47+1,23+0,6)-0,9*2,0*2</t>
  </si>
  <si>
    <t>" mč 1.03 RHP " 2,975*(0,2*2+0,9)</t>
  </si>
  <si>
    <t>" mč 1.04" 2,975*4,5</t>
  </si>
  <si>
    <t>" mč 1.20" 2,975*1,6-1,0*2,0</t>
  </si>
  <si>
    <t>28</t>
  </si>
  <si>
    <t>317142422</t>
  </si>
  <si>
    <t>Překlad nenosný pórobetonový š 100 mm v do 250 mm na tenkovrstvou maltu dl do 1250 mm</t>
  </si>
  <si>
    <t>kus</t>
  </si>
  <si>
    <t>2111768011</t>
  </si>
  <si>
    <t>Překlady nenosné z pórobetonu osazené do tenkého maltového lože, výšky do 250 mm, šířky překladu 100 mm, délky překladu přes 1000 do 1250 mm</t>
  </si>
  <si>
    <t xml:space="preserve">Poznámka k souboru cen:_x000d_
1. V cenách jsou započteny náklady na dodání a uložení překladu, včetně podmazání ložné plochy tenkovrstvou maltou._x000d_
</t>
  </si>
  <si>
    <t>" mč 1.15" 2</t>
  </si>
  <si>
    <t>29</t>
  </si>
  <si>
    <t>317142424</t>
  </si>
  <si>
    <t>Překlad nenosný pórobetonový š 100 mm v do 250 mm na tenkovrstvou maltu dl do 1500 mm</t>
  </si>
  <si>
    <t>1140808637</t>
  </si>
  <si>
    <t>Překlady nenosné z pórobetonu osazené do tenkého maltového lože, výšky do 250 mm, šířky překladu 100 mm, délky překladu přes 1250 do 1500 mm</t>
  </si>
  <si>
    <t>" mč 1.20" 1</t>
  </si>
  <si>
    <t>30</t>
  </si>
  <si>
    <t>342291111</t>
  </si>
  <si>
    <t>Ukotvení příček montážní polyuretanovou pěnou tl příčky do 100 mm</t>
  </si>
  <si>
    <t>459344274</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</si>
  <si>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</si>
  <si>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</si>
  <si>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2,975*10</t>
  </si>
  <si>
    <t>31</t>
  </si>
  <si>
    <t>342291131</t>
  </si>
  <si>
    <t>Ukotvení příček k betonovým konstrukcím plochými kotvami</t>
  </si>
  <si>
    <t>524119959</t>
  </si>
  <si>
    <t>Ukotvení příček plochými kotvami, do konstrukce betonové</t>
  </si>
  <si>
    <t>" nové příčky - kotvení strop mč 1.11" (1,27+5,155+0,35)</t>
  </si>
  <si>
    <t>" mč 1.14" (5,8+2,47+1,23+0,6)</t>
  </si>
  <si>
    <t>" mč 1.03 RHP " (0,2*2+0,9)</t>
  </si>
  <si>
    <t>" mč 1.04" 4,5</t>
  </si>
  <si>
    <t>" mč 1.20" 1,6</t>
  </si>
  <si>
    <t>32</t>
  </si>
  <si>
    <t>317944321</t>
  </si>
  <si>
    <t>Válcované nosníky do č.12 dodatečně osazované do připravených otvorů</t>
  </si>
  <si>
    <t>1366797299</t>
  </si>
  <si>
    <t>Válcované nosníky dodatečně osazované do připravených otvorů bez zazdění hlav do č. 12</t>
  </si>
  <si>
    <t xml:space="preserve">Poznámka k souboru cen:_x000d_
1. V cenách jsou zahrnuty náklady na dodávku a montáž válcovaných nosníků._x000d_
2. Ceny jsou určeny pouze pro ocenění konstrukce překladů nad otvory._x000d_
</t>
  </si>
  <si>
    <t>" otvory pro nové dveře v příčkách tl. 100mm 2xL 50/50/5" 1,3*2*3,77*0,001*4</t>
  </si>
  <si>
    <t>33</t>
  </si>
  <si>
    <t>317234410</t>
  </si>
  <si>
    <t>Vyzdívka mezi nosníky z cihel pálených na MC</t>
  </si>
  <si>
    <t>1659094418</t>
  </si>
  <si>
    <t>Vyzdívka mezi nosníky cihlami pálenými na maltu cementovou</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</si>
  <si>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</si>
  <si>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 otvory pro nové dveře v příčkách tl. 100mm 2xL 50/50/5" 1,3*0,1*0,1*4</t>
  </si>
  <si>
    <t>34</t>
  </si>
  <si>
    <t>346481111</t>
  </si>
  <si>
    <t>Zaplentování rýh, potrubí, výklenků nebo nik ve stěnách rabicovým pletivem</t>
  </si>
  <si>
    <t>-1643380510</t>
  </si>
  <si>
    <t>Zaplentování rýh, potrubí, válcovaných nosníků, výklenků nebo nik jakéhokoliv tvaru, na maltu ve stěnách nebo před stěnami rabicovým pletivem</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</si>
  <si>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</si>
  <si>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 otvory pro nové dveře v příčkách tl. 100mm 2xL 50/50/5" 1,3*0,1*3*4</t>
  </si>
  <si>
    <t>35</t>
  </si>
  <si>
    <t>311113212</t>
  </si>
  <si>
    <t>Nosná zeď tl 200 mm ze štípaných tvárnic ztraceného bednění přírodních včetně výplně z betonu</t>
  </si>
  <si>
    <t>1903635775</t>
  </si>
  <si>
    <t>Nadzákladové zdi z tvárnic ztraceného bednění štípaných, včetně výplně z betonu třídy C 16/20 přírodních, tloušťky zdiva 200 mm</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</si>
  <si>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</si>
  <si>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 pro schody" 0,5*1,37*2</t>
  </si>
  <si>
    <t>36</t>
  </si>
  <si>
    <t>348272513</t>
  </si>
  <si>
    <t>Plotová stříška pro zeď tl 195 mm z tvarovek hladkých nebo štípaných přírodních</t>
  </si>
  <si>
    <t>-983903402</t>
  </si>
  <si>
    <t>Ploty z tvárnic betonových plotová stříška lepená mrazuvzdorným lepidlem z tvarovek hladkých nebo štípaných, sedlového tvaru přírodních, tloušťka zdiva 195 mm</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</si>
  <si>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</si>
  <si>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 pro schody" 1,37*2</t>
  </si>
  <si>
    <t>Vodorovné konstrukce</t>
  </si>
  <si>
    <t>43</t>
  </si>
  <si>
    <t>Schodišťové konstrukce a rampy</t>
  </si>
  <si>
    <t>37</t>
  </si>
  <si>
    <t>430321616</t>
  </si>
  <si>
    <t>Schodišťová konstrukce a rampa ze ŽB tř. C 30/37</t>
  </si>
  <si>
    <t>-920030760</t>
  </si>
  <si>
    <t>Schodišťové konstrukce a rampy z betonu železového (bez výztuže) stupně, schodnice, ramena, podesty s nosníky tř. C 30/37</t>
  </si>
  <si>
    <t>" pro schody" 1,93*(0,9+1,0)*0,15</t>
  </si>
  <si>
    <t>38</t>
  </si>
  <si>
    <t>430362021</t>
  </si>
  <si>
    <t>Výztuž schodišťové konstrukce a rampy svařovanými sítěmi Kari</t>
  </si>
  <si>
    <t>783907887</t>
  </si>
  <si>
    <t>Výztuž schodišťových konstrukcí a ramp stupňů, schodnic, ramen, podest s nosníky ze svařovaných sítí z drátů typu KARI</t>
  </si>
  <si>
    <t>" pro schody Kari 6/100/100 " 1,93*(0,9+1,0)*4,44*1,15*0,001</t>
  </si>
  <si>
    <t>39</t>
  </si>
  <si>
    <t>431351121</t>
  </si>
  <si>
    <t>Zřízení bednění podest schodišť a ramp přímočarých v do 4 m</t>
  </si>
  <si>
    <t>80864970</t>
  </si>
  <si>
    <t>Bednění podest, podstupňových desek a ramp včetně podpěrné konstrukce výšky do 4 m půdorysně přímočarých zřízení</t>
  </si>
  <si>
    <t>" pro schody Kari " 1,93*0,15</t>
  </si>
  <si>
    <t>40</t>
  </si>
  <si>
    <t>431351122</t>
  </si>
  <si>
    <t>Odstranění bednění podest schodišť a ramp přímočarých v do 4 m</t>
  </si>
  <si>
    <t>1292654352</t>
  </si>
  <si>
    <t>Bednění podest, podstupňových desek a ramp včetně podpěrné konstrukce výšky do 4 m půdorysně přímočarých odstranění</t>
  </si>
  <si>
    <t>41</t>
  </si>
  <si>
    <t>434311115</t>
  </si>
  <si>
    <t>Schodišťové stupně dusané na terén z betonu tř. C 20/25 bez potěru</t>
  </si>
  <si>
    <t>2074909579</t>
  </si>
  <si>
    <t>Stupně dusané z betonu prostého nebo prokládaného kamenem na terén nebo na desku bez potěru, se zahlazením povrchu tř. C 20/25</t>
  </si>
  <si>
    <t>" pro schody" 1,93*3</t>
  </si>
  <si>
    <t>42</t>
  </si>
  <si>
    <t>434351141</t>
  </si>
  <si>
    <t>Zřízení bednění stupňů přímočarých schodišť</t>
  </si>
  <si>
    <t>-541833808</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</si>
  <si>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</si>
  <si>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</si>
  <si>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 pro schody" 1,93*0,2*3</t>
  </si>
  <si>
    <t>434351142</t>
  </si>
  <si>
    <t>Odstranění bednění stupňů přímočarých schodišť</t>
  </si>
  <si>
    <t>1690974664</t>
  </si>
  <si>
    <t>Bednění stupňů betonovaných na podstupňové desce nebo na terénu půdorysně přímočarých odstranění</t>
  </si>
  <si>
    <t>Úpravy povrchů, podlahy a osazování výplní</t>
  </si>
  <si>
    <t>61</t>
  </si>
  <si>
    <t>Úprava povrchů vnitřních</t>
  </si>
  <si>
    <t>44</t>
  </si>
  <si>
    <t>619991011</t>
  </si>
  <si>
    <t>Obalení konstrukcí a prvků fólií přilepenou lepící páskou</t>
  </si>
  <si>
    <t>340475781</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</si>
  <si>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</si>
  <si>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</si>
  <si>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 okna a dv ve vnější zdi" 1,15*1,7*22+0,9*0,6*3+1,3*2,1+0,9*2,05+0,7*2,05+0,7*2,05+1,0*2,05</t>
  </si>
  <si>
    <t>45</t>
  </si>
  <si>
    <t>619991001</t>
  </si>
  <si>
    <t>Zakrytí podlah fólií přilepenou lepící páskou</t>
  </si>
  <si>
    <t>-1824231846</t>
  </si>
  <si>
    <t>Zakrytí vnitřních ploch před znečištěním včetně pozdějšího odkrytí podlah fólií přilepenou lepící páskou</t>
  </si>
  <si>
    <t>287,55-12,52</t>
  </si>
  <si>
    <t>46</t>
  </si>
  <si>
    <t>612135101</t>
  </si>
  <si>
    <t>Hrubá výplň rýh ve stěnách maltou jakékoli šířky rýhy</t>
  </si>
  <si>
    <t>1376709672</t>
  </si>
  <si>
    <t>Hrubá výplň rýh maltou jakékoli šířky rýhy ve stěnách</t>
  </si>
  <si>
    <t xml:space="preserve">Poznámka k souboru cen:_x000d_
1. V cenách nejsou započteny náklady na omítku rýh, tyto se ocení příšlušnými cenami tohoto katalogu._x000d_
</t>
  </si>
  <si>
    <t>" topení ve zdi 200/80" 8,5*0,2</t>
  </si>
  <si>
    <t>47</t>
  </si>
  <si>
    <t>612325112</t>
  </si>
  <si>
    <t>Vápenocementová hladká omítka rýh ve stěnách šířky do 300 mm</t>
  </si>
  <si>
    <t>-1649711509</t>
  </si>
  <si>
    <t>Vápenocementová omítka rýh hladká ve stěnách, šířky rýhy přes 150 do 300 mm</t>
  </si>
  <si>
    <t>48</t>
  </si>
  <si>
    <t>611131121</t>
  </si>
  <si>
    <t>Penetrační disperzní nátěr vnitřních stropů nanášený ručně</t>
  </si>
  <si>
    <t>2125335494</t>
  </si>
  <si>
    <t>Podkladní a spojovací vrstva vnitřních omítaných ploch penetrace akrylát-silikonová nanášená ručně stropů</t>
  </si>
  <si>
    <t>" nová mč 1.07" 46,5</t>
  </si>
  <si>
    <t>" mč 1.11" 7,71</t>
  </si>
  <si>
    <t>" mč 1.12" 3,48</t>
  </si>
  <si>
    <t>" mč 1.13" 15,26</t>
  </si>
  <si>
    <t>" mč 1.14" 14,82</t>
  </si>
  <si>
    <t>" mč 1.15" 19,92</t>
  </si>
  <si>
    <t>" mč 1.19" 5,85</t>
  </si>
  <si>
    <t>" mč 1.20" 3,54</t>
  </si>
  <si>
    <t>" mč 1.29" 7,26</t>
  </si>
  <si>
    <t>49</t>
  </si>
  <si>
    <t>612131121</t>
  </si>
  <si>
    <t>Penetrační disperzní nátěr vnitřních stěn nanášený ručně</t>
  </si>
  <si>
    <t>1752023522</t>
  </si>
  <si>
    <t>Podkladní a spojovací vrstva vnitřních omítaných ploch penetrace akrylát-silikonová nanášená ručně stěn</t>
  </si>
  <si>
    <t>" původní zdi omítka" 619,48</t>
  </si>
  <si>
    <t>" původní zdi nátěr" 87,57</t>
  </si>
  <si>
    <t>" původní zdi obklady" 72,25</t>
  </si>
  <si>
    <t>50</t>
  </si>
  <si>
    <t>613131121</t>
  </si>
  <si>
    <t>Penetrační disperzní nátěr vnitřních pilířů nebo sloupů nanášený ručně</t>
  </si>
  <si>
    <t>-119454364</t>
  </si>
  <si>
    <t>Podkladní a spojovací vrstva vnitřních omítaných ploch penetrace akrylát-silikonová nanášená ručně pilířů nebo sloupů</t>
  </si>
  <si>
    <t>" pilíř mč 1.07" 2,975*(0,3+0,4)*2</t>
  </si>
  <si>
    <t>51</t>
  </si>
  <si>
    <t>613142001</t>
  </si>
  <si>
    <t>Potažení vnitřních pilířů nebo sloupů sklovláknitým pletivem vtlačeným do tenkovrstvé hmoty</t>
  </si>
  <si>
    <t>-14195790</t>
  </si>
  <si>
    <t>Potažení vnitřních ploch pletivem v ploše nebo pruzích, na plném podkladu sklovláknitým vtlačením do tmelu pilířů nebo sloupů</t>
  </si>
  <si>
    <t xml:space="preserve">Poznámka k souboru cen:_x000d_
1. V cenách -2001 jsou započteny i náklady na tmel._x000d_
</t>
  </si>
  <si>
    <t>52</t>
  </si>
  <si>
    <t>612142001</t>
  </si>
  <si>
    <t>Potažení vnitřních stěn sklovláknitým pletivem vtlačeným do tenkovrstvé hmoty</t>
  </si>
  <si>
    <t>-1597914724</t>
  </si>
  <si>
    <t>Potažení vnitřních ploch pletivem v ploše nebo pruzích, na plném podkladu sklovláknitým vtlačením do tmelu stěn</t>
  </si>
  <si>
    <t>" zazdívky v obvod. zdecjh" 0,9/0,23</t>
  </si>
  <si>
    <t>" zazdívky příčky" 2*(1,84+11,2)</t>
  </si>
  <si>
    <t>" příčky nové" 2*66,62</t>
  </si>
  <si>
    <t>" příčky původní 30% oprava" 779,3*0,3</t>
  </si>
  <si>
    <t>53</t>
  </si>
  <si>
    <t>612321121</t>
  </si>
  <si>
    <t>Vápenocementová omítka hladká jednovrstvá vnitřních stěn nanášená ručně</t>
  </si>
  <si>
    <t>-1198445917</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</si>
  <si>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</si>
  <si>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</si>
  <si>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 stávající zdi a příčky"</t>
  </si>
  <si>
    <t>" mč 1.01" 2,8*(1,6+3,3)*2-(1,3*2,75+0,8*2,0*2)</t>
  </si>
  <si>
    <t>" mč 1.02" 2,8*(5,22+1,96+2,36+1,47+0,4+3,62+0,48)*2-(0,8*2,0*11+0,9*2,0)</t>
  </si>
  <si>
    <t>" mč 1.03" 2,8*(1,6+2,8)*2-(0,8*2,0)</t>
  </si>
  <si>
    <t>" mč 1.04 " 2,8*(2,35*2+4,5+0,4*2)-(0,8*2,0*2+1,15*1,7)</t>
  </si>
  <si>
    <t>" mč 1.05" 2,8*(2,2*2+4,5)-(0,8*2,0+1,15*1,7)</t>
  </si>
  <si>
    <t>" mč 1.06" 2,8*(3,2+4,5)*2-(0,8*2,0+1,15*1,7*2)</t>
  </si>
  <si>
    <t>" mč 1.07" 2,975*(6,15+7,6)*2-(0,8*2,0+0,9*2,0+1,15*1,7*4)</t>
  </si>
  <si>
    <t xml:space="preserve">" mč 1.08 a 1.09"  2,8*(1,8+6,1)*2-(0,9*2,0+0,9*2,75)</t>
  </si>
  <si>
    <t>" mč 1.10" 2,8*(1,8+1,35)*2-(0,7*2,75+0,8*1,97)</t>
  </si>
  <si>
    <t>" mč 1.11" 2,975*(5,155+1,27+1,2)-0,8*2,0</t>
  </si>
  <si>
    <t>" mč 1.12" 2,975*(1,2+3,0*2)-(0,7*2,75+0,8*2,0)</t>
  </si>
  <si>
    <t>" mč 1.13" 2,975*(5,125+3,0)-(0,8*2,0+1,15*1,7*3)</t>
  </si>
  <si>
    <t>" mč 1.14" 2,975*(2,975*2+1,5)-(0,8*2,0+1,15*1,7*2)</t>
  </si>
  <si>
    <t>" mč 1.15" 2,975*(3,3*2+6,1)-(0,9*2,0+1,15*1,7+1,1*0,73)</t>
  </si>
  <si>
    <t>" mč 1.16" 2,8*(3,3+4,8)*2-(0,8*2,0+1,15*1,7*3)</t>
  </si>
  <si>
    <t>" mč 1.17" 2,8*(3,25+2,7)*2-0,8*2,0</t>
  </si>
  <si>
    <t>" mč 1.18" 2,8*(1,45+2,7)*2-0,8*2,0</t>
  </si>
  <si>
    <t>" mč 1.19" 2,975*((0,54+1,95+1,22)*2+1,6)-(0,9*2,0+0,8*2,0*3+0,6*2,0)</t>
  </si>
  <si>
    <t>" mč 1.20" 2,975*(2,9*2+1,6)-(0,9*2,0+1,15*1,7)</t>
  </si>
  <si>
    <t>" mč 1.21" 2,8*(4,7+4,4)*2-(0,8*2,0+1,15*1,7*3)</t>
  </si>
  <si>
    <t>" mč 1.22" 2,8*(2,9+1,2)*2-(0,6*2,0*3)</t>
  </si>
  <si>
    <t>" mč 1.23" 2,8*(0,9+1,4)*2-0,6*2,0</t>
  </si>
  <si>
    <t>" mč 1.24" 2,8*(1,7+3,3)-(0,6*2,0+1,15*1,7*2)</t>
  </si>
  <si>
    <t>" mč 1.25" 2,8*(1,0+1,4)*2-0,6*2,0</t>
  </si>
  <si>
    <t>" mč 1.26" 2,8*(1,4+2,0)*2-0,6*2,0</t>
  </si>
  <si>
    <t>" mč 1.27" 2,8*(0,9+2,8)*2-(0,6*2,0*2+0,7*2,0)</t>
  </si>
  <si>
    <t>" mč 1.28" 2,8*(3,1+2,8)*2-(0,7*2,0+0,8*2,0+0,9*0,6*2)</t>
  </si>
  <si>
    <t>" mč 1.29" 2,975*(4,1+1,8)*2-(1,0*2,75+0,9*0,6)</t>
  </si>
  <si>
    <t>54</t>
  </si>
  <si>
    <t>612311131</t>
  </si>
  <si>
    <t>Potažení vnitřních stěn vápenným štukem tloušťky do 3 mm</t>
  </si>
  <si>
    <t>-1462057440</t>
  </si>
  <si>
    <t>Potažení vnitřních ploch štukem tloušťky do 3 mm svislých konstrukcí stěn</t>
  </si>
  <si>
    <t>" příčky nové perlinka" 2*66,62</t>
  </si>
  <si>
    <t>" obklady" -137,25</t>
  </si>
  <si>
    <t>55</t>
  </si>
  <si>
    <t>611321141</t>
  </si>
  <si>
    <t>Vápenocementová omítka štuková dvouvrstvá vnitřních stropů rovných nanášená ručně</t>
  </si>
  <si>
    <t>-795465665</t>
  </si>
  <si>
    <t>Omítka vápenocementová vnitřních ploch nanášená ručně dvouvrstvá, tloušťky jádrové omítky do 10 mm a tloušťky štuku do 3 mm štuková vodorovných konstrukcí stropů rovných</t>
  </si>
  <si>
    <t>56</t>
  </si>
  <si>
    <t>612325302</t>
  </si>
  <si>
    <t>Vápenocementová štuková omítka ostění nebo nadpraží</t>
  </si>
  <si>
    <t>1632545929</t>
  </si>
  <si>
    <t>Vápenocementová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</si>
  <si>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</si>
  <si>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 ostění v obvodových zdech" 0,2*((0,9+0,6*2)*3+1,49+2*2,75+(1,15+2*1,7)*23+1,0+2*2,75+(0,7+2*2,75)*2+1,1+2*2,75+1,1+2*0,73)</t>
  </si>
  <si>
    <t>62</t>
  </si>
  <si>
    <t>Úprava povrchů vnějších</t>
  </si>
  <si>
    <t>57</t>
  </si>
  <si>
    <t>629991011</t>
  </si>
  <si>
    <t>Zakrytí výplní otvorů a svislých ploch fólií přilepenou lepící páskou</t>
  </si>
  <si>
    <t>1583615134</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</si>
  <si>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</si>
  <si>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specifikaci._x000d_
</t>
  </si>
  <si>
    <t>58</t>
  </si>
  <si>
    <t>629995101</t>
  </si>
  <si>
    <t>Očištění vnějších ploch tlakovou vodou</t>
  </si>
  <si>
    <t>1307617347</t>
  </si>
  <si>
    <t>Očištění vnějších ploch tlakovou vodou omytím</t>
  </si>
  <si>
    <t>" pro zateplení - sokl" 1,0*(24,76*2+12,82+0,5*2)</t>
  </si>
  <si>
    <t>" fasáda bez štítů" 3,625*(24,76+12,46)*2</t>
  </si>
  <si>
    <t>59</t>
  </si>
  <si>
    <t>985131311</t>
  </si>
  <si>
    <t>Ruční dočištění ploch stěn, rubu kleneb a podlah ocelových kartáči</t>
  </si>
  <si>
    <t>1655031580</t>
  </si>
  <si>
    <t>Očištění ploch stěn, rubu kleneb a podlah ruční dočištění ocelovými kartáči</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</si>
  <si>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</si>
  <si>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 pro zateplení - sokl 50%" 1,0*(24,76*2+12,82+0,5*2)*0,5</t>
  </si>
  <si>
    <t>" fasáda bez štítů 10%" 3,625*(24,76+12,46)*2*0,1</t>
  </si>
  <si>
    <t>60</t>
  </si>
  <si>
    <t>622131121</t>
  </si>
  <si>
    <t>Penetrační nátěr vnějších stěn nanášený ručně</t>
  </si>
  <si>
    <t>-1817891695</t>
  </si>
  <si>
    <t>Podkladní a spojovací vrstva vnějších omítaných ploch penetrace nanášená ručně stěn</t>
  </si>
  <si>
    <t>" čelní zeď - rampa" (11,5+0,5*2)*(0,4+0,6)/2</t>
  </si>
  <si>
    <t>622135002</t>
  </si>
  <si>
    <t>Vyrovnání podkladu vnějších stěn maltou cementovou tl do 10 mm</t>
  </si>
  <si>
    <t>214295</t>
  </si>
  <si>
    <t>Vyrovnání nerovností podkladu vnějších omítaných ploch maltou, tloušťky do 10 mm cementovou stěn</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</si>
  <si>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</si>
  <si>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622135011</t>
  </si>
  <si>
    <t>Vyrovnání podkladu vnějších stěn tmelem tl do 2 mm</t>
  </si>
  <si>
    <t>-863140665</t>
  </si>
  <si>
    <t>Vyrovnání nerovností podkladu vnějších omítaných ploch tmelem, tloušťky do 2 mm stěn</t>
  </si>
  <si>
    <t>63</t>
  </si>
  <si>
    <t>622211031</t>
  </si>
  <si>
    <t>Montáž kontaktního zateplení vnějších stěn lepením a mechanickým kotvením polystyrénových desek tl do 160 mm</t>
  </si>
  <si>
    <t>-244575403</t>
  </si>
  <si>
    <t>Montáž kontaktního zateplení lepením a mechanickým kotvením z polystyrenových desek nebo z kombinovaných desek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</si>
  <si>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</si>
  <si>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pro zateplení - sokl 14cm" 1,0*(24,76*2+12,82+0,5*2)</t>
  </si>
  <si>
    <t>64</t>
  </si>
  <si>
    <t>28376385</t>
  </si>
  <si>
    <t>deska z polystyrénu XPS, hrana rovná, polo či pero drážka a hladký povrch λ=0,034</t>
  </si>
  <si>
    <t>-45940834</t>
  </si>
  <si>
    <t>" pro zateplení - sokl 14cm" 1,0*(24,76*2+12,82+0,5*2)*0,14</t>
  </si>
  <si>
    <t>8,868*1,02 'Přepočtené koeficientem množství</t>
  </si>
  <si>
    <t>65</t>
  </si>
  <si>
    <t>622511101</t>
  </si>
  <si>
    <t>Tenkovrstvá akrylátová mozaiková jemnozrnná omítka včetně penetrace vnějších stěn</t>
  </si>
  <si>
    <t>620571504</t>
  </si>
  <si>
    <t>Omítka tenkovrstvá akrylátová vnějších ploch probarvená, včetně penetrace podkladu mozaiková jemnozrnná stěn</t>
  </si>
  <si>
    <t>" pro zateplení - sokl nad terénem " 0,5*(24,76*2+12,82+0,5*2)</t>
  </si>
  <si>
    <t>66</t>
  </si>
  <si>
    <t>622211041</t>
  </si>
  <si>
    <t>Montáž kontaktního zateplení vnějších stěn lepením a mechanickým kotvením polystyrénových desek tl do 200 mm</t>
  </si>
  <si>
    <t>1628352981</t>
  </si>
  <si>
    <t>Montáž kontaktního zateplení lepením a mechanickým kotvením z polystyrenových desek nebo z kombinovaných desek na vnější stěny, tloušťky desek přes 160 do 200 mm</t>
  </si>
  <si>
    <t>" okna a dv ve vnější zdi" -(1,15*1,7*22+0,9*0,6*3+1,3*2,1+0,9*2,05+0,7*2,05+0,7*2,05+1,0*2,05)</t>
  </si>
  <si>
    <t>" štíty" 13,06*3,15/2*2</t>
  </si>
  <si>
    <t>67</t>
  </si>
  <si>
    <t>28376046</t>
  </si>
  <si>
    <t>deska EPS grafitová fasádní λ=0,032 tl 180mm</t>
  </si>
  <si>
    <t>1174237149</t>
  </si>
  <si>
    <t>256,859*1,02 'Přepočtené koeficientem množství</t>
  </si>
  <si>
    <t>68</t>
  </si>
  <si>
    <t>622212011</t>
  </si>
  <si>
    <t>Montáž kontaktního zateplení vnějšího ostění, nadpraží nebo parapetu hl. špalety do 200 mm lepením desek z polystyrenu tl do 80 mm</t>
  </si>
  <si>
    <t>-6387225</t>
  </si>
  <si>
    <t>Montáž kontaktního zateplení vnějšího ostění, nadpraží nebo parapetu lepením z polystyrenových desek nebo z kombinovaných desek hloubky špalet do 200 mm, tloušťky desek přes 40 do 80 mm</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</si>
  <si>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</si>
  <si>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 ostění v obvodových zdech" ((0,9+0,6*2)*3+1,49+2*2,75+(1,15+2*1,7)*23+1,0+2*2,75+(0,7+2*2,75)*2+1,1+2*2,75+1,1+2*0,73)</t>
  </si>
  <si>
    <t>69</t>
  </si>
  <si>
    <t>28376033</t>
  </si>
  <si>
    <t>deska EPS grafitová fasádní λ=0,032 tl 50mm</t>
  </si>
  <si>
    <t>-1857580230</t>
  </si>
  <si>
    <t>" ostění v obvodových zdech" ((0,9+0,6*2)*3+1,49+2*2,75+(1,15+2*1,7)*23+1,0+2*2,75+(0,7+2*2,75)*2+1,1+2*2,75+1,1+2*0,73)*0,2</t>
  </si>
  <si>
    <t>29,2*1,02 'Přepočtené koeficientem množství</t>
  </si>
  <si>
    <t>70</t>
  </si>
  <si>
    <t>622252001</t>
  </si>
  <si>
    <t>Montáž profilů kontaktního zateplení připevněných mechanicky</t>
  </si>
  <si>
    <t>-1082868137</t>
  </si>
  <si>
    <t>Montáž profilů kontaktního zateplení zakládacích soklových připevněných hmoždinkami</t>
  </si>
  <si>
    <t xml:space="preserve">Poznámka k souboru cen:_x000d_
1. V cenách jsou započteny náklady na osazení lišt._x000d_
2. V cenách nejsou započteny náklady dodávku lišt; tyto se ocení ve specifikaci. Ztratné lze stanovit ve výši 5%._x000d_
</t>
  </si>
  <si>
    <t>" fasáda obvd" (24,76+12,46)*2</t>
  </si>
  <si>
    <t>71</t>
  </si>
  <si>
    <t>59051655</t>
  </si>
  <si>
    <t>profil zakládací Al tl 0,7mm pro ETICS pro izolant tl 180mm</t>
  </si>
  <si>
    <t>1284618635</t>
  </si>
  <si>
    <t>74,44*1,05 'Přepočtené koeficientem množství</t>
  </si>
  <si>
    <t>72</t>
  </si>
  <si>
    <t>622143004</t>
  </si>
  <si>
    <t>Montáž omítkových samolepících začišťovacích profilů pro spojení s okenním rámem</t>
  </si>
  <si>
    <t>1863731608</t>
  </si>
  <si>
    <t>Montáž omítkových profilů plastových, pozinkovaných nebo dřevěných upevněných vtlačením do podkladní vrstvy nebo přibitím začišťovacích samolepících pro vytvoření dilatujícího spoje s okenním rámem</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</si>
  <si>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</si>
  <si>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73</t>
  </si>
  <si>
    <t>59051476</t>
  </si>
  <si>
    <t>profil začišťovací PVC 9mm s výztužnou tkaninou pro ostění ETICS</t>
  </si>
  <si>
    <t>851643416</t>
  </si>
  <si>
    <t>146*1,05 'Přepočtené koeficientem množství</t>
  </si>
  <si>
    <t>74</t>
  </si>
  <si>
    <t>622143003</t>
  </si>
  <si>
    <t>Montáž omítkových plastových nebo pozinkovaných rohových profilů s tkaninou</t>
  </si>
  <si>
    <t>-1047270463</t>
  </si>
  <si>
    <t>Montáž omítkových profilů plastových, pozinkovaných nebo dřevěných upevněných vtlačením do podkladní vrstvy nebo přibitím rohových s tkaninou</t>
  </si>
  <si>
    <t>" parapetní" 1,15*23+0,9*3</t>
  </si>
  <si>
    <t>" nadpražní" 1,15*23+0,9*3+0,8*2+1,0+1,1+1,49</t>
  </si>
  <si>
    <t>" rohový okna a dv" 1,7*2*23+0,6*2*3+2,75*2*5</t>
  </si>
  <si>
    <t>" rohy dům" 3,625*4</t>
  </si>
  <si>
    <t>" římsa" 24,76*2</t>
  </si>
  <si>
    <t>75</t>
  </si>
  <si>
    <t>59051486</t>
  </si>
  <si>
    <t>profil rohový PVC 15x15mm s výztužnou tkaninou š 100mm pro ETICS</t>
  </si>
  <si>
    <t>-1540086316</t>
  </si>
  <si>
    <t>173,32*1,05 'Přepočtené koeficientem množství</t>
  </si>
  <si>
    <t>76</t>
  </si>
  <si>
    <t>59051510</t>
  </si>
  <si>
    <t>profil začišťovací s okapnicí PVC s výztužnou tkaninou pro nadpraží ETICS</t>
  </si>
  <si>
    <t>1188464780</t>
  </si>
  <si>
    <t>34,34*1,05 'Přepočtené koeficientem množství</t>
  </si>
  <si>
    <t>77</t>
  </si>
  <si>
    <t>59051512</t>
  </si>
  <si>
    <t>profil začišťovací s okapnicí PVC s výztužnou tkaninou pro parapet ETICS</t>
  </si>
  <si>
    <t>-98385290</t>
  </si>
  <si>
    <t>29,15*1,05 'Přepočtené koeficientem množství</t>
  </si>
  <si>
    <t>78</t>
  </si>
  <si>
    <t>621142001</t>
  </si>
  <si>
    <t>Potažení vnějších podhledů sklovláknitým pletivem vtlačeným do tenkovrstvé hmoty</t>
  </si>
  <si>
    <t>598427571</t>
  </si>
  <si>
    <t>Potažení vnějších ploch pletivem v ploše nebo pruzích, na plném podkladu sklovláknitým vtlačením do tmelu podhledů</t>
  </si>
  <si>
    <t>" podhled střechy" (0,2+0,25)*25,36*2</t>
  </si>
  <si>
    <t>79</t>
  </si>
  <si>
    <t>621532031</t>
  </si>
  <si>
    <t>Tenkovrstvá silikonová hydrofilní zrnitá omítka tl. 3,0 mm včetně penetrace vnějších podhledů</t>
  </si>
  <si>
    <t>581824712</t>
  </si>
  <si>
    <t>Omítka tenkovrstvá silikonová vnějších ploch probarvená, včetně penetrace podkladu hydrofilní, s regulací vlhkosti na povrchu a se zvýšenou ochranou proti mikroorganismům zrnitá, tloušťky 3,0 mm podhledů</t>
  </si>
  <si>
    <t>80</t>
  </si>
  <si>
    <t>622532031</t>
  </si>
  <si>
    <t>Tenkovrstvá silikonová hydrofilní zrnitá omítka tl. 3,0 mm včetně penetrace vnějších stěn</t>
  </si>
  <si>
    <t>-207347534</t>
  </si>
  <si>
    <t>Omítka tenkovrstvá silikonová vnějších ploch probarvená, včetně penetrace podkladu hydrofilní, s regulací vlhkosti na povrchu a se zvýšenou ochranou proti mikroorganismům zrnitá, tloušťky 3,0 mm stěn</t>
  </si>
  <si>
    <t>Podlahy a podlahové konstrukce</t>
  </si>
  <si>
    <t>81</t>
  </si>
  <si>
    <t>632451411</t>
  </si>
  <si>
    <t>Doplnění cementového potěru hlazeného pl do 1 m2 tl do 10 mm</t>
  </si>
  <si>
    <t>834583199</t>
  </si>
  <si>
    <t>Doplnění cementového potěru na mazaninách a betonových podkladech (s dodáním hmot), hlazeného dřevěným nebo ocelovým hladítkem, plochy jednotlivě do 1 m2 a tl. do 10 mm</t>
  </si>
  <si>
    <t>" příčky 100 - oprava po zbouraných příčkách " 0,15*(1,8+4,3+0,4+3,0+1,2+0,5*3+2,9*2+4,3+4,5+1,8+0,55+1,6)</t>
  </si>
  <si>
    <t>82</t>
  </si>
  <si>
    <t>631312141</t>
  </si>
  <si>
    <t>Doplnění rýh v dosavadních mazaninách betonem prostým</t>
  </si>
  <si>
    <t>-2129276537</t>
  </si>
  <si>
    <t>Doplnění dosavadních mazanin prostým betonem s dodáním hmot, bez potěru, plochy jednotlivě rýh v dosavadních mazaninách</t>
  </si>
  <si>
    <t>" plyn v podlaze 100/80mm" 8,1*0,1*0,08</t>
  </si>
  <si>
    <t>" topení v podlaze 200/80" 61,95*0,2*0,08</t>
  </si>
  <si>
    <t>" topení v podlaze 400/80" 17,4*0,4*0,08</t>
  </si>
  <si>
    <t>83</t>
  </si>
  <si>
    <t>771121011</t>
  </si>
  <si>
    <t>Nátěr penetrační na podlahu</t>
  </si>
  <si>
    <t>-921236281</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</si>
  <si>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</si>
  <si>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</si>
  <si>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 vyrovnání po odstraněných vrstvách - nové plochy"  275,3</t>
  </si>
  <si>
    <t>84</t>
  </si>
  <si>
    <t>632450121</t>
  </si>
  <si>
    <t>Vyrovnávací cementový potěr tl do 20 mm ze suchých směsí provedený v pásu</t>
  </si>
  <si>
    <t>1535360924</t>
  </si>
  <si>
    <t>Potěr cementový vyrovnávací ze suchých směsí v pásu o průměrné (střední) tl. od 10 do 20 mm</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</si>
  <si>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</si>
  <si>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85</t>
  </si>
  <si>
    <t>632450124</t>
  </si>
  <si>
    <t>Vyrovnávací cementový potěr tl do 50 mm ze suchých směsí provedený v pásu</t>
  </si>
  <si>
    <t>228235369</t>
  </si>
  <si>
    <t>Potěr cementový vyrovnávací ze suchých směsí v pásu o průměrné (střední) tl. přes 40 do 50 mm</t>
  </si>
  <si>
    <t>" pod parapet - nové otvory" 0,23*(1,15*3)</t>
  </si>
  <si>
    <t>86</t>
  </si>
  <si>
    <t>632451435</t>
  </si>
  <si>
    <t>Potěr pískocementový tl do 30 mm tř. C 20 běžný</t>
  </si>
  <si>
    <t>-653460548</t>
  </si>
  <si>
    <t>Potěr pískocementový běžný tl. přes 20 do 30 mm tř. C 20</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</si>
  <si>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</si>
  <si>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 původní plochá střecha - vyrovnání" 12,5*24,8</t>
  </si>
  <si>
    <t>87</t>
  </si>
  <si>
    <t>637311131</t>
  </si>
  <si>
    <t>Okapový chodník z betonových záhonových obrubníků lože beton</t>
  </si>
  <si>
    <t>-271836885</t>
  </si>
  <si>
    <t>Okapový chodník z obrubníků betonových zahradních, se zalitím spár cementovou maltou do lože z betonu prostého</t>
  </si>
  <si>
    <t>" okapový chodník" (0,5*2+24,76+10,5)</t>
  </si>
  <si>
    <t>88</t>
  </si>
  <si>
    <t>637111112</t>
  </si>
  <si>
    <t>Okapový chodník ze štěrkopísku tl 150 mm s udusáním</t>
  </si>
  <si>
    <t>-2097994227</t>
  </si>
  <si>
    <t>Okapový chodník z kameniva s udusáním a urovnáním povrchu ze štěrkopísku tl. 150 mm</t>
  </si>
  <si>
    <t>" okapový chodník" (0,5+24,76+10,5)*0,5</t>
  </si>
  <si>
    <t>89</t>
  </si>
  <si>
    <t>637211311</t>
  </si>
  <si>
    <t>Okapový chodník z betonových vymývaných dlaždic do tl 50 mm na MC 10</t>
  </si>
  <si>
    <t>-1628922757</t>
  </si>
  <si>
    <t>Okapový chodník z dlaždic betonových vymývaných s vyplněním spár drobným kamenivem, tl. dlaždic do 50 mm do cementové malty MC-10</t>
  </si>
  <si>
    <t>90</t>
  </si>
  <si>
    <t>384595464</t>
  </si>
  <si>
    <t>" rampa" 12,52</t>
  </si>
  <si>
    <t>" stupně rampa" 1,0*(0,3+0,175)*(3+2)</t>
  </si>
  <si>
    <t>" čelní zeď" (11,5+0,5*2)*(0,4+0,6)/2</t>
  </si>
  <si>
    <t>91</t>
  </si>
  <si>
    <t>-1115534894</t>
  </si>
  <si>
    <t>92</t>
  </si>
  <si>
    <t>632682111</t>
  </si>
  <si>
    <t>Vyspravení betonových schodišťových stupňů a podest rychletuhnoucím polymerem tl 10 mm</t>
  </si>
  <si>
    <t>-2012030518</t>
  </si>
  <si>
    <t>Vyspravení povrchu betonových schodišť rychletuhnoucím polymerem s možností okamžitého zatížení stupňů a podest tl. do 10 mm</t>
  </si>
  <si>
    <t xml:space="preserve">Poznámka k souboru cen:_x000d_
1. V cenách jsou započteny i náklady na vyčistění povrchu před vyspravením._x000d_
</t>
  </si>
  <si>
    <t>93</t>
  </si>
  <si>
    <t>985311312</t>
  </si>
  <si>
    <t>Reprofilace rubu kleneb a podlah cementovými sanačními maltami tl 20 mm</t>
  </si>
  <si>
    <t>-1031174590</t>
  </si>
  <si>
    <t>Reprofilace betonu sanačními maltami na cementové bázi ručně rubu kleneb a podlah, tloušťky přes 10 do 20 mm</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</si>
  <si>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</si>
  <si>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Osazování výplní otvorů</t>
  </si>
  <si>
    <t>94</t>
  </si>
  <si>
    <t>642944121</t>
  </si>
  <si>
    <t>Osazování ocelových zárubní dodatečné pl do 2,5 m2</t>
  </si>
  <si>
    <t>-379053324</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</si>
  <si>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</si>
  <si>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</si>
  <si>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 90" 2+1</t>
  </si>
  <si>
    <t>" 80" 11+6</t>
  </si>
  <si>
    <t>" 70" 1</t>
  </si>
  <si>
    <t>" 60" 3+2</t>
  </si>
  <si>
    <t>95</t>
  </si>
  <si>
    <t>55331480</t>
  </si>
  <si>
    <t>zárubeň jednokřídlá ocelová pro zdění tl stěny 75-100mm rozměru 600/1970, 2100mm</t>
  </si>
  <si>
    <t>1789615954</t>
  </si>
  <si>
    <t>96</t>
  </si>
  <si>
    <t>55331481</t>
  </si>
  <si>
    <t>zárubeň jednokřídlá ocelová pro zdění tl stěny 75-100mm rozměru 700/1970, 2100mm</t>
  </si>
  <si>
    <t>1527454932</t>
  </si>
  <si>
    <t>97</t>
  </si>
  <si>
    <t>55331482</t>
  </si>
  <si>
    <t>zárubeň jednokřídlá ocelová pro zdění tl stěny 75-100mm rozměru 800/1970, 2100mm</t>
  </si>
  <si>
    <t>1136657068</t>
  </si>
  <si>
    <t>98</t>
  </si>
  <si>
    <t>55331483</t>
  </si>
  <si>
    <t>zárubeň jednokřídlá ocelová pro zdění tl stěny 75-100mm rozměru 900/1970, 2100mm</t>
  </si>
  <si>
    <t>1688375314</t>
  </si>
  <si>
    <t>Ostatní konstrukce a práce, bourání</t>
  </si>
  <si>
    <t>Různé dokončovací konstrukce a práce inženýrských staveb</t>
  </si>
  <si>
    <t>99</t>
  </si>
  <si>
    <t>935112211</t>
  </si>
  <si>
    <t>Osazení příkopového žlabu do betonu tl 100 mm z betonových tvárnic š 800 mm</t>
  </si>
  <si>
    <t>1066603831</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</si>
  <si>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</si>
  <si>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</si>
  <si>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 nové žlabovky" 24,76+1,0+1,4+10,5</t>
  </si>
  <si>
    <t>100</t>
  </si>
  <si>
    <t>592270R1</t>
  </si>
  <si>
    <t>žlábek meliorační betonový 330x570x140mm</t>
  </si>
  <si>
    <t>543345867</t>
  </si>
  <si>
    <t>37,66*1,01 'Přepočtené koeficientem množství</t>
  </si>
  <si>
    <t>Lešení a stavební výtahy</t>
  </si>
  <si>
    <t>101</t>
  </si>
  <si>
    <t>949101111</t>
  </si>
  <si>
    <t>Lešení pomocné pro objekty pozemních staveb s lešeňovou podlahou v do 1,9 m zatížení do 150 kg/m2</t>
  </si>
  <si>
    <t>-842425312</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</si>
  <si>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</si>
  <si>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</si>
  <si>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102</t>
  </si>
  <si>
    <t>941111121</t>
  </si>
  <si>
    <t>Montáž lešení řadového trubkového lehkého s podlahami zatížení do 200 kg/m2 š do 1,2 m v do 10 m</t>
  </si>
  <si>
    <t>169527803</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</si>
  <si>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</si>
  <si>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</si>
  <si>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pro fasádu" (24,76+12,82+1,5*2*2)*2*4,0+(12,82+1,5*2)*2,5*2</t>
  </si>
  <si>
    <t>103</t>
  </si>
  <si>
    <t>941111221</t>
  </si>
  <si>
    <t>Příplatek k lešení řadovému trubkovému lehkému s podlahami š 1,2 m v 10 m za první a ZKD den použití</t>
  </si>
  <si>
    <t>975075812</t>
  </si>
  <si>
    <t>Montáž lešení řadového trubkového lehkého pracovního s podlahami s provozním zatížením tř. 3 do 200 kg/m2 Příplatek za první a každý další den použití lešení k ceně -1121</t>
  </si>
  <si>
    <t>Poznámka k položce:_x000d_
na 1 měsíc</t>
  </si>
  <si>
    <t>427,74*30*1</t>
  </si>
  <si>
    <t>104</t>
  </si>
  <si>
    <t>941111821</t>
  </si>
  <si>
    <t>Demontáž lešení řadového trubkového lehkého s podlahami zatížení do 200 kg/m2 š do 1,2 m v do 10 m</t>
  </si>
  <si>
    <t>316718090</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</si>
  <si>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</si>
  <si>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</si>
  <si>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427,74</t>
  </si>
  <si>
    <t>Různé dokončovací konstrukce a práce pozemních staveb</t>
  </si>
  <si>
    <t>105</t>
  </si>
  <si>
    <t>952901111</t>
  </si>
  <si>
    <t>Vyčištění budov bytové a občanské výstavby při výšce podlaží do 4 m</t>
  </si>
  <si>
    <t>779572843</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</si>
  <si>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</si>
  <si>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</si>
  <si>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106</t>
  </si>
  <si>
    <t>953943211</t>
  </si>
  <si>
    <t>Osazování hasicího přístroje</t>
  </si>
  <si>
    <t>1387738197</t>
  </si>
  <si>
    <t>Osazování drobných kovových předmětů kotvených do stěny hasicího přístroje</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</si>
  <si>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</si>
  <si>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 HP P6" 2</t>
  </si>
  <si>
    <t>" HP S5" 1</t>
  </si>
  <si>
    <t>107</t>
  </si>
  <si>
    <t>44932114</t>
  </si>
  <si>
    <t>přístroj hasicí ruční práškový PG 6 LE</t>
  </si>
  <si>
    <t>-1478792399</t>
  </si>
  <si>
    <t>Poznámka k položce:_x000d_
typ P6 34A/183B</t>
  </si>
  <si>
    <t>108</t>
  </si>
  <si>
    <t>44932211</t>
  </si>
  <si>
    <t>přístroj hasicí ruční sněhový KS 5 BG</t>
  </si>
  <si>
    <t>-1913531342</t>
  </si>
  <si>
    <t>Poznámka k položce:_x000d_
typ S5 55B</t>
  </si>
  <si>
    <t>Bourání konstrukcí</t>
  </si>
  <si>
    <t>109</t>
  </si>
  <si>
    <t>965081213</t>
  </si>
  <si>
    <t>Bourání podlah z dlaždic keramických nebo xylolitových tl do 10 mm plochy přes 1 m2</t>
  </si>
  <si>
    <t>-671752793</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</si>
  <si>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</si>
  <si>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</si>
  <si>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"původní" 5,16+18,26+8,1+14,28+37,31+6,72+3,87+2,43+8,61+24,38+27,95+8,69+3,92+6,95+2,44+3,48+1,26+5,49+1,4+2,52+8,68+4,47</t>
  </si>
  <si>
    <t>110</t>
  </si>
  <si>
    <t>771471810</t>
  </si>
  <si>
    <t>Demontáž soklíků z dlaždic keramických kladených do malty rovných</t>
  </si>
  <si>
    <t>1545557496</t>
  </si>
  <si>
    <t>" původní mč 1.01" 1,6*2+3,3-1,49</t>
  </si>
  <si>
    <t>" původní mč 1.02" 2*(11,3+2,9+1,5)-0,8*10</t>
  </si>
  <si>
    <t>" původní mč 1.06" 2*(4,5+3,2)-0,8*1</t>
  </si>
  <si>
    <t>" původní mč 1.08" 2*(1,8+3,8)-(0,8*1+0,7*2)</t>
  </si>
  <si>
    <t>" původní mč 1.10" 2*(1,8+1,4)-(0,8*1+0,7*1)</t>
  </si>
  <si>
    <t>" původní mč 1.17" 2*(3,25+2,7)-(0,8*1)</t>
  </si>
  <si>
    <t>" původní mč 1.18" 2*(1,45+2,7)-(0,8*1)</t>
  </si>
  <si>
    <t>" původní mč 1.19 a 1.20" 2*(1,6+6,1)-(0,8*4+0,6)</t>
  </si>
  <si>
    <t>" původní mč 1.24" 2*(1,7+3,3)-(0,6)</t>
  </si>
  <si>
    <t>" původní mč 1.28" 2*(2,8+3,1)-(0,8+0,6)</t>
  </si>
  <si>
    <t>" původní mč 1.29" 2*(1,7+3,1)-(0,6*2)</t>
  </si>
  <si>
    <t>111</t>
  </si>
  <si>
    <t>965045111</t>
  </si>
  <si>
    <t>Bourání potěrů cementových nebo pískocementových tl do 50 mm pl do 1 m2</t>
  </si>
  <si>
    <t>-1477038070</t>
  </si>
  <si>
    <t>Bourání potěrů tl. do 50 mm cementových nebo pískocementových, plochy do 1 m2</t>
  </si>
  <si>
    <t>" původní mč 1.30" 0,76</t>
  </si>
  <si>
    <t>112</t>
  </si>
  <si>
    <t>965045112</t>
  </si>
  <si>
    <t>Bourání potěrů cementových nebo pískocementových tl do 50 mm pl do 4 m2</t>
  </si>
  <si>
    <t>108025086</t>
  </si>
  <si>
    <t>Bourání potěrů tl. do 50 mm cementových nebo pískocementových, plochy do 4 m2</t>
  </si>
  <si>
    <t>" původní mč 1.26" 2,8</t>
  </si>
  <si>
    <t>113</t>
  </si>
  <si>
    <t>965045113</t>
  </si>
  <si>
    <t>Bourání potěrů cementových nebo pískocementových tl do 50 mm pl přes 4 m2</t>
  </si>
  <si>
    <t>874304787</t>
  </si>
  <si>
    <t>Bourání potěrů tl. do 50 mm cementových nebo pískocementových, plochy přes 4 m2</t>
  </si>
  <si>
    <t>" původní mč 1.04" 12,25</t>
  </si>
  <si>
    <t>114</t>
  </si>
  <si>
    <t>978059541</t>
  </si>
  <si>
    <t>Odsekání a odebrání obkladů stěn z vnitřních obkládaček plochy přes 1 m2</t>
  </si>
  <si>
    <t>-1994054104</t>
  </si>
  <si>
    <t>Odsekání obkladů stěn včetně otlučení podkladní omítky až na zdivo z obkládaček vnitřních, z jakýchkoliv materiálů, plochy přes 1 m2</t>
  </si>
  <si>
    <t>" původní mč 1.05" 1,8*(1,8+4,5)*2-0,8*1,8</t>
  </si>
  <si>
    <t>" původní mč 1.07" 1,8*(6,1*2+6,15)-0,8*1,8*2+1,8*(0,4*2*2+0,3*2)</t>
  </si>
  <si>
    <t>" původní mč 1.09" 1,8*(2,2*2+1,8)-1,8*0,7</t>
  </si>
  <si>
    <t>" původní mč 1.29" 2,0*(1,7+0,9*2)</t>
  </si>
  <si>
    <t>115</t>
  </si>
  <si>
    <t>783806807</t>
  </si>
  <si>
    <t>Odstranění nátěrů z omítek odstraňovačem nátěrů</t>
  </si>
  <si>
    <t>-752173778</t>
  </si>
  <si>
    <t>Odstranění nátěrů z omítek odstraňovačem nátěrů s obroušením</t>
  </si>
  <si>
    <t>" původní mč 1.10" 1,2*(1,8+1,4)*2-1,2*(0,7+0,8)</t>
  </si>
  <si>
    <t>" původní mč 1.11" 1,2*(6,15+1,4*2)-1,2*(0,8*2)</t>
  </si>
  <si>
    <t>" původní mč 1.14" 1,5*(5,1+4,8)</t>
  </si>
  <si>
    <t>" původní mč 1.15" 1,8*(4,75*2+6,1+1,5)-1,8*(0,8*2)</t>
  </si>
  <si>
    <t>" původní mč 1.22" 1,2*(2,9+1,2)*2-1,2*(0,6*3)</t>
  </si>
  <si>
    <t>" původní mč 1.23" 1,2*(0,9+1,4)*2-1,2*(0,6)</t>
  </si>
  <si>
    <t>" původní mč 1.25" 1,2*(1,0+1,4)*2-1,2*(0,6)</t>
  </si>
  <si>
    <t>" původní mč 1.27" 1,2*(0,9*2+2,9)-1,2*(0,6*3)</t>
  </si>
  <si>
    <t>" původní mč 1.28" 1,2*(3,1*2+2,8)-1,2*(0,6+0,8)</t>
  </si>
  <si>
    <t>116</t>
  </si>
  <si>
    <t>978011191</t>
  </si>
  <si>
    <t>Otlučení (osekání) vnitřní vápenné nebo vápenocementové omítky stropů v rozsahu do 100 %</t>
  </si>
  <si>
    <t>1866621019</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</si>
  <si>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</si>
  <si>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</si>
  <si>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 mč 1.16" 15,72</t>
  </si>
  <si>
    <t>" mč 1.17" 8,69</t>
  </si>
  <si>
    <t>" mč 1.18" 3,92</t>
  </si>
  <si>
    <t>117</t>
  </si>
  <si>
    <t>978013191</t>
  </si>
  <si>
    <t>Otlučení (osekání) vnitřní vápenné nebo vápenocementové omítky stěn v rozsahu do 100 %</t>
  </si>
  <si>
    <t>1634814897</t>
  </si>
  <si>
    <t>Otlučení vápenných nebo vápenocementových omítek vnitřních ploch stěn s vyškrabáním spar, s očištěním zdiva, v rozsahu přes 50 do 100 %</t>
  </si>
  <si>
    <t>" původní mč 1.01" 2,975*(3,3+1,6)*2-(0,8*2,0+1,39*2,1+2,0*0,8)</t>
  </si>
  <si>
    <t>" mč 1.02" 2,975*(11,3+2,9+1,5)*2-(0,8*2,0*10+0,6*2,0)</t>
  </si>
  <si>
    <t>" mč 1.03" 2,975*(1,6+2,8)-(0,8*2,0+1,6*0,8)</t>
  </si>
  <si>
    <t>" mč 1.04" 2,975*(2,8*2+4,5)-0,8*2,0</t>
  </si>
  <si>
    <t>" původní mč 1.05" (2,975-1,8)*(1,8+4,5)*2-(0,8*(2,0-1,8)+1,15*1,7)</t>
  </si>
  <si>
    <t>" původní mč 1.06" 2,975*2*(4,5+3,2)-(0,8*2,0+1,15*1,7*2)</t>
  </si>
  <si>
    <t>" původní mč 1.07" (2,975-1,8)*(6,1*2+6,15)-(0,8*(2,0-1,8)*2+1,15*1,7*4)+(2,975-1,8)*(0,4*2*2+0,3*2)</t>
  </si>
  <si>
    <t>" původní mč 1.08" 2,975*(1,8+3,8*2)-(0,8*2,0+0,7*2,0)</t>
  </si>
  <si>
    <t>" původní mč 1.09" (2,975-1,8)*(2,2*2+1,8)-(2,0-1,8)*0,7</t>
  </si>
  <si>
    <t>" původní mč 1.10" (2,975-1,2)*(1,8+1,4)*2-(2,0-1,2)*(0,7+0,8)</t>
  </si>
  <si>
    <t>" původní mč 1.11" (2,975-1,2)*(6,15+1,4*2)-((2,0-1,2)*0,8*2)</t>
  </si>
  <si>
    <t>" mč 1.12" 2,975*(2,7*2+1,2)-(0,7*2,0+0,8*2,0)</t>
  </si>
  <si>
    <t>" mč 1.13" 2,975*(1,85+3,2)-(0,8*2,0*2+1,15*1,7)</t>
  </si>
  <si>
    <t>" původní mč 1.14" (2,975-1,5)*(5,1+4,8)-(1,15*1,7*3)</t>
  </si>
  <si>
    <t>" původní mč 1.15" (2,975-1,8)*(4,75*2+6,1+1,5)-((2,0-1,8)*(0,8*2)+1,15*1,7*3)</t>
  </si>
  <si>
    <t>" mč 1.16" 2,975*(3,3+4,8)*2-(0,8*2,0+1,15*1,7*3)</t>
  </si>
  <si>
    <t>" mč 1.17" 2,975*(3,25+2,7)*2-0,8*2,0</t>
  </si>
  <si>
    <t>" mč 1.18" 2,975*(1,45+2,7)*2-0,8*2,0</t>
  </si>
  <si>
    <t>" mč 1.19 a 1.20" 2,975*(6,1+1,6)*2-(0,8*2,0*4+0,6*2,0)</t>
  </si>
  <si>
    <t>" mč 1.21" 2,975*(4,7+4,525)*2-(0,8*2,0+1,15*1,7*3)</t>
  </si>
  <si>
    <t>" původní mč 1.22" (2,975-1,2)*(2,9+1,2)*2-(2,0-1,2)*(0,6*3)</t>
  </si>
  <si>
    <t>" původní mč 1.23" (2,975-1,2)*(0,9+1,4)*2-(2,0-1,2)*(0,6)</t>
  </si>
  <si>
    <t>" mč 1.24" 2,975*(1,7+3,3)*2-(0,6*2,0+1,15*1,7*2)</t>
  </si>
  <si>
    <t>" původní mč 1.25" (2,975-1,2)*(1,0+1,4)*2-(2,0-1,2)*(0,6)</t>
  </si>
  <si>
    <t>" mč 1.26" 2,975*(1,4+2,0)*2-0,6*2,0</t>
  </si>
  <si>
    <t>" původní mč 1.27" (2,975-1,2)*(0,9*2+2,9)-(2,0-1,2)*(0,6*3)</t>
  </si>
  <si>
    <t>" původní mč 1.28" (2,975-1,2)*(3,1*2+2,8)-((2,0-1,2)*(0,6+0,8)+0,9*0,6*2)</t>
  </si>
  <si>
    <t>" původní mč 1.29" (2,975-2,0)*(1,7+0,9*2)+2,975*(3,1*2+1,7)-(0,6*2,0+0,9*0,6)</t>
  </si>
  <si>
    <t>" mč 1.30 " 2,975*(0,55+1,6)-0,74*2,0</t>
  </si>
  <si>
    <t>118</t>
  </si>
  <si>
    <t>968082021</t>
  </si>
  <si>
    <t>Vybourání plastových zárubní dveří plochy do 2 m2</t>
  </si>
  <si>
    <t>-482577195</t>
  </si>
  <si>
    <t>Vybourání plastových rámů oken s křídly, dveřních zárubní, vrat dveřních zárubní, plochy do 2 m2</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</si>
  <si>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</si>
  <si>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 v obvodových zdech" 0,8*2,0*2+0,9*2,02+0,8*2,02</t>
  </si>
  <si>
    <t>119</t>
  </si>
  <si>
    <t>968082016</t>
  </si>
  <si>
    <t>Vybourání plastových rámů oken včetně křídel plochy přes 1 do 2 m2</t>
  </si>
  <si>
    <t>903193666</t>
  </si>
  <si>
    <t>Vybourání plastových rámů oken s křídly, dveřních zárubní, vrat rámu oken s křídly, plochy přes 1 do 2 m2</t>
  </si>
  <si>
    <t>" mč 1.15 115/170" 1,15*1,7*1</t>
  </si>
  <si>
    <t>120</t>
  </si>
  <si>
    <t>968062374</t>
  </si>
  <si>
    <t>Vybourání dřevěných rámů oken zdvojených včetně křídel pl do 1 m2</t>
  </si>
  <si>
    <t>1948330380</t>
  </si>
  <si>
    <t>Vybourání dřevěných rámů oken s křídly, dveřních zárubní, vrat, stěn, ostění nebo obkladů rámů oken s křídly zdvojených, plochy do 1 m2</t>
  </si>
  <si>
    <t xml:space="preserve">Poznámka k souboru cen:_x000d_
1. V cenách -2244 až -2747 jsou započteny i náklady na vyvěšení křídel._x000d_
</t>
  </si>
  <si>
    <t>" mč 1.08 80/80 vnitřní" 0,8*0,8</t>
  </si>
  <si>
    <t>121</t>
  </si>
  <si>
    <t>962086121</t>
  </si>
  <si>
    <t>Bourání příček z plynosilikátu tl přes 150 mm</t>
  </si>
  <si>
    <t>-497071639</t>
  </si>
  <si>
    <t>Bourání zdiva příček nebo vybourání otvorů z plynosilikátu, siporexu a ostatních nepálených zdících materiálů o objemové hmotnosti do 500 kg/m3, tl. do 300 mm</t>
  </si>
  <si>
    <t>" mč 1.04 pro okno" 1,2*1,8</t>
  </si>
  <si>
    <t>" mč 1.08 ostění pro dv " 0,2*2,02+1,0*(2,75-2,02)</t>
  </si>
  <si>
    <t>" mč 1.20 ostění pro okno " 0,2*1,7</t>
  </si>
  <si>
    <t>" mč 1.29 ostění pro dv " 0,3*2,02+1,1*(2,75-2,02)</t>
  </si>
  <si>
    <t>122</t>
  </si>
  <si>
    <t>968072455</t>
  </si>
  <si>
    <t>Vybourání kovových dveřních zárubní pl do 2 m2</t>
  </si>
  <si>
    <t>908923571</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</si>
  <si>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</si>
  <si>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</si>
  <si>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 původní 60/197" 0,6*1,97*8</t>
  </si>
  <si>
    <t>" 74/194" 0,74*1,94*1</t>
  </si>
  <si>
    <t>" 80/197" 0,8*1,97*20</t>
  </si>
  <si>
    <t>123</t>
  </si>
  <si>
    <t>968072456</t>
  </si>
  <si>
    <t>Vybourání kovových dveřních zárubní pl přes 2 m2</t>
  </si>
  <si>
    <t>-1248634422</t>
  </si>
  <si>
    <t>Vybourání kovových rámů oken s křídly, dveřních zárubní, vrat, stěn, ostění nebo obkladů dveřních zárubní, plochy přes 2 m2</t>
  </si>
  <si>
    <t>" vnitřní lítačky mč 1.20" 1,6*2,975</t>
  </si>
  <si>
    <t>124</t>
  </si>
  <si>
    <t>962081131</t>
  </si>
  <si>
    <t>Bourání příček ze skleněných tvárnic tl do 100 mm</t>
  </si>
  <si>
    <t>-1309192062</t>
  </si>
  <si>
    <t>Bourání zdiva příček nebo vybourání otvorů ze skleněných tvárnic, tl. do 100 mm</t>
  </si>
  <si>
    <t>" prosklené luxfery 80/200" 0,8*2,0*3</t>
  </si>
  <si>
    <t>125</t>
  </si>
  <si>
    <t>962031136</t>
  </si>
  <si>
    <t>Bourání příček z tvárnic nebo příčkovek tl do 150 mm</t>
  </si>
  <si>
    <t>1549008205</t>
  </si>
  <si>
    <t>Bourání příček z cihel, tvárnic nebo příčkovek z tvárnic nebo příčkovek pálených nebo nepálených na maltu vápennou nebo vápenocementovou, tl. do 150 mm</t>
  </si>
  <si>
    <t>" příčky 100" 2,975*(1,8+4,3+0,4+3,0+1,2+0,5*3+2,9*2+4,3+4,5+1,8+0,55+1,6)-(1,0*2,0+0,74*1,94+0,8*2,0*3)</t>
  </si>
  <si>
    <t>126</t>
  </si>
  <si>
    <t>971033521</t>
  </si>
  <si>
    <t>Vybourání otvorů ve zdivu cihelném pl do 1 m2 na MVC nebo MV tl do 100 mm</t>
  </si>
  <si>
    <t>-587634527</t>
  </si>
  <si>
    <t>Vybourání otvorů ve zdivu základovém nebo nadzákladovém z cihel, tvárnic, příčkovek z cihel pálených na maltu vápennou nebo vápenocementovou plochy do 1 m2, tl. do 100 mm</t>
  </si>
  <si>
    <t>" rozšíření dveří" 0,2*2,0*3</t>
  </si>
  <si>
    <t>127</t>
  </si>
  <si>
    <t>974042553</t>
  </si>
  <si>
    <t>Vysekání rýh v dlažbě betonové nebo jiné monolitické hl do 100 mm š do 100 mm</t>
  </si>
  <si>
    <t>1964996017</t>
  </si>
  <si>
    <t>Vysekání rýh v betonové nebo jiné monolitické dlažbě s betonovým podkladem do hl. 100 mm a šířky do 100 mm</t>
  </si>
  <si>
    <t>" plyn v podlaze 100/80mm" 8,1</t>
  </si>
  <si>
    <t>128</t>
  </si>
  <si>
    <t>974042555</t>
  </si>
  <si>
    <t>Vysekání rýh v dlažbě betonové nebo jiné monolitické hl do 100 mm š do 200 mm</t>
  </si>
  <si>
    <t>-1185658429</t>
  </si>
  <si>
    <t>Vysekání rýh v betonové nebo jiné monolitické dlažbě s betonovým podkladem do hl. 100 mm a šířky do 200 mm</t>
  </si>
  <si>
    <t>" topení v podlaze 200/80" 61,95</t>
  </si>
  <si>
    <t>129</t>
  </si>
  <si>
    <t>974042557</t>
  </si>
  <si>
    <t>Vysekání rýh v dlažbě betonové nebo jiné monolitické hl do 100 mm š do 300 mm</t>
  </si>
  <si>
    <t>-915329853</t>
  </si>
  <si>
    <t>Vysekání rýh v betonové nebo jiné monolitické dlažbě s betonovým podkladem do hl. 100 mm a šířky do 300 mm</t>
  </si>
  <si>
    <t>" topení v podlaze 400/80" 17,4</t>
  </si>
  <si>
    <t>130</t>
  </si>
  <si>
    <t>974042559</t>
  </si>
  <si>
    <t>Příplatek k vysekání rýh v dlažbě betonové nebo jiné monolitické hl do 100 mm ZKD 100 mm š rýhy</t>
  </si>
  <si>
    <t>-1902861274</t>
  </si>
  <si>
    <t>Vysekání rýh v betonové nebo jiné monolitické dlažbě s betonovým podkladem do hl. 100 mm a šířky Příplatek k ceně -2557 za každých dalších 100 mm šířky, rýhy hl. do 100 mm</t>
  </si>
  <si>
    <t>131</t>
  </si>
  <si>
    <t>974031155</t>
  </si>
  <si>
    <t>Vysekání rýh ve zdivu cihelném hl do 100 mm š do 200 mm</t>
  </si>
  <si>
    <t>-1958575733</t>
  </si>
  <si>
    <t>Vysekání rýh ve zdivu cihelném na maltu vápennou nebo vápenocementovou do hl. 100 mm a šířky do 200 mm</t>
  </si>
  <si>
    <t>" topení ve zdi 200/80" 8,5</t>
  </si>
  <si>
    <t>132</t>
  </si>
  <si>
    <t>974031664</t>
  </si>
  <si>
    <t>Vysekání rýh ve zdivu cihelném pro vtahování nosníků hl do 150 mm v do 150 mm</t>
  </si>
  <si>
    <t>-724139449</t>
  </si>
  <si>
    <t>Vysekání rýh ve zdivu cihelném na maltu vápennou nebo vápenocementovou pro vtahování nosníků do zdí, před vybouráním otvoru do hl. 150 mm, při v. nosníku do 150 mm</t>
  </si>
  <si>
    <t>" otvory pro nové dveře v příčkách tl. 100mm 2xL 50/50/5" 1,3*2*4</t>
  </si>
  <si>
    <t>133</t>
  </si>
  <si>
    <t>971033621</t>
  </si>
  <si>
    <t>Vybourání otvorů ve zdivu cihelném pl do 4 m2 na MVC nebo MV tl do 100 mm</t>
  </si>
  <si>
    <t>1366561452</t>
  </si>
  <si>
    <t>Vybourání otvorů ve zdivu základovém nebo nadzákladovém z cihel, tvárnic, příčkovek z cihel pálených na maltu vápennou nebo vápenocementovou plochy do 4 m2, tl. do 100 mm</t>
  </si>
  <si>
    <t>" pro dveře" 0,8*2,0+0,9*2,0*3+1,0*2,0</t>
  </si>
  <si>
    <t>134</t>
  </si>
  <si>
    <t>962032631</t>
  </si>
  <si>
    <t>Bourání zdiva komínového nad střechou z cihel na MV nebo MVC</t>
  </si>
  <si>
    <t>432270411</t>
  </si>
  <si>
    <t>Bourání zdiva nadzákladového z cihel nebo tvárnic komínového z cihel pálených, šamotových nebo vápenopískových nad střechou na maltu vápennou nebo vápenocementovou</t>
  </si>
  <si>
    <t xml:space="preserve">Poznámka k souboru cen:_x000d_
1. Bourání pilířů o průřezu přes 0,36 m2 se oceňuje příslušnými cenami -2230, -2231, -2240, -2241,-2253 a -2254 jako bourání zdiva nadzákladového cihelného._x000d_
</t>
  </si>
  <si>
    <t>" komín mč 1.15" 0,4*1,1*4,7</t>
  </si>
  <si>
    <t>135</t>
  </si>
  <si>
    <t>972055491</t>
  </si>
  <si>
    <t>Vybourání otvorů ve stropech z ŽB prefabrikátů pl do 1 m2 tl přes 120 mm</t>
  </si>
  <si>
    <t>-329907062</t>
  </si>
  <si>
    <t>Vybourání otvorů ve stropech nebo klenbách železobetonových ve stropech z dutých prefabrikátů, plochy do 1 m2, tl. přes 120 mm</t>
  </si>
  <si>
    <t>" PO výlez do půdního prostoru 70/80" 0,8*0,9*0,5</t>
  </si>
  <si>
    <t>136</t>
  </si>
  <si>
    <t>963042819</t>
  </si>
  <si>
    <t>Bourání schodišťových stupňů betonových zhotovených na místě</t>
  </si>
  <si>
    <t>1985484402</t>
  </si>
  <si>
    <t>" vstupní předložené schody" 1,0*2+1,8*3</t>
  </si>
  <si>
    <t>137</t>
  </si>
  <si>
    <t>962052210</t>
  </si>
  <si>
    <t>Bourání zdiva nadzákladového ze ŽB do 1 m3</t>
  </si>
  <si>
    <t>-551415245</t>
  </si>
  <si>
    <t>Bourání zdiva železobetonového nadzákladového, objemu do 1 m3</t>
  </si>
  <si>
    <t xml:space="preserve">Poznámka k souboru cen:_x000d_
1. Bourání pilířů o průřezu přes 0,36 m2 se oceňuje cenami - 2210 a -2211 jako bourání zdiva nadzákladového železobetonového._x000d_
</t>
  </si>
  <si>
    <t>" vstupní předložené schody" 0,2*1,2*(1,0*2+1,5)</t>
  </si>
  <si>
    <t>0,3*1,4*1,4*2</t>
  </si>
  <si>
    <t>138</t>
  </si>
  <si>
    <t>965042221</t>
  </si>
  <si>
    <t>Bourání podkladů pod dlažby nebo mazanin betonových nebo z litého asfaltu tl přes 100 mm pl do 1 m2</t>
  </si>
  <si>
    <t>869431679</t>
  </si>
  <si>
    <t>Bourání mazanin betonových nebo z litého asfaltu tl. přes 100 mm, plochy do 1 m2</t>
  </si>
  <si>
    <t>" vstupní předložené schody" 0,15*1,0*1,5</t>
  </si>
  <si>
    <t>0,15*1,8*0,9</t>
  </si>
  <si>
    <t>139</t>
  </si>
  <si>
    <t>965082941</t>
  </si>
  <si>
    <t>Odstranění násypů pod podlahami tl přes 200 mm</t>
  </si>
  <si>
    <t>-229056079</t>
  </si>
  <si>
    <t>Odstranění násypu pod podlahami nebo ochranného násypu na střechách tl. přes 200 mm jakékoliv plochy</t>
  </si>
  <si>
    <t>" vstupní předložené schody" 0,4*1,0*1,5</t>
  </si>
  <si>
    <t>0,6*1,8*0,9</t>
  </si>
  <si>
    <t>140</t>
  </si>
  <si>
    <t>977151131</t>
  </si>
  <si>
    <t>Jádrové vrty diamantovými korunkami do D 400 mm do stavebních materiálů</t>
  </si>
  <si>
    <t>1243887450</t>
  </si>
  <si>
    <t>Jádrové vrty diamantovými korunkami do stavebních materiálů (železobetonu, betonu, cihel, obkladů, dlažeb, kamene) průměru přes 350 do 400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</si>
  <si>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</si>
  <si>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prostup VZT" 0,1*1</t>
  </si>
  <si>
    <t>141</t>
  </si>
  <si>
    <t>971033441</t>
  </si>
  <si>
    <t>Vybourání otvorů ve zdivu cihelném pl do 0,25 m2 na MVC nebo MV tl do 300 mm</t>
  </si>
  <si>
    <t>-692371099</t>
  </si>
  <si>
    <t>Vybourání otvorů ve zdivu základovém nebo nadzákladovém z cihel, tvárnic, příčkovek z cihel pálených na maltu vápennou nebo vápenocementovou plochy do 0,25 m2, tl. do 300 mm</t>
  </si>
  <si>
    <t xml:space="preserve">" VZT 600/300 zeď 230mm" 2 </t>
  </si>
  <si>
    <t>142</t>
  </si>
  <si>
    <t>971033431</t>
  </si>
  <si>
    <t>Vybourání otvorů ve zdivu cihelném pl do 0,25 m2 na MVC nebo MV tl do 150 mm</t>
  </si>
  <si>
    <t>-597782341</t>
  </si>
  <si>
    <t>Vybourání otvorů ve zdivu základovém nebo nadzákladovém z cihel, tvárnic, příčkovek z cihel pálených na maltu vápennou nebo vápenocementovou plochy do 0,25 m2, tl. do 150 mm</t>
  </si>
  <si>
    <t>" vzt 450/300 příčka 100mm" 1</t>
  </si>
  <si>
    <t>" vzt 460/300 příčka 100mm" 1</t>
  </si>
  <si>
    <t>" vzt 550/400 příčka 100mm" 1</t>
  </si>
  <si>
    <t>" vzt 600/300 příčka 100mm" 1</t>
  </si>
  <si>
    <t>143</t>
  </si>
  <si>
    <t>-1042270778</t>
  </si>
  <si>
    <t>" vzt 900/350 příčka 100mm" 0,9*0,35*3</t>
  </si>
  <si>
    <t>" vzt 700/400 příčka 100mm" 0,7*0,4</t>
  </si>
  <si>
    <t>" vzt 1350/350 příčka 100mm" 1,35*0,35</t>
  </si>
  <si>
    <t>" vzt 1150/350 příčka 100mm" 1,15*0,35</t>
  </si>
  <si>
    <t>144</t>
  </si>
  <si>
    <t>977151128</t>
  </si>
  <si>
    <t>Jádrové vrty diamantovými korunkami do D 300 mm do stavebních materiálů</t>
  </si>
  <si>
    <t>241513021</t>
  </si>
  <si>
    <t>Jádrové vrty diamantovými korunkami do stavebních materiálů (železobetonu, betonu, cihel, obkladů, dlažeb, kamene) průměru přes 250 do 300 mm</t>
  </si>
  <si>
    <t>" prostup VZT" 0,15+0,1*6+0,23*2</t>
  </si>
  <si>
    <t>145</t>
  </si>
  <si>
    <t>977151126</t>
  </si>
  <si>
    <t>Jádrové vrty diamantovými korunkami do D 225 mm do stavebních materiálů</t>
  </si>
  <si>
    <t>1413694257</t>
  </si>
  <si>
    <t>Jádrové vrty diamantovými korunkami do stavebních materiálů (železobetonu, betonu, cihel, obkladů, dlažeb, kamene) průměru přes 200 do 225 mm</t>
  </si>
  <si>
    <t>" prostup VZT" 0,1*7</t>
  </si>
  <si>
    <t>146</t>
  </si>
  <si>
    <t>966008212</t>
  </si>
  <si>
    <t>Bourání odvodňovacího žlabu z betonových příkopových tvárnic š do 800 mm</t>
  </si>
  <si>
    <t>-159789024</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</si>
  <si>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</si>
  <si>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</si>
  <si>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 původní žlabovky" 24,76+1,0+1,4+10,5</t>
  </si>
  <si>
    <t>997</t>
  </si>
  <si>
    <t>Přesun sutě</t>
  </si>
  <si>
    <t>147</t>
  </si>
  <si>
    <t>997013151</t>
  </si>
  <si>
    <t>Vnitrostaveništní doprava suti a vybouraných hmot pro budovy v do 6 m s omezením mechanizace</t>
  </si>
  <si>
    <t>-1439428493</t>
  </si>
  <si>
    <t>Vnitrostaveništní doprava suti a vybouraných hmot vodorovně do 50 m svisle s omezením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</si>
  <si>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</si>
  <si>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148</t>
  </si>
  <si>
    <t>997013501</t>
  </si>
  <si>
    <t>Odvoz suti a vybouraných hmot na skládku nebo meziskládku do 1 km se složením</t>
  </si>
  <si>
    <t>739696374</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</si>
  <si>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</si>
  <si>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</si>
  <si>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149</t>
  </si>
  <si>
    <t>997013509</t>
  </si>
  <si>
    <t>Příplatek k odvozu suti a vybouraných hmot na skládku ZKD 1 km přes 1 km</t>
  </si>
  <si>
    <t>472774640</t>
  </si>
  <si>
    <t>Odvoz suti a vybouraných hmot na skládku nebo meziskládku se složením, na vzdálenost Příplatek k ceně za každý další i započatý 1 km přes 1 km</t>
  </si>
  <si>
    <t>Poznámka k položce:_x000d_
celkem 15Km</t>
  </si>
  <si>
    <t>117,018*14 'Přepočtené koeficientem množství</t>
  </si>
  <si>
    <t>150</t>
  </si>
  <si>
    <t>997013631</t>
  </si>
  <si>
    <t>Poplatek za uložení na skládce (skládkovné) stavebního odpadu směsného kód odpadu 17 09 04</t>
  </si>
  <si>
    <t>-54595660</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</si>
  <si>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</si>
  <si>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</si>
  <si>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151</t>
  </si>
  <si>
    <t>997013814</t>
  </si>
  <si>
    <t>Poplatek za uložení na skládce (skládkovné) stavebního odpadu izolací kód odpadu 17 06 04</t>
  </si>
  <si>
    <t>1307886602</t>
  </si>
  <si>
    <t>Poplatek za uložení stavebního odpadu na skládce (skládkovné) z izolačních materiálů zatříděného do Katalogu odpadů pod kódem 17 06 04</t>
  </si>
  <si>
    <t>998</t>
  </si>
  <si>
    <t>Přesun hmot</t>
  </si>
  <si>
    <t>152</t>
  </si>
  <si>
    <t>998017002</t>
  </si>
  <si>
    <t>Přesun hmot s omezením mechanizace pro budovy v do 12 m</t>
  </si>
  <si>
    <t>217154809</t>
  </si>
  <si>
    <t>Přesun hmot pro budovy občanské výstavby, bydlení, výrobu a služby s omezením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</si>
  <si>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</si>
  <si>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</si>
  <si>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</si>
  <si>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</si>
  <si>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</si>
  <si>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153</t>
  </si>
  <si>
    <t>711112001</t>
  </si>
  <si>
    <t>Provedení izolace proti zemní vlhkosti svislé za studena nátěrem penetračním</t>
  </si>
  <si>
    <t>1666461357</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</si>
  <si>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</si>
  <si>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</si>
  <si>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 pro zateplení - sokl pod terénem " 0,5*(24,76*2+12,82+0,5*2)</t>
  </si>
  <si>
    <t>154</t>
  </si>
  <si>
    <t>11163150</t>
  </si>
  <si>
    <t>lak penetrační asfaltový</t>
  </si>
  <si>
    <t>-127884174</t>
  </si>
  <si>
    <t>" pro zateplení - sokl pod terénem " 0,5*(24,76*2+12,82+0,5*2)*0,00035</t>
  </si>
  <si>
    <t>155</t>
  </si>
  <si>
    <t>711142559</t>
  </si>
  <si>
    <t>Provedení izolace proti zemní vlhkosti pásy přitavením svislé NAIP</t>
  </si>
  <si>
    <t>-620143158</t>
  </si>
  <si>
    <t>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</si>
  <si>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m2._x000d_
</t>
  </si>
  <si>
    <t>156</t>
  </si>
  <si>
    <t>62832001</t>
  </si>
  <si>
    <t>pás asfaltový natavitelný oxidovaný tl 3,5mm typu V60 S35 s vložkou ze skleněné rohože, s jemnozrnným minerálním posypem</t>
  </si>
  <si>
    <t>-58046259</t>
  </si>
  <si>
    <t>" pro zateplení - sokl pod terénem " 0,5*(24,76*2+12,82+0,5*2)*1,2</t>
  </si>
  <si>
    <t>157</t>
  </si>
  <si>
    <t>711161212</t>
  </si>
  <si>
    <t>Izolace proti zemní vlhkosti nopovou fólií svislá, nopek v 8,0 mm, tl do 0,6 mm</t>
  </si>
  <si>
    <t>1209513588</t>
  </si>
  <si>
    <t>Izolace proti zemní vlhkosti a beztlakové vodě nopovými fóliemi na ploše svislé S vrstva ochranná, odvětrávací a drenážní výška nopku 8,0 mm, tl. fólie do 0,6 mm</t>
  </si>
  <si>
    <t>158</t>
  </si>
  <si>
    <t>711161383</t>
  </si>
  <si>
    <t>Izolace proti zemní vlhkosti nopovou fólií ukončení horní lištou</t>
  </si>
  <si>
    <t>1330369686</t>
  </si>
  <si>
    <t>Izolace proti zemní vlhkosti a beztlakové vodě nopovými fóliemi ostatní ukončení izolace lištou</t>
  </si>
  <si>
    <t>" pro zateplení - sokl pod terénem - lišta nerez" (24,76*2+12,82+0,5*2)</t>
  </si>
  <si>
    <t>159</t>
  </si>
  <si>
    <t>998711102</t>
  </si>
  <si>
    <t>Přesun hmot tonážní pro izolace proti vodě, vlhkosti a plynům v objektech výšky do 12 m</t>
  </si>
  <si>
    <t>354111379</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</si>
  <si>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</si>
  <si>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</si>
  <si>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</si>
  <si>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</si>
  <si>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</si>
  <si>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712300833</t>
  </si>
  <si>
    <t>Odstranění povlakové krytiny střech do 10° třívrstvé</t>
  </si>
  <si>
    <t>-1683668379</t>
  </si>
  <si>
    <t>Odstranění ze střech plochých do 10° krytiny povlakové třívrstvé</t>
  </si>
  <si>
    <t>" původní plochá" 12,5*24,8</t>
  </si>
  <si>
    <t>161</t>
  </si>
  <si>
    <t>712400832</t>
  </si>
  <si>
    <t>Odstranění povlakové krytiny střech do 30° dvouvrstvé</t>
  </si>
  <si>
    <t>-1203620423</t>
  </si>
  <si>
    <t>Odstranění ze střech šikmých přes 10° do 30° krytiny povlakové dvouvrstvé</t>
  </si>
  <si>
    <t>" stříška schodiště" 1,6*3,0</t>
  </si>
  <si>
    <t>" stříška rampa" 2,0*12,0</t>
  </si>
  <si>
    <t>713</t>
  </si>
  <si>
    <t>Izolace tepelné</t>
  </si>
  <si>
    <t>162</t>
  </si>
  <si>
    <t>713121131</t>
  </si>
  <si>
    <t>Montáž izolace tepelné podlah parotěsné reflexní tl do 5 mm</t>
  </si>
  <si>
    <t>1442336766</t>
  </si>
  <si>
    <t>Montáž tepelné izolace podlah parotěsnými reflexními pásy, tloušťka izolace do 5 mm</t>
  </si>
  <si>
    <t xml:space="preserve">Poznámka k souboru cen:_x000d_
1. Množství tepelné izolace podlah okrajovými pásky k ceně -1211 se určuje v m projektované délky obložení (bez přesahů) na obvodu podlahy._x000d_
</t>
  </si>
  <si>
    <t>" původní plochá střecha - parotěs " 12,5*24,8</t>
  </si>
  <si>
    <t>163</t>
  </si>
  <si>
    <t>28355300</t>
  </si>
  <si>
    <t>pás podstřešní parotěsný tepelně izolační s reflexní Al vrstvou tl 4mm tepelného odporu 0,53</t>
  </si>
  <si>
    <t>386855938</t>
  </si>
  <si>
    <t>310*1,15 'Přepočtené koeficientem množství</t>
  </si>
  <si>
    <t>164</t>
  </si>
  <si>
    <t>713141152</t>
  </si>
  <si>
    <t>Montáž izolace tepelné střech plochých kladené volně 2 vrstvy rohoží, pásů, dílců, desek</t>
  </si>
  <si>
    <t>369066342</t>
  </si>
  <si>
    <t>Montáž tepelné izolace střech plochých rohožemi, pásy, deskami, dílci, bloky (izolační materiál ve specifikaci) kladenými volně dvouvrstvá</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</si>
  <si>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-1336 se určuje v m2 půdorysné projektované vyspádované plochy střechy._x000d_
3. V cenách -1222 až -1264 jsou započteny náklady na montáž a dodávku kotevních šroubů._x000d_
4. V cenách -1222 až -1264 nejsou započteny náklady na položení tepelné izolace; tyto se oceňují cenami -1111 až - 1153 tohoto souboru cen._x000d_
5. Ceny -1381 až -1396 lze použít pro montáž izolace do 1 000 mm. V případě vyšších střešních konstrukcí se pro izolace stěn použijí položky souboru cen 713 13-11 Montáž tepelné izolace stěn tohoto katalogu._x000d_
</t>
  </si>
  <si>
    <t>" původní plochá střecha - izolace 20+16cm " 12,5*24,8</t>
  </si>
  <si>
    <t>165</t>
  </si>
  <si>
    <t>63150799</t>
  </si>
  <si>
    <t>pás tepelně izolační mezi krokve λ=0,036-0,037 tl 200mm</t>
  </si>
  <si>
    <t>-1210104351</t>
  </si>
  <si>
    <t>310*1,02 'Přepočtené koeficientem množství</t>
  </si>
  <si>
    <t>166</t>
  </si>
  <si>
    <t>63166769</t>
  </si>
  <si>
    <t>pás tepelně izolační mezi krokve λ=0,036-0,037 tl 160mm</t>
  </si>
  <si>
    <t>-499338884</t>
  </si>
  <si>
    <t>167</t>
  </si>
  <si>
    <t>713151211</t>
  </si>
  <si>
    <t>Montáž izolace tepelné nad krokvemi střech šikmých reflexní s difúzní spojovací páskou tl do 5 mm</t>
  </si>
  <si>
    <t>1043848583</t>
  </si>
  <si>
    <t>Montáž tepelné izolace střech šikmých rohožemi, pásy, deskami (izolační materiál ve specifikaci) připevněné sponkami reflexní nad krokve s difúzní spojovací páskou, tloušťka izolace do 5 mm</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</si>
  <si>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</si>
  <si>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 původní plochá střecha - dif. na izolaci " 12,5*24,8</t>
  </si>
  <si>
    <t>168</t>
  </si>
  <si>
    <t>28329322</t>
  </si>
  <si>
    <t>fólie kontaktní difuzně propustná pro doplňkovou hydroizolační vrstvu, čtyřvrstvá mikroporézní PP 160g/m2</t>
  </si>
  <si>
    <t>45630082</t>
  </si>
  <si>
    <t>169</t>
  </si>
  <si>
    <t>998713102</t>
  </si>
  <si>
    <t>Přesun hmot tonážní pro izolace tepelné v objektech v do 12 m</t>
  </si>
  <si>
    <t>1961917069</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</si>
  <si>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</si>
  <si>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</si>
  <si>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751</t>
  </si>
  <si>
    <t>Vzduchotechnika</t>
  </si>
  <si>
    <t>170</t>
  </si>
  <si>
    <t>751398024</t>
  </si>
  <si>
    <t>Mtž větrací mřížky stěnové do 0,200 m2</t>
  </si>
  <si>
    <t>601859524</t>
  </si>
  <si>
    <t>Montáž ostatních zařízení větrací mřížky stěnové, průřezu přes 0,150 do 0,200 m2</t>
  </si>
  <si>
    <t xml:space="preserve">Poznámka k souboru cen:_x000d_
1. Montáž hadice pro odvod kondenzátu se oceňuje cenou 751 61-3141._x000d_
</t>
  </si>
  <si>
    <t>" větrací mřížky 400/400" 14</t>
  </si>
  <si>
    <t>171</t>
  </si>
  <si>
    <t>553414R1</t>
  </si>
  <si>
    <t>mřížka větrací nerezová se síťovinou 400x400mm</t>
  </si>
  <si>
    <t>1200430249</t>
  </si>
  <si>
    <t>172</t>
  </si>
  <si>
    <t>998751101</t>
  </si>
  <si>
    <t>Přesun hmot tonážní pro vzduchotechniku v objektech v do 12 m</t>
  </si>
  <si>
    <t>1123823581</t>
  </si>
  <si>
    <t>Přesun hmot pro vzduchotechniku stanovený z hmotnosti přesunovaného materiálu vodorovná dopravní vzdálenost do 100 m v objektech výšky do 12 m</t>
  </si>
  <si>
    <t>762</t>
  </si>
  <si>
    <t>Konstrukce tesařské</t>
  </si>
  <si>
    <t>173</t>
  </si>
  <si>
    <t>762342811</t>
  </si>
  <si>
    <t>Demontáž laťování střech z latí osové vzdálenosti do 0,22 m</t>
  </si>
  <si>
    <t>-13720950</t>
  </si>
  <si>
    <t>Demontáž bednění a laťování laťování střech sklonu do 60° se všemi nadstřešními konstrukcemi, z latí průřezové plochy do 25 cm2 při osové vzdálenosti do 0,22 m</t>
  </si>
  <si>
    <t>" pultová střecha - latě" 12,5*24,8</t>
  </si>
  <si>
    <t>174</t>
  </si>
  <si>
    <t>762343811</t>
  </si>
  <si>
    <t>Demontáž bednění okapů a štítových říms z prken</t>
  </si>
  <si>
    <t>1544843659</t>
  </si>
  <si>
    <t>Demontáž bednění a laťování bednění okapů a štítových říms, včetně kostry, krajnice a závětrného prkna, pevných žaluzií a bednění z dílců, z prken hrubých, hoblovaných tl. do 32 mm</t>
  </si>
  <si>
    <t>" boky" (1,4+0,4)/2*12,5*2</t>
  </si>
  <si>
    <t>" pult z čela" 1,4*24,8</t>
  </si>
  <si>
    <t>175</t>
  </si>
  <si>
    <t>7637321R1</t>
  </si>
  <si>
    <t>DE-Montáž střešní konstrukce v do 10 m z příhradových vazníků konstrukční délky do 12,5 m</t>
  </si>
  <si>
    <t>-1768583872</t>
  </si>
  <si>
    <t>DE-Montáž střešní konstrukce do 10 m výšky římsy opláštění střechy, štítů, říms, dýmníků a světlíkových obrub z vazníků příhradových, konstrukční délky přes 9,0 do 12,5 m</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</si>
  <si>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</si>
  <si>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26*12,5</t>
  </si>
  <si>
    <t>176</t>
  </si>
  <si>
    <t>7629600R1</t>
  </si>
  <si>
    <t>Montáž vazníků a spojovací materiál</t>
  </si>
  <si>
    <t>soubor</t>
  </si>
  <si>
    <t>-2040275997</t>
  </si>
  <si>
    <t>177</t>
  </si>
  <si>
    <t>7629600R2</t>
  </si>
  <si>
    <t>Doprava vazníků</t>
  </si>
  <si>
    <t>1764028984</t>
  </si>
  <si>
    <t>178</t>
  </si>
  <si>
    <t>7629600R3</t>
  </si>
  <si>
    <t>Výroba vazníků včetně impregnace</t>
  </si>
  <si>
    <t>-495130520</t>
  </si>
  <si>
    <t>179</t>
  </si>
  <si>
    <t>762341027</t>
  </si>
  <si>
    <t>Bednění střech rovných z desek OSB tl 25 mm na pero a drážku šroubovaných na krokve</t>
  </si>
  <si>
    <t>469285979</t>
  </si>
  <si>
    <t>Bednění a laťování bednění střech rovných sklonu do 60° s vyřezáním otvorů z dřevoštěpkových desek OSB šroubovaných na krokve na pero a drážku, tloušťky desky 25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</si>
  <si>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</si>
  <si>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 plocha střechy" 7,205*25,36*2</t>
  </si>
  <si>
    <t>180</t>
  </si>
  <si>
    <t>762083111</t>
  </si>
  <si>
    <t>Impregnace řeziva proti dřevokaznému hmyzu a houbám máčením třída ohrožení 1 a 2</t>
  </si>
  <si>
    <t>-194940835</t>
  </si>
  <si>
    <t>Práce společné pro tesařské konstrukce impregnace řeziva máčením proti dřevokaznému hmyzu a houbám, třída ohrožení 1 a 2 (dřevo v interiéru)</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</si>
  <si>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</si>
  <si>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 revizní lávka" 2,0*24,76*0,035</t>
  </si>
  <si>
    <t>181</t>
  </si>
  <si>
    <t>762521108</t>
  </si>
  <si>
    <t>Položení podlahy z hrubých fošen na sraz</t>
  </si>
  <si>
    <t>-881582138</t>
  </si>
  <si>
    <t>Položení podlah nehoblovaných na sraz z fošen hrubých</t>
  </si>
  <si>
    <t xml:space="preserve">Poznámka k souboru cen:_x000d_
1. Cenu 762 52-1104, 762 52-1108 lze použít na provizorní zakrytí výkopu uvnitř budov._x000d_
</t>
  </si>
  <si>
    <t>" revizní lávka" 2,0*24,76</t>
  </si>
  <si>
    <t>182</t>
  </si>
  <si>
    <t>60511130</t>
  </si>
  <si>
    <t>řezivo stavební fošny prismované středové š 160-220mm dl 2-5m</t>
  </si>
  <si>
    <t>-2054014004</t>
  </si>
  <si>
    <t>" revizní lávka" 2,0*24,76*0,035*1,05</t>
  </si>
  <si>
    <t>183</t>
  </si>
  <si>
    <t>762595001</t>
  </si>
  <si>
    <t>Spojovací prostředky pro položení dřevěných podlah a zakrytí kanálů</t>
  </si>
  <si>
    <t>-1621657158</t>
  </si>
  <si>
    <t>Spojovací prostředky podlah a podkladových konstrukcí hřebíky, vruty</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</si>
  <si>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</si>
  <si>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184</t>
  </si>
  <si>
    <t>998762102</t>
  </si>
  <si>
    <t>Přesun hmot tonážní pro kce tesařské v objektech v do 12 m</t>
  </si>
  <si>
    <t>-1989803456</t>
  </si>
  <si>
    <t>Přesun hmot pro konstrukce tesařské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</si>
  <si>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</si>
  <si>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</si>
  <si>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</si>
  <si>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185</t>
  </si>
  <si>
    <t>763131411</t>
  </si>
  <si>
    <t>SDK podhled desky 1xA 12,5 bez izolace dvouvrstvá spodní kce profil CD+UD</t>
  </si>
  <si>
    <t>1106101350</t>
  </si>
  <si>
    <t>Podhled ze sádrokartonových desek dvouvrstvá zavěšená spodní konstrukce z ocelových profilů CD, UD jednoduše opláštěná deskou standardní A, tl. 12,5 mm, bez izolace</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</si>
  <si>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</si>
  <si>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 podhled sdk v=2,6m nebo 2,75m" 5,6+18,7+4,48+10,45+9,9+14,28+2,43+20,56+3,48+1,26+5,49+1,4+2,52+8,68</t>
  </si>
  <si>
    <t>15,72+8,69+3,92</t>
  </si>
  <si>
    <t>186</t>
  </si>
  <si>
    <t>763131451</t>
  </si>
  <si>
    <t>SDK podhled deska 1xH2 12,5 bez izolace dvouvrstvá spodní kce profil CD+UD</t>
  </si>
  <si>
    <t>369974783</t>
  </si>
  <si>
    <t>Podhled ze sádrokartonových desek dvouvrstvá zavěšená spodní konstrukce z ocelových profilů CD, UD jednoduše opláštěná deskou impregnovanou H2, tl. 12,5 mm, bez izolace</t>
  </si>
  <si>
    <t xml:space="preserve">" podhled sdk v=2,6m nebo 2,75m - mokrý provoz"  4,2+6,57+2,8</t>
  </si>
  <si>
    <t>187</t>
  </si>
  <si>
    <t>763131721</t>
  </si>
  <si>
    <t>SDK podhled skoková změna v do 0,5 m</t>
  </si>
  <si>
    <t>322789671</t>
  </si>
  <si>
    <t>Podhled ze sádrokartonových desek ostatní práce a konstrukce na podhledech ze sádrokartonových desek skokové změny výšky podhledu do 0,5 m</t>
  </si>
  <si>
    <t>"mč 1.02" 1,2*2</t>
  </si>
  <si>
    <t>" mč 1.04" 4,5*2</t>
  </si>
  <si>
    <t>" mč 1.06" 4,5*2</t>
  </si>
  <si>
    <t>" mč 1.08 a 1.09" 6,1</t>
  </si>
  <si>
    <t>" mč 1.21" 4,4</t>
  </si>
  <si>
    <t>" mč 1.24" 3,3</t>
  </si>
  <si>
    <t>" mč 1.16" 3,3*2</t>
  </si>
  <si>
    <t>" mč 1.17" 2,7*2</t>
  </si>
  <si>
    <t>188</t>
  </si>
  <si>
    <t>763131771</t>
  </si>
  <si>
    <t>Příplatek k SDK podhledu za rovinnost kvality Q3</t>
  </si>
  <si>
    <t>-1468196243</t>
  </si>
  <si>
    <t>Podhled ze sádrokartonových desek Příplatek k cenám za rovinnost kvality speciální tmelení kvality Q3</t>
  </si>
  <si>
    <t>189</t>
  </si>
  <si>
    <t>998763302</t>
  </si>
  <si>
    <t>Přesun hmot tonážní pro sádrokartonové konstrukce v objektech v do 12 m</t>
  </si>
  <si>
    <t>743925188</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</si>
  <si>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</si>
  <si>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</si>
  <si>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</si>
  <si>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</si>
  <si>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190</t>
  </si>
  <si>
    <t>764001841</t>
  </si>
  <si>
    <t>Demontáž krytiny ze šablon do suti</t>
  </si>
  <si>
    <t>-1159027095</t>
  </si>
  <si>
    <t>Demontáž klempířských konstrukcí krytiny ze šablon do suti</t>
  </si>
  <si>
    <t>" pultová střecha" 12,5*24,8</t>
  </si>
  <si>
    <t>191</t>
  </si>
  <si>
    <t>764002801</t>
  </si>
  <si>
    <t>Demontáž závětrné lišty do suti</t>
  </si>
  <si>
    <t>1468233145</t>
  </si>
  <si>
    <t>Demontáž klempířských konstrukcí závětrné lišty do suti</t>
  </si>
  <si>
    <t>" budova" 12,5*2+24,8</t>
  </si>
  <si>
    <t>" stříšky" 1,6*2+2,0*2</t>
  </si>
  <si>
    <t>192</t>
  </si>
  <si>
    <t>764002812</t>
  </si>
  <si>
    <t>Demontáž okapového plechu do suti v krytině skládané</t>
  </si>
  <si>
    <t>178053605</t>
  </si>
  <si>
    <t>Demontáž klempířských konstrukcí okapového plechu do suti, v krytině skládané</t>
  </si>
  <si>
    <t>" budova" 4,8</t>
  </si>
  <si>
    <t>" stříšky" 12,0+3,0</t>
  </si>
  <si>
    <t>193</t>
  </si>
  <si>
    <t>764002851</t>
  </si>
  <si>
    <t>Demontáž oplechování parapetů do suti</t>
  </si>
  <si>
    <t>-973310698</t>
  </si>
  <si>
    <t>Demontáž klempířských konstrukcí oplechování parapetů do suti</t>
  </si>
  <si>
    <t>" původní" 1,15*22+0,9*3</t>
  </si>
  <si>
    <t>194</t>
  </si>
  <si>
    <t>764002871</t>
  </si>
  <si>
    <t>Demontáž lemování zdí do suti</t>
  </si>
  <si>
    <t>-1758768345</t>
  </si>
  <si>
    <t>Demontáž klempířských konstrukcí lemování zdí do suti</t>
  </si>
  <si>
    <t>195</t>
  </si>
  <si>
    <t>764004801</t>
  </si>
  <si>
    <t>Demontáž podokapního žlabu do suti</t>
  </si>
  <si>
    <t>734815583</t>
  </si>
  <si>
    <t>Demontáž klempířských konstrukcí žlabu podokapního do suti</t>
  </si>
  <si>
    <t>196</t>
  </si>
  <si>
    <t>764004861</t>
  </si>
  <si>
    <t>Demontáž svodu do suti</t>
  </si>
  <si>
    <t>-690581171</t>
  </si>
  <si>
    <t>Demontáž klempířských konstrukcí svodu do suti</t>
  </si>
  <si>
    <t>" budova" 4,5*2</t>
  </si>
  <si>
    <t>" stříšky" 3,5+1,5</t>
  </si>
  <si>
    <t>197</t>
  </si>
  <si>
    <t>764216643</t>
  </si>
  <si>
    <t>Oplechování rovných parapetů celoplošně lepené z Pz s povrchovou úpravou rš 250 mm</t>
  </si>
  <si>
    <t>-1284090729</t>
  </si>
  <si>
    <t>Oplechování parapetů z pozinkovaného plechu s povrchovou úpravou rovných celoplošně lepené, bez rohů rš 250 mm</t>
  </si>
  <si>
    <t>" nové" 0,9*3+1,15*23</t>
  </si>
  <si>
    <t>198</t>
  </si>
  <si>
    <t>764326442</t>
  </si>
  <si>
    <t>Ventilační turbína z Al plechu na skládané nebo plechové krytině průměru do 350 mm</t>
  </si>
  <si>
    <t>539427215</t>
  </si>
  <si>
    <t>Ventilační turbína z hliníkového plechu s lemováním na střechách s krytinou skládanou mimo prejzovou nebo z plechu, průměru přes 300 mm do 350 mm</t>
  </si>
  <si>
    <t xml:space="preserve">Poznámka k souboru cen:_x000d_
1. V cenách jsou započteny i náklady na dodávku základny, stavitelného krku a hlavice._x000d_
</t>
  </si>
  <si>
    <t>199</t>
  </si>
  <si>
    <t>764141311</t>
  </si>
  <si>
    <t>Krytina střechy rovné drážkováním ze svitků z TiZn lesklého plechu rš 670 mm sklonu do 30°</t>
  </si>
  <si>
    <t>386043182</t>
  </si>
  <si>
    <t>Krytina ze svitků nebo tabulí z titanzinkového lesklého válcovaného plechu s úpravou u okapů, prostupů a výčnělků střechy rovné drážkováním ze svitků rš 670 mm, sklon střechy do 30°</t>
  </si>
  <si>
    <t>" plocha střechy - TIZN" 7,205*25,36*2</t>
  </si>
  <si>
    <t>200</t>
  </si>
  <si>
    <t>764241306</t>
  </si>
  <si>
    <t>Oplechování větraného hřebene s větrací mřížkou z TiZn lesklého plechu rš 500 mm</t>
  </si>
  <si>
    <t>458059032</t>
  </si>
  <si>
    <t>Oplechování střešních prvků z titanzinkového lesklého válcovaného plechu hřebene větraného, včetně větrací mřížky rš 500 mm</t>
  </si>
  <si>
    <t xml:space="preserve">Poznámka k souboru cen:_x000d_
1. V cenách 764 24-1305 až - 2357 nejsou započteny náklady na podkladní plech, tyto se oceňují souborem cen 764 01-14..Podkladní plech z pozinkovaného plechu v tl. 1,0 mm a rozvinuté šířce dle rš střešního prvku._x000d_
</t>
  </si>
  <si>
    <t>Poznámka k položce:_x000d_
K12</t>
  </si>
  <si>
    <t>201</t>
  </si>
  <si>
    <t>764242304</t>
  </si>
  <si>
    <t>Oplechování štítu závětrnou lištou z TiZn lesklého plechu rš 330 mm</t>
  </si>
  <si>
    <t>-1582608414</t>
  </si>
  <si>
    <t>Oplechování střešních prvků z titanzinkového lesklého válcovaného plechu štítu závětrnou lištou rš 330 mm</t>
  </si>
  <si>
    <t>Poznámka k položce:_x000d_
K13</t>
  </si>
  <si>
    <t>202</t>
  </si>
  <si>
    <t>764011443</t>
  </si>
  <si>
    <t>Podkladní plech z PZ plechu pro hřebeny, nároží, úžlabí nebo okapové hrany tl. 1,0 mm rš 250 mm</t>
  </si>
  <si>
    <t>1408261720</t>
  </si>
  <si>
    <t>Podkladní plech z pozinkovaného plechu tloušťky 1,0 mm pro TiZn rš 250 mm</t>
  </si>
  <si>
    <t xml:space="preserve">Poznámka k souboru cen:_x000d_
1. Rozvinutá šířka podkladního plechu se určuje z rš střešního prvku._x000d_
2. Tloušťka pokladního plechu 1,0 mm se používá pro střešní prvky z titanzinkového plechu._x000d_
</t>
  </si>
  <si>
    <t>" okap" 25,36*2</t>
  </si>
  <si>
    <t>203</t>
  </si>
  <si>
    <t>764242337</t>
  </si>
  <si>
    <t>Oplechování rovné okapové hrany z TiZn lesklého plechu rš 670 mm</t>
  </si>
  <si>
    <t>-1158639845</t>
  </si>
  <si>
    <t>Oplechování střešních prvků z titanzinkového lesklého válcovaného plechu okapu okapovým plechem střechy rovné rš 670 mm</t>
  </si>
  <si>
    <t>Poznámka k položce:_x000d_
K7</t>
  </si>
  <si>
    <t>204</t>
  </si>
  <si>
    <t>764243356</t>
  </si>
  <si>
    <t>Sněhový zachytávač krytiny z TiZn lesklého plechu průběžný dvoutrubkový</t>
  </si>
  <si>
    <t>-1112102559</t>
  </si>
  <si>
    <t>Oplechování střešních prvků z titanzinkového lesklého válcovaného plechu sněhový zachytávač průbežný dvoutrubkový</t>
  </si>
  <si>
    <t>Poznámka k položce:_x000d_
K15+K16</t>
  </si>
  <si>
    <t>205</t>
  </si>
  <si>
    <t>7642433R1</t>
  </si>
  <si>
    <t>Sněhový zachytávač krytiny z TiZn lesklého plechu průběžný třítrubkový</t>
  </si>
  <si>
    <t>CS ÚRS 2020 02</t>
  </si>
  <si>
    <t>451103896</t>
  </si>
  <si>
    <t>Oplechování střešních prvků z titanzinkového lesklého válcovaného plechu sněhový zachytávač průbežný třítrubkový</t>
  </si>
  <si>
    <t xml:space="preserve">Poznámka k souboru cen:_x000d_
1. V cenách 764 24-1305 až - 2357 nejsou započteny náklady na podkladní plech. Ten se oceňuje souborem cen 764 01-14..Podkladní plech z pozinkovaného plechu v tl. 1,0 mm a rozvinuté šířce dle rš střešního prvku._x000d_
</t>
  </si>
  <si>
    <t>Poznámka k položce:_x000d_
K14+K16</t>
  </si>
  <si>
    <t>206</t>
  </si>
  <si>
    <t>764342315</t>
  </si>
  <si>
    <t>Spodní lemování rovných zdí střech s krytinou skládanou z TiZn lesklého plechu rš 400 mm</t>
  </si>
  <si>
    <t>-997684514</t>
  </si>
  <si>
    <t>Lemování zdí z titanzinkového lesklého válcovaného plechu spodní s formováním do tvaru krytiny rovných, střech s krytinou skládanou mimo prejzovou rš 400 mm</t>
  </si>
  <si>
    <t>Poznámka k položce:_x000d_
K11</t>
  </si>
  <si>
    <t>207</t>
  </si>
  <si>
    <t>764344312</t>
  </si>
  <si>
    <t>Lemování prostupů střech s krytinou skládanou nebo plechovou bez lišty z TiZn lesklého plechu</t>
  </si>
  <si>
    <t>-1700766333</t>
  </si>
  <si>
    <t>Lemování prostupů z titanzinkového lesklého válcovaného plechu bez lišty, střech s krytinou skládanou nebo z plechu</t>
  </si>
  <si>
    <t xml:space="preserve">Poznámka k souboru cen:_x000d_
1. V cenách nejsou započteny náklady na připojovací dilatační lištu, tyto se oceňují cenami souboru cen 764 04 - 132. Dilatační lišta z titanzinkového lesklého válcovaného plechu._x000d_
</t>
  </si>
  <si>
    <t>" výlez" 0,6*0,5*4</t>
  </si>
  <si>
    <t>" výdech VZT" (0,9+0,35)*2*0,5</t>
  </si>
  <si>
    <t>208</t>
  </si>
  <si>
    <t>764346323</t>
  </si>
  <si>
    <t>Lemování ventilačních nástavců z TiZn lesklého válcovaného plechu na krytině skládané D do 150 mm</t>
  </si>
  <si>
    <t>-968220345</t>
  </si>
  <si>
    <t>Lemování ventilačních nástavců z titanzinkového lesklého válcovaného plechu výšky do 1000 mm, se stříškou střech s krytinou skládanou mimo prejzovou nebo z plechu, průměru přes 100 do 150 mm</t>
  </si>
  <si>
    <t>" ZTI" 2</t>
  </si>
  <si>
    <t>209</t>
  </si>
  <si>
    <t>764541305</t>
  </si>
  <si>
    <t>Žlab podokapní půlkruhový z TiZn lesklého plechu rš 330 mm</t>
  </si>
  <si>
    <t>662383431</t>
  </si>
  <si>
    <t>Žlab podokapní z titanzinkového lesklého válcovaného plechu včetně háků a čel půlkruhový rš 330 mm</t>
  </si>
  <si>
    <t>Poznámka k položce:_x000d_
K4, K5, K6</t>
  </si>
  <si>
    <t>210</t>
  </si>
  <si>
    <t>764541346</t>
  </si>
  <si>
    <t>Kotlík oválný (trychtýřový) pro podokapní žlaby z TiZn lesklého plechu 330/100 mm</t>
  </si>
  <si>
    <t>-1880397126</t>
  </si>
  <si>
    <t>Žlab podokapní z titanzinkového lesklého válcovaného plechu včetně háků a čel kotlík oválný (trychtýřový), rš žlabu/průměr svodu 330/100 mm</t>
  </si>
  <si>
    <t>Poznámka k položce:_x000d_
K2</t>
  </si>
  <si>
    <t>211</t>
  </si>
  <si>
    <t>764541347</t>
  </si>
  <si>
    <t>Kotlík oválný (trychtýřový) pro podokapní žlaby z TiZn lesklého plechu 330/120 mm</t>
  </si>
  <si>
    <t>-28066466</t>
  </si>
  <si>
    <t>Žlab podokapní z titanzinkového lesklého válcovaného plechu včetně háků a čel kotlík oválný (trychtýřový), rš žlabu/průměr svodu 330/120 mm</t>
  </si>
  <si>
    <t>Poznámka k položce:_x000d_
K9</t>
  </si>
  <si>
    <t>212</t>
  </si>
  <si>
    <t>764548323</t>
  </si>
  <si>
    <t>Svody kruhové včetně objímek, kolen, odskoků z TiZn lesklého plechu průměru 100 mm</t>
  </si>
  <si>
    <t>-970524920</t>
  </si>
  <si>
    <t>Svod z titanzinkového lesklého válcovaného plechu včetně objímek, kolen a odskoků kruhový, průměru 100 mm</t>
  </si>
  <si>
    <t>" K1" 13,15</t>
  </si>
  <si>
    <t>" K3" 0,5*8</t>
  </si>
  <si>
    <t>213</t>
  </si>
  <si>
    <t>764548324</t>
  </si>
  <si>
    <t>Svody kruhové včetně objímek, kolen, odskoků z TiZn lesklého plechu průměru 120 mm</t>
  </si>
  <si>
    <t>-871864960</t>
  </si>
  <si>
    <t>Svod z titanzinkového lesklého válcovaného plechu včetně objímek, kolen a odskoků kruhový, průměru 120 mm</t>
  </si>
  <si>
    <t>" K8" 3,75</t>
  </si>
  <si>
    <t>" K10" 0,5*2</t>
  </si>
  <si>
    <t>214</t>
  </si>
  <si>
    <t>764203152</t>
  </si>
  <si>
    <t>Montáž střešního výlezu pro krytinu skládanou nebo plechovou</t>
  </si>
  <si>
    <t>-726633041</t>
  </si>
  <si>
    <t>Montáž oplechování střešních prvků střešního výlezu střechy s krytinou skládanou nebo plechovou</t>
  </si>
  <si>
    <t>215</t>
  </si>
  <si>
    <t>55341849</t>
  </si>
  <si>
    <t>vikýř standard titanzinek 60x60cm</t>
  </si>
  <si>
    <t>-1385180812</t>
  </si>
  <si>
    <t>216</t>
  </si>
  <si>
    <t>998764102</t>
  </si>
  <si>
    <t>Přesun hmot tonážní pro konstrukce klempířské v objektech v do 12 m</t>
  </si>
  <si>
    <t>-105347296</t>
  </si>
  <si>
    <t>Přesun hmot pro konstrukce klempířské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</si>
  <si>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</si>
  <si>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</si>
  <si>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</si>
  <si>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217</t>
  </si>
  <si>
    <t>765192001</t>
  </si>
  <si>
    <t>Nouzové (provizorní) zakrytí střechy plachtou</t>
  </si>
  <si>
    <t>-147747014</t>
  </si>
  <si>
    <t>Nouzové zakrytí střechy plachtou</t>
  </si>
  <si>
    <t xml:space="preserve">Poznámka k souboru cen:_x000d_
1. Cenu lze použít pro přechodné zakrytí střechy nebo krovu._x000d_
2. V ceně 765 19-2001 jsou započteny náklady i na:_x000d_
a) montáž a demontáž plachty,_x000d_
b) opotřebení plachty._x000d_
</t>
  </si>
  <si>
    <t>" budova" 7,205*25,36*2</t>
  </si>
  <si>
    <t>218</t>
  </si>
  <si>
    <t>765191013</t>
  </si>
  <si>
    <t>Montáž pojistné hydroizolační nebo parotěsné fólie kladené přes 20° volně na bednění nebo tepelnou izolaci</t>
  </si>
  <si>
    <t>1939334915</t>
  </si>
  <si>
    <t>Montáž pojistné hydroizolační nebo parotěsné fólie kladené ve sklonu přes 20° volně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</si>
  <si>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</si>
  <si>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 plocha střechy - folie pod TIZN" 7,205*25,36*2</t>
  </si>
  <si>
    <t>219</t>
  </si>
  <si>
    <t>63150819</t>
  </si>
  <si>
    <t>fólie kontaktní difuzně propustná pro doplňkovou hydroizolační vrstvu, jednovrstvá mikrovláknitá s funkční vrstvou tl 220μm</t>
  </si>
  <si>
    <t>-368082564</t>
  </si>
  <si>
    <t>394,238*1,1 'Přepočtené koeficientem množství</t>
  </si>
  <si>
    <t>220</t>
  </si>
  <si>
    <t>765123122</t>
  </si>
  <si>
    <t>Krytina betonová univerzální ochranná a větrávací mřížka okapové hrany</t>
  </si>
  <si>
    <t>764176222</t>
  </si>
  <si>
    <t>Krytina betonová drážková skládaná na sucho sklonu střechy do 30° prvky okapové hrany větrací mřížka univerzální</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</si>
  <si>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</si>
  <si>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221</t>
  </si>
  <si>
    <t>998765102</t>
  </si>
  <si>
    <t>Přesun hmot tonážní pro krytiny skládané v objektech v do 12 m</t>
  </si>
  <si>
    <t>-1387088194</t>
  </si>
  <si>
    <t>Přesun hmot pro krytiny skládané stanovený z hmotnosti přesunovaného materiálu vodorovná dopravní vzdálenost do 50 m na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</si>
  <si>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</si>
  <si>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</si>
  <si>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</si>
  <si>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222</t>
  </si>
  <si>
    <t>766622116</t>
  </si>
  <si>
    <t>Montáž plastových oken plochy přes 1 m2 pevných výšky do 2,5 m s rámem do zdiva</t>
  </si>
  <si>
    <t>-765226459</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</si>
  <si>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</si>
  <si>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</si>
  <si>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 2kř 115/170" 1,15*1,7</t>
  </si>
  <si>
    <t>" 1kř 115/197" 1,15*1,7</t>
  </si>
  <si>
    <t>223</t>
  </si>
  <si>
    <t>61140053</t>
  </si>
  <si>
    <t>okno plastové otevíravé/sklopné dvojsklo přes plochu 1m2 v 1,5-2,5m</t>
  </si>
  <si>
    <t>1722231006</t>
  </si>
  <si>
    <t>Poznámka k položce:_x000d_
ozn. 1 a 2</t>
  </si>
  <si>
    <t>224</t>
  </si>
  <si>
    <t>766694112</t>
  </si>
  <si>
    <t>Montáž parapetních desek dřevěných nebo plastových šířky do 30 cm délky do 1,6 m</t>
  </si>
  <si>
    <t>1639942640</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</si>
  <si>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</si>
  <si>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</si>
  <si>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225</t>
  </si>
  <si>
    <t>60794103</t>
  </si>
  <si>
    <t>parapet dřevotřískový vnitřní povrch laminátový š 300mm</t>
  </si>
  <si>
    <t>1139760116</t>
  </si>
  <si>
    <t>2*1,15*1,1</t>
  </si>
  <si>
    <t>226</t>
  </si>
  <si>
    <t>60794121</t>
  </si>
  <si>
    <t>koncovka PVC k parapetním dřevotřískovým deskám 600mm</t>
  </si>
  <si>
    <t>-1415724050</t>
  </si>
  <si>
    <t>227</t>
  </si>
  <si>
    <t>766660421</t>
  </si>
  <si>
    <t>Montáž vchodových dveří jednokřídlových s nadsvětlíkem do zdiva</t>
  </si>
  <si>
    <t>2131136892</t>
  </si>
  <si>
    <t>Montáž dveřních křídel dřevěných nebo plastových vchodových dveří včetně rámu do zdiva jednokřídlových s nadsvětlíkem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</si>
  <si>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</si>
  <si>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 100/270" 1</t>
  </si>
  <si>
    <t>" 90/270" 1</t>
  </si>
  <si>
    <t>228</t>
  </si>
  <si>
    <t>61140516</t>
  </si>
  <si>
    <t>dveře jednokřídlé plastové bílé prosklené s nadsvětlíkem max rozměru otvoru 3,3m2 bezpečnostní třídy RC2</t>
  </si>
  <si>
    <t>1846369190</t>
  </si>
  <si>
    <t>Poznámka k položce:_x000d_
včetně rámu, kliky, zámku, 2/3 sklo_x000d_
ozn. 10P_x000d_
ozn. 11P</t>
  </si>
  <si>
    <t>" 100/270" 1,0*2,7</t>
  </si>
  <si>
    <t>" 90/270" 0,9*2,7</t>
  </si>
  <si>
    <t>229</t>
  </si>
  <si>
    <t>766660001</t>
  </si>
  <si>
    <t>Montáž dveřních křídel otvíravých jednokřídlových š do 0,8 m do ocelové zárubně</t>
  </si>
  <si>
    <t>-1525254069</t>
  </si>
  <si>
    <t>Montáž dveřních křídel dřevěných nebo plastových otevíravých do ocelové zárubně povrchově upravených jednokřídlových, šířky do 800 mm</t>
  </si>
  <si>
    <t>230</t>
  </si>
  <si>
    <t>61162072</t>
  </si>
  <si>
    <t>dveře jednokřídlé voštinové povrch laminátový plné 600x1970-2100mm</t>
  </si>
  <si>
    <t>989053859</t>
  </si>
  <si>
    <t>231</t>
  </si>
  <si>
    <t>61162073</t>
  </si>
  <si>
    <t>dveře jednokřídlé voštinové povrch laminátový plné 700x1970-2100mm</t>
  </si>
  <si>
    <t>-246356167</t>
  </si>
  <si>
    <t>232</t>
  </si>
  <si>
    <t>61162074</t>
  </si>
  <si>
    <t>dveře jednokřídlé voštinové povrch laminátový plné 800x1970-2100mm</t>
  </si>
  <si>
    <t>-1662687155</t>
  </si>
  <si>
    <t>233</t>
  </si>
  <si>
    <t>766660002</t>
  </si>
  <si>
    <t>Montáž dveřních křídel otvíravých jednokřídlových š přes 0,8 m do ocelové zárubně</t>
  </si>
  <si>
    <t>1140345357</t>
  </si>
  <si>
    <t>Montáž dveřních křídel dřevěných nebo plastových otevíravých do ocelové zárubně povrchově upravených jednokřídlových, šířky přes 800 mm</t>
  </si>
  <si>
    <t>234</t>
  </si>
  <si>
    <t>61162075</t>
  </si>
  <si>
    <t>dveře jednokřídlé voštinové povrch laminátový plné 900x1970-2100mm</t>
  </si>
  <si>
    <t>1639245721</t>
  </si>
  <si>
    <t>235</t>
  </si>
  <si>
    <t>766660728</t>
  </si>
  <si>
    <t>Montáž dveřního interiérového kování - zámku</t>
  </si>
  <si>
    <t>1277501116</t>
  </si>
  <si>
    <t>Montáž dveřních doplňků dveřního kování interiérového zámku</t>
  </si>
  <si>
    <t>236</t>
  </si>
  <si>
    <t>766660729</t>
  </si>
  <si>
    <t>Montáž dveřního interiérového kování - štítku s klikou</t>
  </si>
  <si>
    <t>1149921484</t>
  </si>
  <si>
    <t>Montáž dveřních doplňků dveřního kování interiérového štítku s klikou</t>
  </si>
  <si>
    <t>237</t>
  </si>
  <si>
    <t>549146203</t>
  </si>
  <si>
    <t>Kování nerez WC komplet</t>
  </si>
  <si>
    <t>-1130779240</t>
  </si>
  <si>
    <t>238</t>
  </si>
  <si>
    <t>549146202</t>
  </si>
  <si>
    <t>Kování nerez k+k vč. zámku</t>
  </si>
  <si>
    <t>-1870772759</t>
  </si>
  <si>
    <t>239</t>
  </si>
  <si>
    <t>766695212</t>
  </si>
  <si>
    <t>Montáž truhlářských prahů dveří jednokřídlových šířky do 10 cm</t>
  </si>
  <si>
    <t>-326490446</t>
  </si>
  <si>
    <t>Montáž ostatních truhlářských konstrukcí prahů dveří jednokřídlových, šířky do 100 mm</t>
  </si>
  <si>
    <t>240</t>
  </si>
  <si>
    <t>55343119</t>
  </si>
  <si>
    <t>profil přechodový Al narážecí 40mm dub, buk, javor, třešeň</t>
  </si>
  <si>
    <t>-171427711</t>
  </si>
  <si>
    <t>" 90" (2+1)*0,9</t>
  </si>
  <si>
    <t>" 80" (11+6)*0,8</t>
  </si>
  <si>
    <t>" 70" 1*0,7</t>
  </si>
  <si>
    <t>" 60" (3+2)*0,6</t>
  </si>
  <si>
    <t>20*1,1 'Přepočtené koeficientem množství</t>
  </si>
  <si>
    <t>241</t>
  </si>
  <si>
    <t>766231113</t>
  </si>
  <si>
    <t>Montáž sklápěcích půdních schodů</t>
  </si>
  <si>
    <t>-1750741438</t>
  </si>
  <si>
    <t>Montáž sklápěcich schodů na půdu s vyřezáním otvoru a kompletizací</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</si>
  <si>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</si>
  <si>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242</t>
  </si>
  <si>
    <t>61233172</t>
  </si>
  <si>
    <t>schody stahovací kovové a plechovým víkem s vnitřní protipožární,protihlukovou a zateplovací vložkou - 70x50cm</t>
  </si>
  <si>
    <t>-1726609051</t>
  </si>
  <si>
    <t>243</t>
  </si>
  <si>
    <t>766416243</t>
  </si>
  <si>
    <t>Montáž obložení stěn plochy přes 5 m2 panely z aglomerovaných desek přes 1,50 m2</t>
  </si>
  <si>
    <t>-1695807568</t>
  </si>
  <si>
    <t>Montáž obložení stěn plochy přes 5 m2 panely obkladovými z aglomerovaných desek, plochy přes 1,50 m2</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</si>
  <si>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</si>
  <si>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244</t>
  </si>
  <si>
    <t>60726286</t>
  </si>
  <si>
    <t>deska dřevoštěpková OSB 3 P+D broušená tl 25mm</t>
  </si>
  <si>
    <t>-1881776618</t>
  </si>
  <si>
    <t>Poznámka k položce:_x000d_
30% prořez</t>
  </si>
  <si>
    <t>63,963*1,3 'Přepočtené koeficientem množství</t>
  </si>
  <si>
    <t>245</t>
  </si>
  <si>
    <t>762101961</t>
  </si>
  <si>
    <t>Vyřezání otvoru ve stěně s bedněním z desek tvrdých plochy jednotlivě do 1 m2</t>
  </si>
  <si>
    <t>1745371464</t>
  </si>
  <si>
    <t>Vyřezání jednotlivých otvorů ve stěnách a příčkách s vyřezáním konstrukce s bedněním z desek tvrdých (cementotřískových, cementových, dřevoštěpkových apod.), otvoru plochy jednotlivě do 1 m2</t>
  </si>
  <si>
    <t xml:space="preserve">Poznámka k souboru cen:_x000d_
1. Množství měrných jednotek se určuje v m součtem délek jednotlivých řezů._x000d_
</t>
  </si>
  <si>
    <t>" pro větrací mřížky" 0,4*4*14</t>
  </si>
  <si>
    <t>246</t>
  </si>
  <si>
    <t>766417211</t>
  </si>
  <si>
    <t>Montáž obložení stěn podkladového roštu</t>
  </si>
  <si>
    <t>267534590</t>
  </si>
  <si>
    <t>Montáž obložení stěn rošt podkladový</t>
  </si>
  <si>
    <t>" štíty" 13,06*3,15/2*2*1,5</t>
  </si>
  <si>
    <t>" podhled střechy" (0,2+0,25)*25,36*2*1,5</t>
  </si>
  <si>
    <t>247</t>
  </si>
  <si>
    <t>60511120</t>
  </si>
  <si>
    <t>řezivo stavební prkna prismovaná středová tl 25(32)mm dl 2-5m</t>
  </si>
  <si>
    <t>-1705353435</t>
  </si>
  <si>
    <t>" štíty" 13,06*3,15/2*2*1,5*0,05*0,1*1,05</t>
  </si>
  <si>
    <t>" podhled střechy" (0,2+0,25)*25,36*2*1,5*0,05*0,1*1,05</t>
  </si>
  <si>
    <t>248</t>
  </si>
  <si>
    <t>-682342795</t>
  </si>
  <si>
    <t>" štíty" 13,06*3,15/2*2*1,5*0,05*0,1</t>
  </si>
  <si>
    <t>" podhled střechy" (0,2+0,25)*25,36*2*1,5*0,05*0,1</t>
  </si>
  <si>
    <t>249</t>
  </si>
  <si>
    <t>998766102</t>
  </si>
  <si>
    <t>Přesun hmot tonážní pro konstrukce truhlářské v objektech v do 12 m</t>
  </si>
  <si>
    <t>-791576504</t>
  </si>
  <si>
    <t>Přesun hmot pro konstrukce truhlářské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</si>
  <si>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</si>
  <si>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</si>
  <si>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</si>
  <si>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250</t>
  </si>
  <si>
    <t>767832802</t>
  </si>
  <si>
    <t>Demontáž venkovních požárních žebříků bez ochranného koše</t>
  </si>
  <si>
    <t>-333994717</t>
  </si>
  <si>
    <t>251</t>
  </si>
  <si>
    <t>767881132</t>
  </si>
  <si>
    <t>Montáž bodů záchytného systému do šikmé střechy se střešní krytinou falcovanou</t>
  </si>
  <si>
    <t>726096952</t>
  </si>
  <si>
    <t>Montáž záchytného systému proti pádu bodů samostatných nebo v systému s poddajným kotvícím vedením na šikmé střechy (přes 15 °) se střešní krytinou drážkovanou</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</si>
  <si>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712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</si>
  <si>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252</t>
  </si>
  <si>
    <t>70921355</t>
  </si>
  <si>
    <t>kotvicí bod pro tenké dřevěné konstrukce pomocí 16ti vrutů dl 300mm</t>
  </si>
  <si>
    <t>920718877</t>
  </si>
  <si>
    <t>253</t>
  </si>
  <si>
    <t>767881161</t>
  </si>
  <si>
    <t>Montáž lana do nástavců v záchytném systému poddajného kotvícího vedení</t>
  </si>
  <si>
    <t>1247330359</t>
  </si>
  <si>
    <t>Montáž záchytného systému proti pádu nástavců určených k upevnění na sloupky nebo body v systému poddajného kotvícího vedení montáž lana uchycení lana k nástavcům</t>
  </si>
  <si>
    <t>254</t>
  </si>
  <si>
    <t>31452201</t>
  </si>
  <si>
    <t>nerezové lano určené pro systémy s požadavkem na permanentní kotvicí vedení tl 8mm</t>
  </si>
  <si>
    <t>-55843315</t>
  </si>
  <si>
    <t>255</t>
  </si>
  <si>
    <t>7678896R1</t>
  </si>
  <si>
    <t xml:space="preserve">Revize a předání do užívání - záchytný a zádržný systém  ( včetně sady pro údržbu skříňka + lano 10m+ postroj)</t>
  </si>
  <si>
    <t>2014130875</t>
  </si>
  <si>
    <t>Revize a předání do užívání - záchytný a zádržný systém ( včetně sady pro údržbu skříňka + lano 10m + postroj )</t>
  </si>
  <si>
    <t>256</t>
  </si>
  <si>
    <t>767220110</t>
  </si>
  <si>
    <t>Montáž zábradlí schodišťového hmotnosti do 15 kg z trubek do zdi</t>
  </si>
  <si>
    <t>813258543</t>
  </si>
  <si>
    <t>Montáž schodišťového zábradlí z trubek nebo tenkostěnných profilů do zdiva, hmotnosti 1 m zábradlí do 15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</si>
  <si>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</si>
  <si>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 zábradlí rampa Z1" 12,64</t>
  </si>
  <si>
    <t>257</t>
  </si>
  <si>
    <t>553970000</t>
  </si>
  <si>
    <t>Atypické kovové výrobky včetne zinkování</t>
  </si>
  <si>
    <t>228353030</t>
  </si>
  <si>
    <t>Poznámka k položce:_x000d_
Z1 zábradlí rampa</t>
  </si>
  <si>
    <t>258</t>
  </si>
  <si>
    <t>953962113</t>
  </si>
  <si>
    <t>Kotvy chemickým tmelem M 12 hl 80 mm do zdiva z plných cihel s vyvrtáním otvoru</t>
  </si>
  <si>
    <t>-1051109916</t>
  </si>
  <si>
    <t>Kotvy chemické s vyvrtáním otvoru do zdiva z plných cihel tmel, hloubka 80 mm, velikost M 12</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</si>
  <si>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</si>
  <si>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 kotvení zábradlí" 2*16</t>
  </si>
  <si>
    <t>259</t>
  </si>
  <si>
    <t>953965121</t>
  </si>
  <si>
    <t>Kotevní šroub pro chemické kotvy M 12 dl 160 mm</t>
  </si>
  <si>
    <t>970269686</t>
  </si>
  <si>
    <t>Kotvy chemické s vyvrtáním otvoru kotevní šrouby pro chemické kotvy, velikost M 12, délka 160 mm</t>
  </si>
  <si>
    <t>260</t>
  </si>
  <si>
    <t>953942425</t>
  </si>
  <si>
    <t>Osazování rámů litinových poklopů kouřových kanálů</t>
  </si>
  <si>
    <t>393686568</t>
  </si>
  <si>
    <t>Osazování drobných kovových předmětů se zalitím maltou cementovou, do vysekaných kapes nebo připravených otvorů rámů litinových poklopů v podlahách nebo čisticích dvířek v kouřových kanálech</t>
  </si>
  <si>
    <t>" rohožka Z2 60/40" 1</t>
  </si>
  <si>
    <t>261</t>
  </si>
  <si>
    <t>ACO.398</t>
  </si>
  <si>
    <t>vana 600x400, H80, polymerbeton</t>
  </si>
  <si>
    <t>-1330454533</t>
  </si>
  <si>
    <t>Poznámka k položce:_x000d_
Z2</t>
  </si>
  <si>
    <t>262</t>
  </si>
  <si>
    <t>ACO.82403</t>
  </si>
  <si>
    <t>rošt 600x400, mřížkový, oka 30x30 , ZN</t>
  </si>
  <si>
    <t>274399880</t>
  </si>
  <si>
    <t>263</t>
  </si>
  <si>
    <t>998767102</t>
  </si>
  <si>
    <t>Přesun hmot tonážní pro zámečnické konstrukce v objektech v do 12 m</t>
  </si>
  <si>
    <t>-1365641128</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</si>
  <si>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</si>
  <si>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</si>
  <si>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</si>
  <si>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</si>
  <si>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264</t>
  </si>
  <si>
    <t>-1608979956</t>
  </si>
  <si>
    <t>" dlažba vnitřní" 275,3-10,45</t>
  </si>
  <si>
    <t>" stupně schodiště a rampa" (0,3+0,175)*1,93*3+(0,3+0,175)*1,0*5</t>
  </si>
  <si>
    <t>" podesta schodiště" 0,9*1,93</t>
  </si>
  <si>
    <t>265</t>
  </si>
  <si>
    <t>771151011</t>
  </si>
  <si>
    <t>Samonivelační stěrka podlah pevnosti 20 MPa tl 3 mm</t>
  </si>
  <si>
    <t>28926016</t>
  </si>
  <si>
    <t>Příprava podkladu před provedením dlažby samonivelační stěrka min.pevnosti 20 MPa, tloušťky do 3 mm</t>
  </si>
  <si>
    <t>264,85</t>
  </si>
  <si>
    <t>266</t>
  </si>
  <si>
    <t>771591112</t>
  </si>
  <si>
    <t>Izolace pod dlažbu nátěrem nebo stěrkou ve dvou vrstvách</t>
  </si>
  <si>
    <t>-1690895582</t>
  </si>
  <si>
    <t>Izolace podlahy pod dlažbu nátěrem nebo stěrkou ve dvou vrstvách</t>
  </si>
  <si>
    <t xml:space="preserve">Poznámka k souboru cen:_x000d_
1. Položka 771 59-1112 se použije pro izolaci podlah zatížené přechodnou vlhkostí._x000d_
2. V ceně 771 59-1112 až -1212 jsou započteny i náklady na materiál._x000d_
3. V cenách 771 59-1207, 77159-1217 ,77159-1227, 77159-1237, 77159-1247, 77159-1257, nejsou započteny náklady na materiál, tyto se oceňují ve specifikaci._x000d_
</t>
  </si>
  <si>
    <t>" nová mč 1.09" 6,57</t>
  </si>
  <si>
    <t>" mč 1.26" 2,8</t>
  </si>
  <si>
    <t>" mč 1.07 PVC" 46,5</t>
  </si>
  <si>
    <t>267</t>
  </si>
  <si>
    <t>771591264</t>
  </si>
  <si>
    <t>Izolace těsnícími pásy mezi podlahou a stěnou</t>
  </si>
  <si>
    <t>-1142710234</t>
  </si>
  <si>
    <t>Izolace podlahy pod dlažbu těsnícími izolačními pásy mezi podlahou a stěnu</t>
  </si>
  <si>
    <t>" nová mč 1.09" 5,0*2+1,8</t>
  </si>
  <si>
    <t>" mč 1.14" ( 5,8+2,975)*2</t>
  </si>
  <si>
    <t>" mč 1.26" (1,4+2,0)*2</t>
  </si>
  <si>
    <t>" mč 1.07 PVC" (7,6+6,15+0,3+0,4*2)*2</t>
  </si>
  <si>
    <t>" rampa" 10,0</t>
  </si>
  <si>
    <t>" podesta schodiště" 1,93</t>
  </si>
  <si>
    <t>268</t>
  </si>
  <si>
    <t>771161022</t>
  </si>
  <si>
    <t>Montáž profilu pro schodové hrany nebo ukončení dlažby</t>
  </si>
  <si>
    <t>-615261634</t>
  </si>
  <si>
    <t>Příprava podkladu před provedením dlažby montáž profilu ukončujícího profilu pro schodové hrany a ukončení dlažby</t>
  </si>
  <si>
    <t>" stupně schodiště a rampa" 1,93*3+1,0*5</t>
  </si>
  <si>
    <t>269</t>
  </si>
  <si>
    <t>59054143</t>
  </si>
  <si>
    <t>profil schodový protiskluzový ušlechtilá ocel V2A R10 V6 8x1000mm</t>
  </si>
  <si>
    <t>1682253117</t>
  </si>
  <si>
    <t>10,79*1,1 'Přepočtené koeficientem množství</t>
  </si>
  <si>
    <t>270</t>
  </si>
  <si>
    <t>771274123</t>
  </si>
  <si>
    <t>Montáž obkladů stupnic z dlaždic protiskluzných keramických flexibilní lepidlo š do 300 mm</t>
  </si>
  <si>
    <t>1280295754</t>
  </si>
  <si>
    <t>Montáž obkladů schodišť z dlaždic keramických lepených flexibilním lepidlem stupnic protiskluzných nebo reliéfních, šířky přes 250 do 300 mm</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</si>
  <si>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</si>
  <si>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271</t>
  </si>
  <si>
    <t>771274242</t>
  </si>
  <si>
    <t>Montáž obkladů podstupnic z dlaždic reliéfních keramických flexibilní lepidlo v do 200 mm</t>
  </si>
  <si>
    <t>1037865213</t>
  </si>
  <si>
    <t>Montáž obkladů schodišť z dlaždic keramických lepených flexibilním lepidlem podstupnic protiskluzních nebo reliéfních, výšky přes 150 do 200 mm</t>
  </si>
  <si>
    <t>272</t>
  </si>
  <si>
    <t>771474111</t>
  </si>
  <si>
    <t>Montáž soklů z dlaždic keramických rovných flexibilní lepidlo v do 65 mm</t>
  </si>
  <si>
    <t>-1549323753</t>
  </si>
  <si>
    <t>Montáž soklů z dlaždic keramických lepených flexibilním lepidlem rovných, výšky do 65 mm</t>
  </si>
  <si>
    <t>" nová mč 1.01" (3,3+1,6)*2-(1,3+0,8*2)</t>
  </si>
  <si>
    <t>" mč 1.02" (5,22+1,96+2,36+1,47+0,5+3,62+0,48)*2-(0,8*11+0,9)</t>
  </si>
  <si>
    <t>" mč 1.06" (3,2+4,5+0,4)*2-0,8</t>
  </si>
  <si>
    <t>" mč 1.08" (1,1*2+1,8)-0,9*2</t>
  </si>
  <si>
    <t>" mč 1.10" (1,35+1,8)*2-(0,7+0,8)</t>
  </si>
  <si>
    <t>" mč 1.11" (5,155+1,27+1,2)*2-0,8*2</t>
  </si>
  <si>
    <t>" mč 1.12" (1,2+3,0)*2-(0,7+0,8)</t>
  </si>
  <si>
    <t>" mč 1.13" (5,125+3,0)*2-0,8*2</t>
  </si>
  <si>
    <t>" mč 1.15" (3,3+6,1)*2-0,9</t>
  </si>
  <si>
    <t>" mč 1.16" (4,8+3,3)*2-0,8</t>
  </si>
  <si>
    <t>" mč. 1.17" (2,38+0,87+2,7)*2-0,8</t>
  </si>
  <si>
    <t>" mč 1.18" (1,45+2,7)*2-0,8</t>
  </si>
  <si>
    <t>" mč 1.19" (0,54+1,95+1,22+1,6)*2-(0,6+0,8*3+0,9)</t>
  </si>
  <si>
    <t>" mč 1.20" (2,29+1,6)*2-0,9</t>
  </si>
  <si>
    <t>" mč 1.21" (4,7+4,4)*2-0,8</t>
  </si>
  <si>
    <t>" mč 1.22" (2,9+1,2)*2-0,6*3</t>
  </si>
  <si>
    <t>" mč 1.24" (3,3+0,3+1,7)*2-0,6</t>
  </si>
  <si>
    <t>" mč 1.27" (2,8+0,9)*2-(0,6*2+0,7)</t>
  </si>
  <si>
    <t>" mč 1.28" (3,1+2,8)*2-(0,8+0,7)</t>
  </si>
  <si>
    <t>" mč 1.29" (4,1+1,8)*2-1,0</t>
  </si>
  <si>
    <t>273</t>
  </si>
  <si>
    <t>771574263</t>
  </si>
  <si>
    <t>Montáž podlah keramických pro mechanické zatížení protiskluzných lepených flexibilním lepidlem do 12 ks/m2</t>
  </si>
  <si>
    <t>88218661</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</si>
  <si>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</si>
  <si>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</si>
  <si>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 dlažba" 275,3-10,45</t>
  </si>
  <si>
    <t>274</t>
  </si>
  <si>
    <t>59761409</t>
  </si>
  <si>
    <t>dlažba keramická slinutá protiskluzná do interiéru i exteriéru pro vysoké mechanické namáhání přes 9 do 12ks/m2</t>
  </si>
  <si>
    <t>1251369296</t>
  </si>
  <si>
    <t>" dlažba" 264,85</t>
  </si>
  <si>
    <t>" nová mč 1.01" ((3,3+1,6)*2-(1,3+0,8*2))*0,05</t>
  </si>
  <si>
    <t>" mč 1.02" ((5,22+1,96+2,36+1,47+0,5+3,62+0,48)*2-(0,8*11+0,9))*0,05</t>
  </si>
  <si>
    <t>" mč 1.06" ((3,2+4,5+0,4)*2-0,8)*0,05</t>
  </si>
  <si>
    <t>" mč 1.08" ((1,1*2+1,8)-0,9*2)*0,05</t>
  </si>
  <si>
    <t>" mč 1.10" ((1,35+1,8)*2-(0,7+0,8))*0,05</t>
  </si>
  <si>
    <t>" mč 1.11" ((5,155+1,27+1,2)*2-0,8*2)*0,05</t>
  </si>
  <si>
    <t>" mč 1.12" ((1,2+3,0)*2-(0,7+0,8))*0,05</t>
  </si>
  <si>
    <t>" mč 1.13" ((5,125+3,0)*2-0,8*2)*0,05</t>
  </si>
  <si>
    <t>" mč 1.15" ((3,3+6,1)*2-0,9)*0,05</t>
  </si>
  <si>
    <t>" mč 1.16" ((4,8+3,3)*2-0,8)*0,05</t>
  </si>
  <si>
    <t>" mč. 1.17" ((2,38+0,87+2,7)*2-0,8)*0,05</t>
  </si>
  <si>
    <t>" mč 1.18" ((1,45+2,7)*2-0,8)*0,05</t>
  </si>
  <si>
    <t>" mč 1.19" ((0,54+1,95+1,22+1,6)*2-(0,6+0,8*3+0,9))*0,05</t>
  </si>
  <si>
    <t>" mč 1.20" ((2,29+1,6)*2-0,9)*0,05</t>
  </si>
  <si>
    <t>" mč 1.21" ((4,7+4,4)*2-0,8)*0,05</t>
  </si>
  <si>
    <t>" mč 1.22" ((2,9+1,2)*2-0,6*3)*0,05</t>
  </si>
  <si>
    <t>" mč 1.24" ((3,3+0,3+1,7)*2-0,6)*0,05</t>
  </si>
  <si>
    <t>" mč 1.27" ((2,8+0,9)*2-(0,6*2+0,7))*0,05</t>
  </si>
  <si>
    <t>" mč 1.28" ((3,1+2,8)*2-(0,8+0,7))*0,05</t>
  </si>
  <si>
    <t>" mč 1.29" ((4,1+1,8)*2-1,0)*0,05</t>
  </si>
  <si>
    <t>294,829*1,1 'Přepočtené koeficientem množství</t>
  </si>
  <si>
    <t>275</t>
  </si>
  <si>
    <t>771577114</t>
  </si>
  <si>
    <t>Příplatek k montáži podlah keramických lepených flexibilním lepidlem za spárování tmelem dvousložkovým</t>
  </si>
  <si>
    <t>-1261359248</t>
  </si>
  <si>
    <t>Montáž podlah z dlaždic keramických lepených flexibilním lepidlem Příplatek k cenám za dvousložkový spárovací tmel</t>
  </si>
  <si>
    <t>" sokl" 10,597</t>
  </si>
  <si>
    <t>276</t>
  </si>
  <si>
    <t>771591115</t>
  </si>
  <si>
    <t>Podlahy spárování silikonem</t>
  </si>
  <si>
    <t>1989812897</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</si>
  <si>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</si>
  <si>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</si>
  <si>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 dlažba" 150</t>
  </si>
  <si>
    <t>277</t>
  </si>
  <si>
    <t>771591117</t>
  </si>
  <si>
    <t>Podlahy spárování akrylem</t>
  </si>
  <si>
    <t>-1823458195</t>
  </si>
  <si>
    <t>Podlahy - dokončovací práce spárování akrylem</t>
  </si>
  <si>
    <t>278</t>
  </si>
  <si>
    <t>771591185</t>
  </si>
  <si>
    <t>Podlahy pracnější řezání keramických dlaždic rovné</t>
  </si>
  <si>
    <t>-952698177</t>
  </si>
  <si>
    <t>Podlahy - dokončovací práce pracnější řezání dlaždic keramických rovné</t>
  </si>
  <si>
    <t>" sokl" 211,92/0,3</t>
  </si>
  <si>
    <t>279</t>
  </si>
  <si>
    <t>998771102</t>
  </si>
  <si>
    <t>Přesun hmot tonážní pro podlahy z dlaždic v objektech v do 12 m</t>
  </si>
  <si>
    <t>7708883</t>
  </si>
  <si>
    <t>Přesun hmot pro podlahy z dlaždic stanovený z hmotnosti přesunovaného materiálu vodorovná dopravní vzdálenost do 50 m v objektech výšky přes 6 do 12 m</t>
  </si>
  <si>
    <t>776</t>
  </si>
  <si>
    <t>Podlahy povlakové</t>
  </si>
  <si>
    <t>280</t>
  </si>
  <si>
    <t>776201811</t>
  </si>
  <si>
    <t>Demontáž lepených povlakových podlah bez podložky ručně</t>
  </si>
  <si>
    <t>1703506636</t>
  </si>
  <si>
    <t>Demontáž povlakových podlahovin lepených ručně bez podložky</t>
  </si>
  <si>
    <t>" koberec pův. mč 1.16 a 1.21" 15,72+20,56</t>
  </si>
  <si>
    <t>" PVC pův mč 1.03, 1.12 a 1.13" 4,48+3,12+5,37</t>
  </si>
  <si>
    <t>281</t>
  </si>
  <si>
    <t>776991821</t>
  </si>
  <si>
    <t>Odstranění lepidla ručně z podlah</t>
  </si>
  <si>
    <t>553026972</t>
  </si>
  <si>
    <t>Ostatní práce odstranění lepidla ručně z podlah</t>
  </si>
  <si>
    <t>282</t>
  </si>
  <si>
    <t>776410811</t>
  </si>
  <si>
    <t>Odstranění soklíků a lišt pryžových nebo plastových</t>
  </si>
  <si>
    <t>788881948</t>
  </si>
  <si>
    <t>Demontáž soklíků nebo lišt pryžových nebo plastových</t>
  </si>
  <si>
    <t>" koberec pův. mč 1.16 a 1.21" 2*(3,3+4,8+4,525+4,7)</t>
  </si>
  <si>
    <t>" PVC pův mč 1.03, 1.12 a 1.13" 2*(1,6+2,8+2,7+1,2+3,2+1,85)</t>
  </si>
  <si>
    <t>283</t>
  </si>
  <si>
    <t>776121311</t>
  </si>
  <si>
    <t>Vodou ředitelná penetrace savého podkladu povlakových podlah ředěná v poměru 1:1</t>
  </si>
  <si>
    <t>968711812</t>
  </si>
  <si>
    <t>Příprava podkladu penetrace vodou ředitelná na savý podklad (válečkováním) ředěná v poměru 1:1 podlah</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</si>
  <si>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</si>
  <si>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 mč 1.04 kob" 10,45</t>
  </si>
  <si>
    <t>284</t>
  </si>
  <si>
    <t>776141111</t>
  </si>
  <si>
    <t>Vyrovnání podkladu povlakových podlah stěrkou pevnosti 20 MPa tl 3 mm</t>
  </si>
  <si>
    <t>1320534725</t>
  </si>
  <si>
    <t>Příprava podkladu vyrovnání samonivelační stěrkou podlah min.pevnosti 20 MPa, tloušťky do 3 mm</t>
  </si>
  <si>
    <t>285</t>
  </si>
  <si>
    <t>776211111</t>
  </si>
  <si>
    <t>Lepení textilních pásů</t>
  </si>
  <si>
    <t>283834037</t>
  </si>
  <si>
    <t>Montáž textilních podlahovin lepením pásů standardních</t>
  </si>
  <si>
    <t xml:space="preserve">Poznámka k souboru cen:_x000d_
1. V cenách 776 21-2111 a 776 21-2121 montáž volným položením jsou započteny i náklady na dodávku pásky._x000d_
</t>
  </si>
  <si>
    <t>286</t>
  </si>
  <si>
    <t>69751061</t>
  </si>
  <si>
    <t>koberec zátěžový vpichovaný role š 2m, vlákno 100% PA, hm 400g/m2, zátěž 33, útlum 21dB, hořlavost Bfl S1</t>
  </si>
  <si>
    <t>-1994251742</t>
  </si>
  <si>
    <t>10,45*1,1 'Přepočtené koeficientem množství</t>
  </si>
  <si>
    <t>287</t>
  </si>
  <si>
    <t>776421111</t>
  </si>
  <si>
    <t>Montáž obvodových lišt lepením</t>
  </si>
  <si>
    <t>1029988522</t>
  </si>
  <si>
    <t>Montáž lišt obvodových lepených</t>
  </si>
  <si>
    <t>" mč 1.04 kob" (2,35+4,5)*2-0,8*2</t>
  </si>
  <si>
    <t>288</t>
  </si>
  <si>
    <t>69751200</t>
  </si>
  <si>
    <t>lišta kobercová 50x7mm</t>
  </si>
  <si>
    <t>1647508483</t>
  </si>
  <si>
    <t>12,1*1,02 'Přepočtené koeficientem množství</t>
  </si>
  <si>
    <t>289</t>
  </si>
  <si>
    <t>69751220</t>
  </si>
  <si>
    <t>roh vnitřní k liště kobercové</t>
  </si>
  <si>
    <t>-510025616</t>
  </si>
  <si>
    <t>6*1,02 'Přepočtené koeficientem množství</t>
  </si>
  <si>
    <t>290</t>
  </si>
  <si>
    <t>69751221</t>
  </si>
  <si>
    <t>roh vnější k liště kobercové</t>
  </si>
  <si>
    <t>1028831541</t>
  </si>
  <si>
    <t>2*1,02 'Přepočtené koeficientem množství</t>
  </si>
  <si>
    <t>291</t>
  </si>
  <si>
    <t>776222111</t>
  </si>
  <si>
    <t>Lepení pásů z PVC 2-složkovým lepidlem</t>
  </si>
  <si>
    <t>-1586012083</t>
  </si>
  <si>
    <t>Montáž podlahovin z PVC lepením 2-složkovým lepidlem (do vlhkých prostor) z pásů</t>
  </si>
  <si>
    <t>292</t>
  </si>
  <si>
    <t>284110R2</t>
  </si>
  <si>
    <t xml:space="preserve">PVC heterogenní protiskluzná tl 3,00mm, nášlapná vrstva 3,0mm,  R12, hořlavost Bfl S1</t>
  </si>
  <si>
    <t>107480094</t>
  </si>
  <si>
    <t xml:space="preserve">PVC heterogenní protiskluzná tl 3,00mm, nášlapná vrstva 3,00mm, R12, hořlavost Bfl S1  - ( např.Krytina Altro K30 nebo srovnatelné)</t>
  </si>
  <si>
    <t xml:space="preserve">" připočet pro sokl 10cm" ((7,6+6,15+0,3+0,4*2)*2-(0,9+0,8))*0,1 </t>
  </si>
  <si>
    <t>49,3*1,1 'Přepočtené koeficientem množství</t>
  </si>
  <si>
    <t>293</t>
  </si>
  <si>
    <t>776223111</t>
  </si>
  <si>
    <t>Spoj povlakových podlahovin z PVC svařováním za tepla</t>
  </si>
  <si>
    <t>-121720528</t>
  </si>
  <si>
    <t>Montáž podlahovin z PVC spoj podlah svařováním za tepla (včetně frézování)</t>
  </si>
  <si>
    <t xml:space="preserve">" přechodové na stěnu" </t>
  </si>
  <si>
    <t xml:space="preserve"> ((7,6+6,15+0,3+0,4*2)*2-(0,9+0,8))</t>
  </si>
  <si>
    <t>294</t>
  </si>
  <si>
    <t>776421311</t>
  </si>
  <si>
    <t>Montáž přechodových samolepících lišt</t>
  </si>
  <si>
    <t>-1222036291</t>
  </si>
  <si>
    <t>Montáž lišt přechodových samolepících</t>
  </si>
  <si>
    <t>295</t>
  </si>
  <si>
    <t>697521R1</t>
  </si>
  <si>
    <t>náběh pro PVC podlahovinu - obrubový žlab CF38R</t>
  </si>
  <si>
    <t>702308335</t>
  </si>
  <si>
    <t>28*1,02 'Přepočtené koeficientem množství</t>
  </si>
  <si>
    <t>296</t>
  </si>
  <si>
    <t>776421312</t>
  </si>
  <si>
    <t>Montáž přechodových šroubovaných lišt</t>
  </si>
  <si>
    <t>953633979</t>
  </si>
  <si>
    <t>Montáž lišt přechodových šroubovaných</t>
  </si>
  <si>
    <t>" přechodové na stěnu - napojení obklad" 28</t>
  </si>
  <si>
    <t>297</t>
  </si>
  <si>
    <t>697521R2</t>
  </si>
  <si>
    <t>náběh pro PVC podlahovinu - čepcové těsnění C8</t>
  </si>
  <si>
    <t>-1241806151</t>
  </si>
  <si>
    <t>298</t>
  </si>
  <si>
    <t>776991131</t>
  </si>
  <si>
    <t>Základní čištění nově položených podlahovin včetně dvousložkového jednovrstvého polymerního nátěru</t>
  </si>
  <si>
    <t>349566563</t>
  </si>
  <si>
    <t>Ostatní práce údržba nových podlahovin po pokládce čištění včetně ošetření polymerním nátěrem dvousložkovým jednovrstvým</t>
  </si>
  <si>
    <t xml:space="preserve">Poznámka k souboru cen:_x000d_
1. V ceně 776 99-1121 jsou započteny náklady na vysátí podlahy a setření vlhkým mopem._x000d_
2. V ceně 776 99-1141 jsou započteny i náklady na dodání pasty._x000d_
</t>
  </si>
  <si>
    <t>299</t>
  </si>
  <si>
    <t>998776102</t>
  </si>
  <si>
    <t>Přesun hmot tonážní pro podlahy povlakové v objektech v do 12 m</t>
  </si>
  <si>
    <t>1693727989</t>
  </si>
  <si>
    <t>Přesun hmot pro podlahy povlakové stanovený z hmotnosti přesunovaného materiálu vodorovná dopravní vzdálenost do 50 m v objektech výšky přes 6 do 12 m</t>
  </si>
  <si>
    <t>781</t>
  </si>
  <si>
    <t>Dokončovací práce - obklady</t>
  </si>
  <si>
    <t>300</t>
  </si>
  <si>
    <t>781121011</t>
  </si>
  <si>
    <t>Nátěr penetrační na stěnu</t>
  </si>
  <si>
    <t>-770329785</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</si>
  <si>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</si>
  <si>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</si>
  <si>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mč 1.03" 1,0*2,0</t>
  </si>
  <si>
    <t>" mč 1.05" 2,0*(2,2+4,5)*2-(0,8*2,0+1,15*1,0)</t>
  </si>
  <si>
    <t>" mč 1.07" 2,0*(6,15+7,6+0,3+0,4)*2-(0,8*2,0+0,9*2,0+1,15*1,0*4)</t>
  </si>
  <si>
    <t xml:space="preserve">" mč 1.08 a 1.09"  2,0*(1,8+3,5*2)</t>
  </si>
  <si>
    <t>" mč 1.14" 2,0*4,5</t>
  </si>
  <si>
    <t>" mč 1.22" 2,0*(0,5+0,6)</t>
  </si>
  <si>
    <t>" mč 1.23" 2,0*(0,9+1,4)*2-0,6*2,0</t>
  </si>
  <si>
    <t>" mč 1.25" 2,0*(1,0+1,4)*2-0,6*2,0</t>
  </si>
  <si>
    <t>" mč 1.26" 2,0*(1,4+2,0)*2-0,6*2,0</t>
  </si>
  <si>
    <t>" mč 1.27" 2,0*(0,9+0,5*2)</t>
  </si>
  <si>
    <t>301</t>
  </si>
  <si>
    <t>781131112</t>
  </si>
  <si>
    <t>Izolace pod obklad nátěrem nebo stěrkou ve dvou vrstvách</t>
  </si>
  <si>
    <t>-327448105</t>
  </si>
  <si>
    <t>Izolace stěny pod obklad izolace nátěrem nebo stěrkou ve dvou vrstvách</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</si>
  <si>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</si>
  <si>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mč 1.05" 0,5*(2,2+4,5)*2</t>
  </si>
  <si>
    <t>" mč 1.07" 0,5*(6,15+7,6+0,3+0,4)*2</t>
  </si>
  <si>
    <t>" mč 1.23" 0,5*(0,9+1,4)*2</t>
  </si>
  <si>
    <t>" mč 1.25" 0,5*(1,0+1,4)*2</t>
  </si>
  <si>
    <t>" mč 1.26" 2,0*(1,4+2,0)</t>
  </si>
  <si>
    <t>302</t>
  </si>
  <si>
    <t>781131262</t>
  </si>
  <si>
    <t>Spoj izolace ve spojení s obkladem na sraz dvou fólií</t>
  </si>
  <si>
    <t>128355507</t>
  </si>
  <si>
    <t>Izolace stěny pod obklad spoj izolace na sraz dvou fólií a přelepení lepidlem</t>
  </si>
  <si>
    <t xml:space="preserve">" mč 1.08 a 1.09"  2,0*2</t>
  </si>
  <si>
    <t>" mč 1.26" 2,0*1</t>
  </si>
  <si>
    <t>" mč 1.27" 2,0*1</t>
  </si>
  <si>
    <t>303</t>
  </si>
  <si>
    <t>781474225</t>
  </si>
  <si>
    <t>Montáž obkladů vnitřních keramických z dekorů do 22 ks/m2 lepených flexibilním lepidlem</t>
  </si>
  <si>
    <t>-987960385</t>
  </si>
  <si>
    <t>Montáž obkladů vnitřních stěn z dlaždic keramických lepených flexibilním lepidlem maloformátových reliéfních nebo z dekorů přes 19 do 22 ks/m2</t>
  </si>
  <si>
    <t xml:space="preserve">Poznámka k souboru cen:_x000d_
1. Položky jsou určeny pro všechny druhy povrchových úprav._x000d_
</t>
  </si>
  <si>
    <t>304</t>
  </si>
  <si>
    <t>59761067</t>
  </si>
  <si>
    <t>obklad keramický reliéfní pro interiér přes 19 do 22ks/m2</t>
  </si>
  <si>
    <t>-1758285456</t>
  </si>
  <si>
    <t>137,25*1,1 'Přepočtené koeficientem množství</t>
  </si>
  <si>
    <t>305</t>
  </si>
  <si>
    <t>781477114</t>
  </si>
  <si>
    <t>Příplatek k montáži obkladů vnitřních keramických hladkých za spárování tmelem dvousložkovým</t>
  </si>
  <si>
    <t>-1273870131</t>
  </si>
  <si>
    <t>Montáž obkladů vnitřních stěn z dlaždic keramických Příplatek k cenám za dvousložkový spárovací tmel</t>
  </si>
  <si>
    <t>306</t>
  </si>
  <si>
    <t>781494111</t>
  </si>
  <si>
    <t>Plastové profily rohové lepené flexibilním lepidlem</t>
  </si>
  <si>
    <t>451041864</t>
  </si>
  <si>
    <t>Obklad - dokončující práce profily ukončovací lepené flexibilním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</si>
  <si>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</si>
  <si>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 mč 1.03" 0</t>
  </si>
  <si>
    <t>" mč 1.05" 2,0*4</t>
  </si>
  <si>
    <t>" mč 1.07" 2,0*12</t>
  </si>
  <si>
    <t>" mč 1.14" 2,0*1</t>
  </si>
  <si>
    <t>" mč 1.22" 2,0*1</t>
  </si>
  <si>
    <t>" mč 1.23" 2,0*4</t>
  </si>
  <si>
    <t>" mč 1.25" 2,0*4</t>
  </si>
  <si>
    <t>" mč 1.26" 2,0*4</t>
  </si>
  <si>
    <t>" mč 1.27" 2,0*2</t>
  </si>
  <si>
    <t>307</t>
  </si>
  <si>
    <t>781494511</t>
  </si>
  <si>
    <t>Plastové profily ukončovací lepené flexibilním lepidlem</t>
  </si>
  <si>
    <t>1826452402</t>
  </si>
  <si>
    <t>Obklad - dokončující práce profily ukončovací lepené flexibilním lepidlem ukončovací</t>
  </si>
  <si>
    <t>" mč 1.03" 1,0+2*2,0</t>
  </si>
  <si>
    <t>" mč 1.05" (2,2+4,5)*2-(0,8+1,15)</t>
  </si>
  <si>
    <t>" mč 1.07" (6,15+7,6+0,3+0,4)*2-(0,8+0,9+1,15*4)</t>
  </si>
  <si>
    <t xml:space="preserve">" mč 1.08 a 1.09"  2,0*2+(1,8+3,5*2)</t>
  </si>
  <si>
    <t>" mč 1.14" 2,0+4,5</t>
  </si>
  <si>
    <t>" mč 1.22" 2,0*2+(0,5+0,6)</t>
  </si>
  <si>
    <t>" mč 1.23" (0,9+1,4)*2-0,6</t>
  </si>
  <si>
    <t>" mč 1.25" (1,0+1,4)*2-0,6</t>
  </si>
  <si>
    <t>" mč 1.26" (1,4+2,0)*2-0,6</t>
  </si>
  <si>
    <t>" mč 1.27" 2,0*2+(0,9+0,5*2)</t>
  </si>
  <si>
    <t>308</t>
  </si>
  <si>
    <t>781495115</t>
  </si>
  <si>
    <t>Spárování vnitřních obkladů silikonem</t>
  </si>
  <si>
    <t>-447250674</t>
  </si>
  <si>
    <t>Obklad - dokončující práce ostatní práce spárování silikonem</t>
  </si>
  <si>
    <t>309</t>
  </si>
  <si>
    <t>781495117</t>
  </si>
  <si>
    <t>Spárování vnitřních obkladů akrylem</t>
  </si>
  <si>
    <t>-1346972949</t>
  </si>
  <si>
    <t>Obklad - dokončující práce ostatní práce spárování akrylem</t>
  </si>
  <si>
    <t>310</t>
  </si>
  <si>
    <t>998781102</t>
  </si>
  <si>
    <t>Přesun hmot tonážní pro obklady keramické v objektech v do 12 m</t>
  </si>
  <si>
    <t>-1332739943</t>
  </si>
  <si>
    <t>Přesun hmot pro obklady keramické stanovený z hmotnosti přesunovaného materiálu vodorovná dopravní vzdálenost do 50 m v objektech výšky přes 6 do 12 m</t>
  </si>
  <si>
    <t>783</t>
  </si>
  <si>
    <t>Dokončovací práce - nátěry</t>
  </si>
  <si>
    <t>311</t>
  </si>
  <si>
    <t>783301311</t>
  </si>
  <si>
    <t>Odmaštění zámečnických konstrukcí vodou ředitelným odmašťovačem</t>
  </si>
  <si>
    <t>-1402406360</t>
  </si>
  <si>
    <t>Příprava podkladu zámečnických konstrukcí před provedením nátěru odmaštění odmašťovačem vodou ředitelným</t>
  </si>
  <si>
    <t>" 90" (2+1)*0,25*(0,9+2*2,0)</t>
  </si>
  <si>
    <t>" 80" (11+6)*0,25*(0,8+2*2,0)</t>
  </si>
  <si>
    <t>" 70" 1*0,25*(0,7+2*2,0)</t>
  </si>
  <si>
    <t>" 60" (3+2)*0,25*(0,6+2*2,0)</t>
  </si>
  <si>
    <t>312</t>
  </si>
  <si>
    <t>783317101</t>
  </si>
  <si>
    <t>Krycí jednonásobný syntetický standardní nátěr zámečnických konstrukcí</t>
  </si>
  <si>
    <t>1096077533</t>
  </si>
  <si>
    <t>Krycí nátěr (email) zámečnických konstrukcí jednonásobný syntetický standardní</t>
  </si>
  <si>
    <t>Poznámka k položce:_x000d_
dvojnásobný</t>
  </si>
  <si>
    <t>31*2 'Přepočtené koeficientem množství</t>
  </si>
  <si>
    <t>784</t>
  </si>
  <si>
    <t>Dokončovací práce - malby a tapety</t>
  </si>
  <si>
    <t>313</t>
  </si>
  <si>
    <t>784181121</t>
  </si>
  <si>
    <t>Hloubková jednonásobná bezbarvá penetrace podkladu v místnostech výšky do 3,80 m</t>
  </si>
  <si>
    <t>637936834</t>
  </si>
  <si>
    <t>Penetrace podkladu jednonásobná hloubková akrylátová bezbarvá v místnostech výšky do 3,80 m</t>
  </si>
  <si>
    <t>" strop štuk" 124,34</t>
  </si>
  <si>
    <t>" podhled SDK" 151,13</t>
  </si>
  <si>
    <t>" stěny štuk" 738,983</t>
  </si>
  <si>
    <t>" ostění" 29,2</t>
  </si>
  <si>
    <t>314</t>
  </si>
  <si>
    <t>784221101</t>
  </si>
  <si>
    <t>Dvojnásobné bílé malby ze směsí za sucha dobře otěruvzdorných v místnostech do 3,80 m</t>
  </si>
  <si>
    <t>-85433031</t>
  </si>
  <si>
    <t>Malby z malířských směsí otěruvzdorných za sucha dvojnásobné, bílé za sucha otěruvzdorné dobře v místnostech výšky do 3,80 m</t>
  </si>
  <si>
    <t>315</t>
  </si>
  <si>
    <t>784221153</t>
  </si>
  <si>
    <t>Příplatek k cenám 2x maleb za sucha otěruvzdorných za barevnou malbu v odstínu středně sytém</t>
  </si>
  <si>
    <t>2137928586</t>
  </si>
  <si>
    <t>Malby z malířských směsí otěruvzdorných za sucha Příplatek k cenám dvojnásobných maleb na tónovacích automatech, v odstínu středně sytém</t>
  </si>
  <si>
    <t>Poznámka k položce:_x000d_
30% barva</t>
  </si>
  <si>
    <t>1043,653*0,3 'Přepočtené koeficientem množství</t>
  </si>
  <si>
    <t>793</t>
  </si>
  <si>
    <t>Zařízení prádelen a čistíren</t>
  </si>
  <si>
    <t>316</t>
  </si>
  <si>
    <t>542411R1</t>
  </si>
  <si>
    <t xml:space="preserve">set pračka+sušička na 12 kg prádla </t>
  </si>
  <si>
    <t>-1351504503</t>
  </si>
  <si>
    <t>317</t>
  </si>
  <si>
    <t>542411R3</t>
  </si>
  <si>
    <t xml:space="preserve">pračka automatická přední plnění, 8kg, </t>
  </si>
  <si>
    <t>1516325495</t>
  </si>
  <si>
    <t>pračka automatická přední plnění, 8kg,</t>
  </si>
  <si>
    <t>318</t>
  </si>
  <si>
    <t>542411R2</t>
  </si>
  <si>
    <t>mandl průměr válce 160-200 mm, dl. 140 cm</t>
  </si>
  <si>
    <t>71000830</t>
  </si>
  <si>
    <t>01.D.1.4. - Technika prostředí staveb</t>
  </si>
  <si>
    <t>Úroveň 3:</t>
  </si>
  <si>
    <t>01.D.1.4.1. - ZTI</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</si>
  <si>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</si>
  <si>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</si>
  <si>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</si>
  <si>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</si>
  <si>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</si>
  <si>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VRN - Vedlejší rozpočtové náklady</t>
  </si>
  <si>
    <t xml:space="preserve">    VRN1 - Průzkumné, geodetické a projektové práce</t>
  </si>
  <si>
    <t xml:space="preserve">    VRN3 - Zařízení staveniště</t>
  </si>
  <si>
    <t xml:space="preserve">    VRN6 - Územní vlivy</t>
  </si>
  <si>
    <t xml:space="preserve">    VRN9 - Ostatní náklady</t>
  </si>
  <si>
    <t>132151102</t>
  </si>
  <si>
    <t>Hloubení nezapažených rýh šířky do 800 mm strojně s urovnáním dna do předepsaného profilu a spádu v hornině třídy těžitelnosti I skupiny 1 a 2 přes 20 do 50 m3</t>
  </si>
  <si>
    <t xml:space="preserve">Poznámka k souboru cen:_x000d_
Poznámka k souboru cen: 1. V cenách jsou započteny i náklady na přehození výkopku na přilehlém terénu na vzdálenost do 3 m od podélné osy rýhy nebo naložení na dopravní prostředek. </t>
  </si>
  <si>
    <t>Splašková kanalizace - venkovní část</t>
  </si>
  <si>
    <t>(1,23*0,6)*1,2</t>
  </si>
  <si>
    <t>Tuková kanalizace - venkovní část</t>
  </si>
  <si>
    <t>3,2*(0,6*0,68)</t>
  </si>
  <si>
    <t>10*(0,6*0,83)</t>
  </si>
  <si>
    <t>Dešťová kanalizace</t>
  </si>
  <si>
    <t>25,8*(0,6*0,75)</t>
  </si>
  <si>
    <t>19,3*1,05</t>
  </si>
  <si>
    <t>Součet</t>
  </si>
  <si>
    <t>132154102</t>
  </si>
  <si>
    <t>Hloubení zapažených rýh šířky do 800 mm strojně s urovnáním dna do předepsaného profilu a spádu v hornině třídy těžitelnosti I skupiny 1 a 2 přes 20 do 50 m3</t>
  </si>
  <si>
    <t>10*(0,8*1,25)</t>
  </si>
  <si>
    <t>4*(0,8*1,5)</t>
  </si>
  <si>
    <t>7,6*(0,8*1,53)</t>
  </si>
  <si>
    <t>7,5*(0,8*1,3)</t>
  </si>
  <si>
    <t>139751101</t>
  </si>
  <si>
    <t>Vykopávka v uzavřených prostorech ručně v hornině třídy těžitelnosti I skupiny 1 až 3</t>
  </si>
  <si>
    <t xml:space="preserve">Poznámka k souboru cen:_x000d_
Poznámka k souboru cen: 1. V cenách jsou započteny náklady na naložení výkopku na dopravní prostředek. 2. V cenách nejsou započteny náklady na podchycení stavebních konstrukcí a případné odvětrávání pracovního prostoru. </t>
  </si>
  <si>
    <t>Splašková kanalizace v objektu</t>
  </si>
  <si>
    <t>16,08*(0,6*0,62)</t>
  </si>
  <si>
    <t>3,93*(0,6*0,57)</t>
  </si>
  <si>
    <t>1,09*(0,6*0,64)</t>
  </si>
  <si>
    <t>2,08*(0,6*0,61)</t>
  </si>
  <si>
    <t>0,57*(0,6*0,61)</t>
  </si>
  <si>
    <t>1,12*(0,6*0,57)</t>
  </si>
  <si>
    <t>4,26*(0,6*0,53)</t>
  </si>
  <si>
    <t>Mezisoučet</t>
  </si>
  <si>
    <t>Tuková kanalizace v objektu</t>
  </si>
  <si>
    <t>8,09*(0,6*0,81)</t>
  </si>
  <si>
    <t>5,62*(0,6*0,81)</t>
  </si>
  <si>
    <t>6,52*(0,6*0,8)</t>
  </si>
  <si>
    <t>1,38*(0,6*0,65)</t>
  </si>
  <si>
    <t>0,41*(0,6*0,67)</t>
  </si>
  <si>
    <t>0,87*(0,6*0,82)</t>
  </si>
  <si>
    <t>5,5*(0,6*0,61)</t>
  </si>
  <si>
    <t>0,6*(0,6*0,62)</t>
  </si>
  <si>
    <t>1,3*(0,6*0,58)</t>
  </si>
  <si>
    <t>1,36*(0,6*0,55)</t>
  </si>
  <si>
    <t>1,94*(0,6*0,5)</t>
  </si>
  <si>
    <t>0,85*(0,6*0,57)</t>
  </si>
  <si>
    <t>151101101</t>
  </si>
  <si>
    <t>Zřízení pažení a rozepření stěn rýh pro podzemní vedení příložné pro jakoukoliv mezerovitost, hloubky do 2 m</t>
  </si>
  <si>
    <t xml:space="preserve">Poznámka k souboru cen:_x000d_
Poznámka k souboru cen: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</si>
  <si>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(10*(0,8*1,25))*2</t>
  </si>
  <si>
    <t>(4*(0,8*1,5))*2</t>
  </si>
  <si>
    <t>(7,6*(0,8*1,53))*2</t>
  </si>
  <si>
    <t>(7,5*(0,8*1,3))*2</t>
  </si>
  <si>
    <t>151101111</t>
  </si>
  <si>
    <t>Odstranění pažení a rozepření stěn rýh pro podzemní vedení s uložením materiálu na vzdálenost do 3 m od kraje výkopu příložné, hloubky do 2 m</t>
  </si>
  <si>
    <t xml:space="preserve">Poznámka k souboru cen:_x000d_
Poznámka k souboru cen: 1. Množství měrných jednotek se určí v rostlém stavu horniny. </t>
  </si>
  <si>
    <t>25,387-4,519</t>
  </si>
  <si>
    <t>167151101</t>
  </si>
  <si>
    <t>Nakládání, skládání a překládání neulehlého výkopku nebo sypaniny strojně nakládání, množství do 100 m3, z horniny třídy těžitelnosti I, skupiny 1 až 3</t>
  </si>
  <si>
    <t xml:space="preserve">Poznámka k souboru cen:_x000d_
Poznámka k souboru cen: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</si>
  <si>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39,047+31,902-35,102</t>
  </si>
  <si>
    <t>162211311</t>
  </si>
  <si>
    <t>Vodorovné přemístění výkopku nebo sypaniny stavebním kolečkem s vyprázdněním kolečka na hromady nebo do dopravního prostředku na vzdálenost do 10 m z horniny třídy těžitelnosti I, skupiny 1 až 3</t>
  </si>
  <si>
    <t>162211319</t>
  </si>
  <si>
    <t>Vodorovné přemístění výkopku nebo sypaniny stavebním kolečkem s vyprázdněním kolečka na hromady nebo do dopravního prostředku na vzdálenost do 10 m Příplatek za každých dalších 10 m k ceně -1311</t>
  </si>
  <si>
    <t>20,868*2</t>
  </si>
  <si>
    <t>162751113</t>
  </si>
  <si>
    <t>Vodorovné přemístění výkopku nebo sypaniny po suchu na obvyklém dopravním prostředku, bez naložení výkopku, avšak se složením bez rozhrnutí z horniny třídy těžitelnosti I skupiny 1 až 3 na vzdálenost přes 5 000 do 6 000 m</t>
  </si>
  <si>
    <t xml:space="preserve">Poznámka k souboru cen:_x000d_
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</si>
  <si>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20,868+35,847</t>
  </si>
  <si>
    <t xml:space="preserve">Poznámka k souboru cen:_x000d_
Poznámka k souboru cen: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</si>
  <si>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56,715*1,8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</si>
  <si>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</si>
  <si>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</si>
  <si>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</si>
  <si>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Splašková kanalizace - uvnitř budovy</t>
  </si>
  <si>
    <t>((16,08+3,93+1,09+2,08+0,57+1,12+4,26)*0,6)*0,45</t>
  </si>
  <si>
    <t>Tuková kanalizace - uvnitř budovy</t>
  </si>
  <si>
    <t>((8,09+5,62+6,52+1,38+0,41+0,87+5,5+0,6+1,3+1,36+1,94+0,85)*0,6)*0,45</t>
  </si>
  <si>
    <t>58341341</t>
  </si>
  <si>
    <t>kamenivo drcené drobné frakce 0/4</t>
  </si>
  <si>
    <t>17,164*2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</si>
  <si>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</si>
  <si>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</si>
  <si>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</si>
  <si>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(1,23*0,6)*0,45</t>
  </si>
  <si>
    <t>((3,2+20+4)*0,6)*0,45</t>
  </si>
  <si>
    <t>Deš´tová kanalizace</t>
  </si>
  <si>
    <t>((25,8+19,3+7,6+7,5)*0,6)*0,45</t>
  </si>
  <si>
    <t>23,93*2 "Přepočtené koeficientem množství</t>
  </si>
  <si>
    <t xml:space="preserve">Poznámka k souboru cen:_x000d_
Poznámka k souboru cen: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</si>
  <si>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16,08*(0,6*0,07)</t>
  </si>
  <si>
    <t>3,93*(0,6*0,02)</t>
  </si>
  <si>
    <t>1,09*(0,6*0,09)</t>
  </si>
  <si>
    <t>2,08*(0,6*0,06)</t>
  </si>
  <si>
    <t>0,57*(0,6*0,06)</t>
  </si>
  <si>
    <t>1,12*(0,6*0,02)</t>
  </si>
  <si>
    <t>8,09*(0,6*0,26)</t>
  </si>
  <si>
    <t>5,62*(0,6*0,26)</t>
  </si>
  <si>
    <t>6,52*(0,6*0,25)</t>
  </si>
  <si>
    <t>1,38*(0,6*0,1)</t>
  </si>
  <si>
    <t>0,41*(0,6*0,13)</t>
  </si>
  <si>
    <t>0,87*(0,6*0,27)</t>
  </si>
  <si>
    <t>5,5*(0,6*0,06)</t>
  </si>
  <si>
    <t>0,6*(0,6*0,07)</t>
  </si>
  <si>
    <t>1,3*(0,6*0,03)</t>
  </si>
  <si>
    <t>0,85*(0,6*0,02)</t>
  </si>
  <si>
    <t>174151101</t>
  </si>
  <si>
    <t>Zásyp sypaninou z jakékoliv horniny strojně s uložením výkopku ve vrstvách se zhutněním jam, šachet, rýh nebo kolem objektů v těchto vykopávkách</t>
  </si>
  <si>
    <t xml:space="preserve">Poznámka k souboru cen:_x000d_
Poznámka k souboru cen: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</si>
  <si>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(1,23*0,6)*0,75</t>
  </si>
  <si>
    <t>3,2*(0,6*0,13)</t>
  </si>
  <si>
    <t>10*(0,6*0,28)</t>
  </si>
  <si>
    <t>10*(0,8*0,7)</t>
  </si>
  <si>
    <t>4*(0,8*0,95)</t>
  </si>
  <si>
    <t>25,8*(0,6*0,25)</t>
  </si>
  <si>
    <t>19,3*0,5</t>
  </si>
  <si>
    <t>7,6*(0,8*0,98)</t>
  </si>
  <si>
    <t>7,5*(0,8*0,75)</t>
  </si>
  <si>
    <t>001-x1</t>
  </si>
  <si>
    <t>Zemní práce pro vybourání kanalizačního potrubí - výkopy, zásypy</t>
  </si>
  <si>
    <t>181351103</t>
  </si>
  <si>
    <t>Rozprostření a urovnání ornice v rovině nebo ve svahu sklonu do 1:5 strojně při souvislé ploše přes 100 do 500 m2, tl. vrstvy do 200 mm</t>
  </si>
  <si>
    <t xml:space="preserve">Poznámka k souboru cen:_x000d_
Poznámka k souboru cen: 1. V ceně jsou započteny i náklady na případné nutné přemístění hromad nebo dočasných skládek na místo spotřeby ze vzdálenosti do 50 m. 2. V ceně nejsou započteny náklady na získání ornice; tyto se oceňují cenami souboru cen 121 Sejmutí ornice. </t>
  </si>
  <si>
    <t>10364101</t>
  </si>
  <si>
    <t xml:space="preserve">zemina pro terénní úpravy -  ornice</t>
  </si>
  <si>
    <t>(150*0,15)*1,8</t>
  </si>
  <si>
    <t xml:space="preserve">Poznámka k souboru cen:_x000d_
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</si>
  <si>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</si>
  <si>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</si>
  <si>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150*0,02 "Přepočtené koeficientem množství</t>
  </si>
  <si>
    <t>359901211</t>
  </si>
  <si>
    <t>Monitoring stok (kamerový systém) jakékoli výšky nová kanalizace</t>
  </si>
  <si>
    <t xml:space="preserve">Poznámka k souboru cen:_x000d_
Poznámka k souboru cen: 1. V ceně jsou započteny náklady na zhotovení záznamu o prohlídce a protokolu prohlídky. </t>
  </si>
  <si>
    <t>Venkovní části kanalizací</t>
  </si>
  <si>
    <t>1,23+3,2+20+4+25,8+19,3+7,3+7,5</t>
  </si>
  <si>
    <t>451572111</t>
  </si>
  <si>
    <t>Lože pod potrubí, stoky a drobné objekty v otevřeném výkopu z kameniva drobného těženého 0 až 4 mm</t>
  </si>
  <si>
    <t xml:space="preserve">Poznámka k souboru cen:_x000d_
Poznámka k souboru cen: 1. Ceny -1111 a -1192 lze použít i pro zřízení sběrných vrstev nad drenážními trubkami. 2. V cenách -5111 a -1192 jsou započteny i náklady na prohození výkopku získaného při zemních pracích. </t>
  </si>
  <si>
    <t>Splašková kanalizace</t>
  </si>
  <si>
    <t>((17,31+3,93+1,09+2,08+0,57+1,12+4,26)*0,6)*0,1</t>
  </si>
  <si>
    <t>Tuková kanalizace</t>
  </si>
  <si>
    <t>((8,09+5,62+6,52+1,38+0,41+0,87+5,5+0,6+1,3+1,36+1,94+0,85+3,2+20+4)*0,6)*0,1</t>
  </si>
  <si>
    <t>((25,8+19,3+7,6+7,5)*0,6)*0,1</t>
  </si>
  <si>
    <t>Pro rozvody splaškové kanalizace</t>
  </si>
  <si>
    <t>Vrchní mazanina š. 800mm</t>
  </si>
  <si>
    <t>((13,12+2,91+0,31+2,32+1,31+0,29+0,33+0,5+0,31+0,36+0,42+0,28+1,79+0,28+0,29+0,31+3,95+0,15)*0,8)*0,1</t>
  </si>
  <si>
    <t>Spodní mazanina š. 600mm</t>
  </si>
  <si>
    <t>((13,12+2,91+0,31+2,32+1,31+0,29+0,33+0,5+0,31+0,36+0,42+0,28+1,79+0,28+0,29+0,31+3,95+0,15)*0,6)*0,07</t>
  </si>
  <si>
    <t>Pro rozvody tukové kanalizace</t>
  </si>
  <si>
    <t>((8,05+0,28+0,65+0,27+5,23+1,95+0,29+1,06+0,27+1,04+0,28+0,35+0,28+4,35+1,02+0,32+6,2+0,26+0,65+0,47+0,42)*0,8)*0,1</t>
  </si>
  <si>
    <t>((8,05+0,28+0,65+0,27+5,23+1,95+0,29+1,06+0,27+1,04+0,28+0,35+0,28+4,35+1,02+0,32+6,2+0,26+0,65+0,47+0,42)*0,6)*0,07</t>
  </si>
  <si>
    <t>Pro rozvody vodovodu</t>
  </si>
  <si>
    <t>Vrchni mazanina š. 300mm</t>
  </si>
  <si>
    <t>((20,92+2,72+5+2,2+4+4,06+2,8+0,9+4,7+1,8+1,8+2)*0,3)*0,1</t>
  </si>
  <si>
    <t>631362021</t>
  </si>
  <si>
    <t>Výztuž mazanin ze svařovaných sítí z drátů typu KARI</t>
  </si>
  <si>
    <t xml:space="preserve">Poznámka k souboru cen:_x000d_
Poznámka k souboru cen: 1. Výztuž podezdívek příček se oceňuje položkou 278 36-1111 souboru cen 278 36-11.1 - Výztuž základu (podezdívky) betonového. </t>
  </si>
  <si>
    <t>Kari 6x100x100mm</t>
  </si>
  <si>
    <t>((((13,12+2,91+0,31+2,32+1,31+0,29+0,33+0,5+0,31+0,36+0,42+0,28+1,79+0,28+0,29+0,31+3,95+0,15)*0,8)*4,44)*1,3)/1000</t>
  </si>
  <si>
    <t>((((13,12+2,91+0,31+2,32+1,31+0,29+0,33+0,5+0,31+0,36+0,42+0,28+1,79+0,28+0,29+0,31+3,95+0,15)*0,6)*4,44)*1,3)/1000</t>
  </si>
  <si>
    <t>((((8,05+0,28+0,65+0,27+5,23+1,95+0,29+1,06+0,27+1,04+0,28+0,35+0,28+4,35+1,02+0,32+6,2+0,26+0,65+0,47+0,42)*0,8)*4,44)*1,3)/1000</t>
  </si>
  <si>
    <t>((((8,05+0,28+0,65+0,27+5,23+1,95+0,29+1,06+0,27+1,04+0,28+0,35+0,28+4,35+1,02+0,32+6,2+0,26+0,65+0,47+0,42)*0,6)*4,44)*1,3)/1000</t>
  </si>
  <si>
    <t>((((20,92+2,72+5+2,2+4+4,06+2,8+0,9+4,7+1,8+1,8+2)*0,3)*4,44)*1,3)/1000</t>
  </si>
  <si>
    <t>Trubní vedení</t>
  </si>
  <si>
    <t>830311811</t>
  </si>
  <si>
    <t>Bourání stávajícího potrubí z kameninových trub v otevřeném výkopu DN do 150</t>
  </si>
  <si>
    <t xml:space="preserve">Poznámka k souboru cen:_x000d_
Poznámka k souboru cen: 1. Ceny jsou určeny pro bourání vodovodního a kanalizačního potrubí. 2. V cenách jsou započteny náklady na bourání potrubí včetně tvarovek. </t>
  </si>
  <si>
    <t>40+35+7+35</t>
  </si>
  <si>
    <t>008-x4</t>
  </si>
  <si>
    <t>Vybourání dvorní vpusti vč. likvidace</t>
  </si>
  <si>
    <t>008-x1</t>
  </si>
  <si>
    <t>D+M+PH Retenční nádrž na dešťovou vodu s poklopem a vystrojením pro zalévání, cena vč. zemních prací, lože, obsypu/obetonování, statického zajištění proti podzemní vodě, likvidace výkopku, přesunu hmot apod...</t>
  </si>
  <si>
    <t>008-x2</t>
  </si>
  <si>
    <t>D+M+PH Vsakovací blok - kompletní dodávka a montáž vč. likvidace výkopku</t>
  </si>
  <si>
    <t>008-x3</t>
  </si>
  <si>
    <t>D+M+PH Odlučovač tuků - např. MEA sphere z HDPE, NS 2 - 2l/s, typ YG0502E s pojížděným poklopem, alarmem pro sledování výšky tuku, sondou, rozvaděčem a kabeláží, statickým zajištěním proti spodní vodě, lože, obsypu, ŽB desky, betonových skruží, zemních pr</t>
  </si>
  <si>
    <t>D+M+PH Odlučovač tuků - např. MEA sphere z HDPE, NS 2 - 2l/s, typ YG0502E s pojížděným poklopem, alarmem pro sledování výšky tuku, sondou, rozvaděčem a kabeláží, statickým zajištěním proti spodní vodě, lože, obsypu, ŽB desky, betonových skruží, zemních prací, likvidace výkopku, přesunu hmot apod...</t>
  </si>
  <si>
    <t>894812003</t>
  </si>
  <si>
    <t>Revizní a čistící šachta z polypropylenu PP pro hladké trouby DN 400 šachtové dno (DN šachty / DN trubního vedení) DN 400/150 pravý a levý přítok</t>
  </si>
  <si>
    <t xml:space="preserve">Poznámka k souboru cen:_x000d_
Poznámka k souboru cen: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</si>
  <si>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894812031</t>
  </si>
  <si>
    <t>Revizní a čistící šachta z polypropylenu PP pro hladké trouby DN 400 roura šachtová korugovaná bez hrdla, světlé hloubky 1000 mm</t>
  </si>
  <si>
    <t>894812032</t>
  </si>
  <si>
    <t>Revizní a čistící šachta z polypropylenu PP pro hladké trouby DN 400 roura šachtová korugovaná bez hrdla, světlé hloubky 1500 mm</t>
  </si>
  <si>
    <t>894812041</t>
  </si>
  <si>
    <t>Revizní a čistící šachta z polypropylenu PP pro hladké trouby DN 400 roura šachtová korugovaná Příplatek k cenám 2031 - 2035 za uříznutí šachtové roury</t>
  </si>
  <si>
    <t>894812063</t>
  </si>
  <si>
    <t>Revizní a čistící šachta z polypropylenu PP pro hladké trouby DN 400 poklop litinový (pro třídu zatížení) plný do teleskopické trubky (D400)</t>
  </si>
  <si>
    <t>894812111</t>
  </si>
  <si>
    <t>Revizní a čistící šachta z polypropylenu PP pro hladké trouby DN 315 šachtové dno (DN šachty / DN trubního vedení) DN 315/150 přímý tok</t>
  </si>
  <si>
    <t>894812112</t>
  </si>
  <si>
    <t>Revizní a čistící šachta z polypropylenu PP pro hladké trouby DN 315 šachtové dno (DN šachty / DN trubního vedení) DN 315/150 pravý nebo levý přítok</t>
  </si>
  <si>
    <t>894812131</t>
  </si>
  <si>
    <t>Revizní a čistící šachta z polypropylenu PP pro hladké trouby DN 315 roura šachtová korugovaná bez hrdla, světlé hloubky 1250 mm</t>
  </si>
  <si>
    <t>894812132</t>
  </si>
  <si>
    <t>Revizní a čistící šachta z polypropylenu PP pro hladké trouby DN 315 roura šachtová korugovaná bez hrdla, světlé hloubky 2000 mm</t>
  </si>
  <si>
    <t>894812149</t>
  </si>
  <si>
    <t>Revizní a čistící šachta z polypropylenu PP pro hladké trouby DN 315 roura šachtová korugovaná Příplatek k cenám 2131 - 2142 za uříznutí šachtové roury</t>
  </si>
  <si>
    <t>894812163</t>
  </si>
  <si>
    <t>Revizní a čistící šachta z polypropylenu PP pro hladké trouby DN 315 poklop litinový (pro třídu zatížení) plný do teleskopické trubky (D400)</t>
  </si>
  <si>
    <t>009-x1</t>
  </si>
  <si>
    <t>Překopy venkovních ploch - vybourání zpevněných ploch v nutném rozsahu, likvidace odpadu a zpětné obnovení celého souvrství</t>
  </si>
  <si>
    <t>977312112</t>
  </si>
  <si>
    <t>Řezání stávajících betonových mazanin s vyztužením hloubky přes 50 do 100 mm</t>
  </si>
  <si>
    <t>Vrchní +spodní mazanina</t>
  </si>
  <si>
    <t>(13,12+2,91+0,31+2,32+1,31+0,29+0,33+0,5+0,31+0,36+0,42+0,28+1,79+0,28+0,29+0,31+3,95+0,15)*4</t>
  </si>
  <si>
    <t>0,6*8</t>
  </si>
  <si>
    <t>0,8*8</t>
  </si>
  <si>
    <t>(8,05+0,28+0,65+0,27+5,23+1,95+0,29+1,06+0,27+1,04+0,28+0,35+0,28+4,35+1,02+0,32+6,2+0,26+0,65+0,47+0,42)*4</t>
  </si>
  <si>
    <t>0,6*11</t>
  </si>
  <si>
    <t>0,8*11</t>
  </si>
  <si>
    <t>Vrchni mazanina</t>
  </si>
  <si>
    <t>(20,92+2,72+5+2,2+4+4,06+2,8+0,9+4,7+1,8+1,8+2)*2</t>
  </si>
  <si>
    <t>0,3*11</t>
  </si>
  <si>
    <t>965042141</t>
  </si>
  <si>
    <t>Bourání mazanin betonových nebo z litého asfaltu tl. do 100 mm, plochy přes 4 m2</t>
  </si>
  <si>
    <t>965049111</t>
  </si>
  <si>
    <t>Bourání mazanin Příplatek k cenám za bourání mazanin betonových se svařovanou sítí, tl. do 100 mm</t>
  </si>
  <si>
    <t>997013211</t>
  </si>
  <si>
    <t>Vnitrostaveništní doprava suti a vybouraných hmot vodorovně do 50 m svisle ručně pro budovy a haly výšky do 6 m</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</si>
  <si>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</si>
  <si>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</si>
  <si>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"Železobeton" 20,379*5</t>
  </si>
  <si>
    <t>"Zbytek" 4,879*14</t>
  </si>
  <si>
    <t>997013862</t>
  </si>
  <si>
    <t>Poplatek za uložení stavebního odpadu na recyklační skládce (skládkovné) z armovaného betonu zatříděného do Katalogu odpadů pod kódem 17 01 01</t>
  </si>
  <si>
    <t xml:space="preserve">Poznámka k souboru cen:_x000d_
Poznámka k souboru cen: 1. Ceny uvedené v souboru cen je doporučeno upravit podle aktuálních cen místně příslušné skládky odpadů. 2. Uložení odpadů neuvedených v souboru cen se oceňuje individuálně. </t>
  </si>
  <si>
    <t>998276101</t>
  </si>
  <si>
    <t>Přesun hmot pro trubní vedení hloubené z trub z plastických hmot nebo sklolaminátových pro vodovody nebo kanalizace v otevřeném výkopu dopravní vzdálenost do 15 m</t>
  </si>
  <si>
    <t xml:space="preserve">Poznámka k souboru cen:_x000d_
Poznámka k souboru cen: 1. Ceny přesunu hmot nelze užít pro zeminu, sypaniny, štěrkopísek, kamenivo ap. Případná manipulace s tímto materiálem se oceňuje soubory cen 162 ..-.... Vodorovné přemístění výkopku nebo sypaniny katalogu 800-1 Zemní práce. </t>
  </si>
  <si>
    <t>711131811</t>
  </si>
  <si>
    <t>Odstranění izolace proti zemní vlhkosti na ploše vodorovné V</t>
  </si>
  <si>
    <t xml:space="preserve">Poznámka k souboru cen:_x000d_
Poznámka k souboru cen: 1. Ceny se používají pro odstranění hydroizolačních pásů a folií bez rozlišení tloušťky a počtu vrstev. </t>
  </si>
  <si>
    <t>2 vrstvy</t>
  </si>
  <si>
    <t>Pod rozvody splaškové kanalizace</t>
  </si>
  <si>
    <t>((13,12+2,91+0,31+2,32+1,31+0,29+0,33+0,5+0,31+0,36+0,42+0,28+1,79+0,28+0,29+0,31+3,95+0,15)*0,6)*2</t>
  </si>
  <si>
    <t>Pod rozvody tukové kanalizace</t>
  </si>
  <si>
    <t>((8,05+0,28+0,65+0,27+5,23+1,95+0,29+1,06+0,27+1,04+0,28+0,35+0,28+4,35+1,02+0,32+6,2+0,26+0,65+0,47+0,42)*0,6)*2</t>
  </si>
  <si>
    <t>Pod rozvody vodovodu</t>
  </si>
  <si>
    <t>((20,92+2,72+5+2,2+4+4,06+2,8+0,9+4,7+1,8+1,8+2)*0,3)*2</t>
  </si>
  <si>
    <t>711111002</t>
  </si>
  <si>
    <t>Provedení izolace proti zemní vlhkosti natěradly a tmely za studena na ploše vodorovné V nátěrem lakem asfaltovým</t>
  </si>
  <si>
    <t xml:space="preserve">Poznámka k souboru cen:_x000d_
Poznámka k souboru cen: 1. Izolace plochy jednotlivě do 10 m2 se oceňují skladebně cenou příslušné izolace a cenou 711 19-9095 Příplatek za plochu do 10 m2. </t>
  </si>
  <si>
    <t>(13,12+2,91+0,31+2,32+1,31+0,29+0,33+0,5+0,31+0,36+0,42+0,28+1,79+0,28+0,29+0,31+3,95+0,15)*0,8</t>
  </si>
  <si>
    <t>(8,05+0,28+0,65+0,27+5,23+1,95+0,29+1,06+0,27+1,04+0,28+0,35+0,28+4,35+1,02+0,32+6,2+0,26+0,65+0,47+0,42)*0,8</t>
  </si>
  <si>
    <t>(20,92+2,72+5+2,2+4+4,06+2,8+0,9+4,7+1,8+1,8+2)*0,3</t>
  </si>
  <si>
    <t>11163152</t>
  </si>
  <si>
    <t>lak hydroizolační asfaltový</t>
  </si>
  <si>
    <t>66,206*0,00039 "Přepočtené koeficientem množství</t>
  </si>
  <si>
    <t>711141559</t>
  </si>
  <si>
    <t>Provedení izolace proti zemní vlhkosti pásy přitavením NAIP na ploše vodorovné V</t>
  </si>
  <si>
    <t xml:space="preserve">Poznámka k souboru cen:_x000d_
Poznámka k souboru cen: 1. Izolace plochy jednotlivě do 10 m2 se oceňují skladebně cenou příslušné izolace a cenou 711 19-9097 Příplatek za plochu do 10 m2. </t>
  </si>
  <si>
    <t>((13,12+2,91+0,31+2,32+1,31+0,29+0,33+0,5+0,31+0,36+0,42+0,28+1,79+0,28+0,29+0,31+3,95+0,15)*0,8)*2</t>
  </si>
  <si>
    <t>((8,05+0,28+0,65+0,27+5,23+1,95+0,29+1,06+0,27+1,04+0,28+0,35+0,28+4,35+1,02+0,32+6,2+0,26+0,65+0,47+0,42)*0,8)*2</t>
  </si>
  <si>
    <t>62853004</t>
  </si>
  <si>
    <t>pás asfaltový natavitelný modifikovaný SBS tl 4,0mm s vložkou ze skleněné tkaniny a spalitelnou PE fólií nebo jemnozrnným minerálním posypem na horním povrchu</t>
  </si>
  <si>
    <t>132,412*1,2 "Přepočtené koeficientem množství</t>
  </si>
  <si>
    <t>998711201</t>
  </si>
  <si>
    <t>Přesun hmot pro izolace proti vodě, vlhkosti a plynům stanovený procentní sazbou (%) z ceny vodorovná dopravní vzdálenost do 50 m v objektech výšky do 6 m</t>
  </si>
  <si>
    <t>%</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</si>
  <si>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</si>
  <si>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721</t>
  </si>
  <si>
    <t>Zdravotechnika - vnitřní kanalizace</t>
  </si>
  <si>
    <t>721171803</t>
  </si>
  <si>
    <t>Demontáž potrubí z novodurových trub odpadních nebo připojovacích do D 75</t>
  </si>
  <si>
    <t xml:space="preserve">Poznámka k souboru cen:_x000d_
Poznámka k souboru cen: 1. Demontáž plstěných pásů se oceňuje cenami souboru cen 722 18-18 Demontáž plstěných pásů z trub, části B 02. </t>
  </si>
  <si>
    <t>721171808</t>
  </si>
  <si>
    <t>Demontáž potrubí z novodurových trub odpadních nebo připojovacích přes 75 do D 114</t>
  </si>
  <si>
    <t>721210813</t>
  </si>
  <si>
    <t>Demontáž kanalizačního příslušenství vpustí podlahových z kyselinovzdorné kameniny DN 100</t>
  </si>
  <si>
    <t>721242804</t>
  </si>
  <si>
    <t>Demontáž lapačů střešních splavenin DN 125</t>
  </si>
  <si>
    <t>721210817</t>
  </si>
  <si>
    <t>Demontáž kanalizačního příslušenství vpustí vanových DN 70</t>
  </si>
  <si>
    <t>721173315/R</t>
  </si>
  <si>
    <t>Potrubí z trub PVC SN8 dešťové DN 110</t>
  </si>
  <si>
    <t xml:space="preserve">Poznámka k souboru cen:_x000d_
Poznámka k souboru cen: 1. Cenami -3315 až -3317 se oceňuje svislé potrubí od střešního vtoku po čisticí kus. </t>
  </si>
  <si>
    <t>721173316/R</t>
  </si>
  <si>
    <t>Potrubí z trub PVC SN8 dešťové DN 125</t>
  </si>
  <si>
    <t>721173317/R</t>
  </si>
  <si>
    <t>Potrubí z trub PVC SN8 dešťové DN 160</t>
  </si>
  <si>
    <t>721173401/R</t>
  </si>
  <si>
    <t>Potrubí z trub PVC SN8 svodné (ležaté) DN 110</t>
  </si>
  <si>
    <t>721173402/R</t>
  </si>
  <si>
    <t>Potrubí z trub PVC SN8 svodné (ležaté) DN 125</t>
  </si>
  <si>
    <t>721173403/R</t>
  </si>
  <si>
    <t>Potrubí z trub PVC SN8 svodné (ležaté) DN 160</t>
  </si>
  <si>
    <t>721174025</t>
  </si>
  <si>
    <t>Potrubí z trub polypropylenových odpadní (svislé) DN 110</t>
  </si>
  <si>
    <t xml:space="preserve">Poznámka k souboru cen:_x000d_
Poznámka k souboru cen: 1. Cenami -4054 až -4057 se oceňuje svislé potrubí od střešního vtoku po čisticí kus. 2. Ochrany odpadního a připojovacího potrubí z plastových trub se oceňují cenami souboru cen 722 18- . . Ochrana potrubí, části A 02. </t>
  </si>
  <si>
    <t>6,8</t>
  </si>
  <si>
    <t>PPL.HTRE100</t>
  </si>
  <si>
    <t xml:space="preserve">Kus čístící Pipelife HT 100 mm z PP,  běžný vnitřní odpadní systém dle EN 1451</t>
  </si>
  <si>
    <t>721174042/R</t>
  </si>
  <si>
    <t>Potrubí z trub polypropylenových připojovací DN 32</t>
  </si>
  <si>
    <t>Potrubí kondenzátu pod stropem</t>
  </si>
  <si>
    <t>721174042</t>
  </si>
  <si>
    <t>Potrubí z trub polypropylenových připojovací DN 40</t>
  </si>
  <si>
    <t>721174043</t>
  </si>
  <si>
    <t>Potrubí z trub polypropylenových připojovací DN 50</t>
  </si>
  <si>
    <t>721174044</t>
  </si>
  <si>
    <t>Potrubí z trub polypropylenových připojovací DN 75</t>
  </si>
  <si>
    <t>721174045</t>
  </si>
  <si>
    <t>Potrubí z trub polypropylenových připojovací DN 110</t>
  </si>
  <si>
    <t>721194104</t>
  </si>
  <si>
    <t>Vyměření přípojek na potrubí vyvedení a upevnění odpadních výpustek DN 40</t>
  </si>
  <si>
    <t xml:space="preserve">Poznámka k souboru cen:_x000d_
Poznámka k souboru cen: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</si>
  <si>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</si>
  <si>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</si>
  <si>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721194107</t>
  </si>
  <si>
    <t>Vyměření přípojek na potrubí vyvedení a upevnění odpadních výpustek DN 70</t>
  </si>
  <si>
    <t>721194109</t>
  </si>
  <si>
    <t>Vyměření přípojek na potrubí vyvedení a upevnění odpadních výpustek DN 110</t>
  </si>
  <si>
    <t>721211421.HLE</t>
  </si>
  <si>
    <t>Vpusť podlahová HL 310N se svislým odtokem DN 50/75/110 mřížka nerez 115x115</t>
  </si>
  <si>
    <t>721226513/R</t>
  </si>
  <si>
    <t>Zápachové uzávěrky podomítkové (Pe) s krycí deskou pro pračku a myčku DN 40/50 s přípojem vody a zpětnou klapkou</t>
  </si>
  <si>
    <t>721242105</t>
  </si>
  <si>
    <t>Lapače střešních splavenin polypropylenové (PP) se svislým odtokem DN 110</t>
  </si>
  <si>
    <t>721242106</t>
  </si>
  <si>
    <t>Lapače střešních splavenin polypropylenové (PP) se svislým odtokem DN 125</t>
  </si>
  <si>
    <t>721273151.HLE</t>
  </si>
  <si>
    <t>Hlavice ventilační HL 805 polypropylen PP DN 50</t>
  </si>
  <si>
    <t>721273153.HLE</t>
  </si>
  <si>
    <t>Hlavice ventilační HL 810 polypropylen PP DN 110</t>
  </si>
  <si>
    <t>721-x1</t>
  </si>
  <si>
    <t>D+M Podomítková zápachová uzávěrka HL138</t>
  </si>
  <si>
    <t>721-x2</t>
  </si>
  <si>
    <t>D+M Podomítkový přivzdušňovací ventil s krytkou HL 905</t>
  </si>
  <si>
    <t>721290111</t>
  </si>
  <si>
    <t>Zkouška těsnosti kanalizace v objektech vodou do DN 125</t>
  </si>
  <si>
    <t>3+1+59+10+13,6+12+16+1+1+4</t>
  </si>
  <si>
    <t>721290112</t>
  </si>
  <si>
    <t>Zkouška těsnosti kanalizace v objektech vodou DN 150 nebo DN 200</t>
  </si>
  <si>
    <t>60+42</t>
  </si>
  <si>
    <t>721-x3</t>
  </si>
  <si>
    <t>Ostatní nespecifikované materiály a práce - např. objímky, sádrování apod...</t>
  </si>
  <si>
    <t>721-x4</t>
  </si>
  <si>
    <t>Zednická přípomoc - pro montáže i demontáže - bourací práce, hrubé zednické začištění</t>
  </si>
  <si>
    <t>998721201</t>
  </si>
  <si>
    <t>Přesun hmot pro vnitřní kanalizace stanovený procentní sazbou (%) z ceny vodorovná dopravní vzdálenost do 50 m v objektech výšky do 6 m</t>
  </si>
  <si>
    <t>722</t>
  </si>
  <si>
    <t>Zdravotechnika - vnitřní vodovod</t>
  </si>
  <si>
    <t>722170801</t>
  </si>
  <si>
    <t>Demontáž rozvodů vody z plastů do Ø 25 mm</t>
  </si>
  <si>
    <t>25+10+18</t>
  </si>
  <si>
    <t>722170804</t>
  </si>
  <si>
    <t>Demontáž rozvodů vody z plastů přes 25 do Ø 50 mm</t>
  </si>
  <si>
    <t>10+10</t>
  </si>
  <si>
    <t>722-x1</t>
  </si>
  <si>
    <t>Napojení nových rozvodů vodovodu na stávající ocelové potrubí</t>
  </si>
  <si>
    <t>722130104</t>
  </si>
  <si>
    <t>Potrubí z ocelových trubek pozinkovaných hladkých pro zavodněný systém spojovaných lisováním PN 16 do 110°C Ø 28/1,5</t>
  </si>
  <si>
    <t>722174002</t>
  </si>
  <si>
    <t>Potrubí z plastových trubek z polypropylenu PPR svařovaných polyfúzně PN 16 (SDR 7,4) D 20 x 2,8</t>
  </si>
  <si>
    <t>722174003</t>
  </si>
  <si>
    <t>Potrubí z plastových trubek z polypropylenu PPR svařovaných polyfúzně PN 16 (SDR 7,4) D 25 x 3,5</t>
  </si>
  <si>
    <t>722174004</t>
  </si>
  <si>
    <t>Potrubí z plastových trubek z polypropylenu PPR svařovaných polyfúzně PN 16 (SDR 7,4) D 32 x 4,4</t>
  </si>
  <si>
    <t>722174006</t>
  </si>
  <si>
    <t>Potrubí z plastových trubek z polypropylenu PPR svařovaných polyfúzně PN 16 (SDR 7,4) D 50 x 6,9</t>
  </si>
  <si>
    <t>722174022</t>
  </si>
  <si>
    <t>Potrubí z plastových trubek z polypropylenu PPR svařovaných polyfúzně PN 20 (SDR 6) D 20 x 3,4</t>
  </si>
  <si>
    <t>722174023</t>
  </si>
  <si>
    <t>Potrubí z plastových trubek z polypropylenu PPR svařovaných polyfúzně PN 20 (SDR 6) D 25 x 4,2</t>
  </si>
  <si>
    <t>722174024</t>
  </si>
  <si>
    <t>Potrubí z plastových trubek z polypropylenu PPR svařovaných polyfúzně PN 20 (SDR 6) D 32 x 5,4</t>
  </si>
  <si>
    <t>722174025</t>
  </si>
  <si>
    <t>Potrubí z plastových trubek z polypropylenu PPR svařovaných polyfúzně PN 20 (SDR 6) D 40 x 6,7</t>
  </si>
  <si>
    <t>722181241</t>
  </si>
  <si>
    <t>Ochrana potrubí termoizolačními trubicemi z pěnového polyetylenu PE přilepenými v příčných a podélných spojích, tloušťky izolace přes 13 do 20 mm, vnitřního průměru izolace DN do 22 mm</t>
  </si>
  <si>
    <t xml:space="preserve">Poznámka k souboru cen:_x000d_
Poznámka k souboru cen: 1. V cenách -1211 až -1256 jsou započteny i náklady na dodání tepelně izolačních trubic. </t>
  </si>
  <si>
    <t>32+46</t>
  </si>
  <si>
    <t>722181242</t>
  </si>
  <si>
    <t>Ochrana potrubí termoizolačními trubicemi z pěnového polyetylenu PE přilepenými v příčných a podélných spojích, tloušťky izolace přes 13 do 20 mm, vnitřního průměru izolace DN přes 22 do 45 mm</t>
  </si>
  <si>
    <t>7+18+21+29+24</t>
  </si>
  <si>
    <t>722181243</t>
  </si>
  <si>
    <t>Ochrana potrubí termoizolačními trubicemi z pěnového polyetylenu PE přilepenými v příčných a podélných spojích, tloušťky izolace přes 13 do 20 mm, vnitřního průměru izolace DN přes 45 do 63 mm</t>
  </si>
  <si>
    <t>722-x4</t>
  </si>
  <si>
    <t>D+M Podružný vodoměr pro potrubí D40</t>
  </si>
  <si>
    <t>722220152</t>
  </si>
  <si>
    <t>Armatury s jedním závitem plastové (PPR) PN 20 (SDR 6) DN 20 x G 1/2"</t>
  </si>
  <si>
    <t xml:space="preserve">Poznámka k souboru cen:_x000d_
Poznámka k souboru cen: 1. Cenami -9101 až -9108 nelze oceňovat montáž nástěnek. 2. V cenách –0111 až -0122 je započteno i vyvedení a upevnění výpustek. </t>
  </si>
  <si>
    <t>722220161</t>
  </si>
  <si>
    <t>Armatury s jedním závitem plastové (PPR) PN 20 (SDR 6) DN 20 x G 1/2" (nástěnný komplet)</t>
  </si>
  <si>
    <t>722221134</t>
  </si>
  <si>
    <t>Armatury s jedním závitem ventily výtokové G 1/2"</t>
  </si>
  <si>
    <t>722240125</t>
  </si>
  <si>
    <t>Armatury z plastických hmot kohouty (PPR) kulové DN 40</t>
  </si>
  <si>
    <t>722250132</t>
  </si>
  <si>
    <t>Požární příslušenství a armatury hydrantový systém s tvarově stálou hadicí celoplechový D 25 x 20 m</t>
  </si>
  <si>
    <t>722290226</t>
  </si>
  <si>
    <t>Zkoušky, proplach a desinfekce vodovodního potrubí zkoušky těsnosti vodovodního potrubí závitového do DN 50</t>
  </si>
  <si>
    <t xml:space="preserve">Poznámka k souboru cen:_x000d_
Poznámka k souboru cen: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</si>
  <si>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3+32+7+18+15+46+21+29+24</t>
  </si>
  <si>
    <t>722290234</t>
  </si>
  <si>
    <t>Zkoušky, proplach a desinfekce vodovodního potrubí proplach a desinfekce vodovodního potrubí do DN 80</t>
  </si>
  <si>
    <t>722-x2</t>
  </si>
  <si>
    <t>722-x3</t>
  </si>
  <si>
    <t>998722201</t>
  </si>
  <si>
    <t>Přesun hmot pro vnitřní vodovod stanovený procentní sazbou (%) z ceny vodorovná dopravní vzdálenost do 50 m v objektech výšky do 6 m</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</si>
  <si>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</si>
  <si>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</si>
  <si>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</si>
  <si>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725110811</t>
  </si>
  <si>
    <t>Demontáž klozetů splachovacích s nádrží nebo tlakovým splachovačem</t>
  </si>
  <si>
    <t>725210821</t>
  </si>
  <si>
    <t>Demontáž umyvadel bez výtokových armatur umyvadel</t>
  </si>
  <si>
    <t>725240811</t>
  </si>
  <si>
    <t>Demontáž sprchových kabin a vaniček bez výtokových armatur kabin</t>
  </si>
  <si>
    <t>725310828</t>
  </si>
  <si>
    <t>Demontáž dřezů jednodílných bez výtokových armatur velkokuchyňských</t>
  </si>
  <si>
    <t>725320828</t>
  </si>
  <si>
    <t>Demontáž dřezů dvojitých bez výtokových armatur velkokuchyňských</t>
  </si>
  <si>
    <t>725330820</t>
  </si>
  <si>
    <t>Demontáž výlevek bez výtokových armatur a bez nádrže a splachovacího potrubí diturvitových</t>
  </si>
  <si>
    <t>725820801</t>
  </si>
  <si>
    <t>Demontáž baterií nástěnných do G 3/4</t>
  </si>
  <si>
    <t>725860811</t>
  </si>
  <si>
    <t>Demontáž zápachových uzávěrek pro zařizovací předměty jednoduchých</t>
  </si>
  <si>
    <t>725860812</t>
  </si>
  <si>
    <t>Demontáž zápachových uzávěrek pro zařizovací předměty dvojitých</t>
  </si>
  <si>
    <t>725112022</t>
  </si>
  <si>
    <t>Zařízení záchodů klozety keramické závěsné na nosné stěny s hlubokým splachováním odpad vodorovný</t>
  </si>
  <si>
    <t xml:space="preserve">Poznámka k souboru cen:_x000d_
Poznámka k souboru cen: 1. V cenách -1351, -1361 není započten napájecí zdroj. 2. V cenách jsou započtená klozetová sedátka. </t>
  </si>
  <si>
    <t>725211616</t>
  </si>
  <si>
    <t>Umyvadla keramická bílá bez výtokových armatur připevněná na stěnu šrouby s krytem na sifon (polosloupem), šířka umyvadla 550 mm</t>
  </si>
  <si>
    <t xml:space="preserve">Poznámka k souboru cen:_x000d_
Poznámka k souboru cen: 1. V cenách -1601 až -9102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 69-3411 až 766 69-3422. 4. V cenách –4112-14, -4141-43, -4151-55, -4161-63, -4211, 21, 31, 41 není započten napájecí zdroj. </t>
  </si>
  <si>
    <t>725822611</t>
  </si>
  <si>
    <t>Baterie umyvadlové stojánkové pákové bez výpusti</t>
  </si>
  <si>
    <t xml:space="preserve">Poznámka k souboru cen:_x000d_
Poznámka k souboru cen: 1. V cenách –2654, 56, -9132 není započten napájecí zdroj. </t>
  </si>
  <si>
    <t>725861102</t>
  </si>
  <si>
    <t>Zápachové uzávěrky zařizovacích předmětů pro umyvadla DN 40</t>
  </si>
  <si>
    <t xml:space="preserve">Poznámka k souboru cen:_x000d_
Poznámka k souboru cen: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</si>
  <si>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725241112</t>
  </si>
  <si>
    <t>Sprchové vaničky akrylátové čtvercové 900x900 mm</t>
  </si>
  <si>
    <t xml:space="preserve">Poznámka k souboru cen:_x000d_
Poznámka k souboru cen: 1. V cenách -1111-1112 a -1212-1213 nejsou započteny náklady na podezdívky vaniček, tyto se oceňují cenami 278 23-11.. Podezdívka (základ) cihelná 2. V cenách -1111-1112 a -1212-1213 nejsou započteny náklady na obezdívky vaniček, tyto se oceňují cenami 346 24-43.. Obezdívka koupelnových van 3. V ceně -1901 nejsou započteny náklady na dodání sprchové vaničky </t>
  </si>
  <si>
    <t>725244523</t>
  </si>
  <si>
    <t>Sprchové dveře a zástěny zástěny sprchové rohové čtvercové/obdélníkové rámové se skleněnou výplní tl. 4 a 5 mm dveře posuvné dvoudílné, vstup z rohu, na vaničku 900x900 mm</t>
  </si>
  <si>
    <t xml:space="preserve">Poznámka k souboru cen:_x000d_
Poznámka k souboru cen: 1. V cenách -4904-4907 nejsou započteny náklady na dodání sprchových dveří a zástěn. </t>
  </si>
  <si>
    <t>725841332</t>
  </si>
  <si>
    <t>Baterie sprchové podomítkové (zápustné) s přepínačem a pohyblivým držákem - kompletní sestava</t>
  </si>
  <si>
    <t xml:space="preserve">Poznámka k souboru cen:_x000d_
Poznámka k souboru cen: 1. V cenách –1353-54 není započten napájecí zdroj. </t>
  </si>
  <si>
    <t>725865311</t>
  </si>
  <si>
    <t>Zápachové uzávěrky zařizovacích předmětů pro vany sprchových koutů s kulovým kloubem na odtoku DN 40/50</t>
  </si>
  <si>
    <t>725331111</t>
  </si>
  <si>
    <t>Výlevky bez výtokových armatur a splachovací nádrže keramické se sklopnou plastovou mřížkou 425 mm</t>
  </si>
  <si>
    <t>725821312</t>
  </si>
  <si>
    <t>Baterie dřezové nástěnné pákové s otáčivým kulatým ústím a délkou ramínka 300 mm - pro výlevku</t>
  </si>
  <si>
    <t>725813111</t>
  </si>
  <si>
    <t>Ventily rohové bez připojovací trubičky nebo flexi hadičky G 1/2"</t>
  </si>
  <si>
    <t>998725201</t>
  </si>
  <si>
    <t>Přesun hmot pro zařizovací předměty stanovený procentní sazbou (%) z ceny vodorovná dopravní vzdálenost do 50 m v objektech výšky do 6 m</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</si>
  <si>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</si>
  <si>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</si>
  <si>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</si>
  <si>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726111031</t>
  </si>
  <si>
    <t>Předstěnové instalační systémy pro zazdění do masivních zděných konstrukcí pro závěsné klozety ovládání zepředu, stavební výška 1080 mm</t>
  </si>
  <si>
    <t xml:space="preserve">Poznámka k souboru cen:_x000d_
Poznámka k souboru cen: 1. V cenách -1031, -1041 jsou započteny náklady na dodání ovládacích tlačítek. 2. V cenách -1202 až -1204 nejsou započteny náklady na dodání ovládacích tlačítek. 3. V cenách nejsou započteny náklady na dodávku zařizovacích předmětů. </t>
  </si>
  <si>
    <t>998726211</t>
  </si>
  <si>
    <t>Přesun hmot pro instalační prefabrikáty stanovený procentní sazbou (%) z ceny vodorovná dopravní vzdálenost do 50 m v objektech výšky do 6 m</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</si>
  <si>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</si>
  <si>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</si>
  <si>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</si>
  <si>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</si>
  <si>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</si>
  <si>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012002000</t>
  </si>
  <si>
    <t>Geodetické práce</t>
  </si>
  <si>
    <t xml:space="preserve">Poznámka k souboru cen:_x000d_
Poznámka k souboru cen: 1. Více informací o volbě, obsahu a způsobu ocenění jednotlivých titulů viz příslušné Přílohy 01 až 09. </t>
  </si>
  <si>
    <t>013254000</t>
  </si>
  <si>
    <t>Dokumentace skutečného provedení stavby</t>
  </si>
  <si>
    <t xml:space="preserve">Poznámka k souboru cen:_x000d_
Poznámka k souboru cen: 1. Více informací o volbě, obsahu a způsobu ocenění jednotlivých titulů viz Příloha 01 Průzkumné, geodetické a projektové práce. </t>
  </si>
  <si>
    <t>VRN3</t>
  </si>
  <si>
    <t>Zařízení staveniště</t>
  </si>
  <si>
    <t>030001000</t>
  </si>
  <si>
    <t>VRN6</t>
  </si>
  <si>
    <t>Územní vlivy</t>
  </si>
  <si>
    <t>065002000</t>
  </si>
  <si>
    <t>Mimostaveništní doprava materiálů</t>
  </si>
  <si>
    <t>VRN9</t>
  </si>
  <si>
    <t>Ostatní náklady</t>
  </si>
  <si>
    <t>094002000</t>
  </si>
  <si>
    <t>Ostatní náklady související s výstavbou - náklady dle uvážení zhotovitele - např. likvidace odpadu vzniklého výstavbou, inženýrská činnost apod..</t>
  </si>
  <si>
    <t>01.D.1.4.3. - Ústřední vytápění</t>
  </si>
  <si>
    <t>D1 - ÚSTŘEDNÍ VYTÁPĚNÍ</t>
  </si>
  <si>
    <t xml:space="preserve">    D2 - DEMONTÁŽE</t>
  </si>
  <si>
    <t xml:space="preserve">    D3 - ROZVODY POTRUBÍ</t>
  </si>
  <si>
    <t xml:space="preserve">      D4 - Napojení na stávající rozvody</t>
  </si>
  <si>
    <t xml:space="preserve">      D5 - Potrubí z uhlíkové oceli </t>
  </si>
  <si>
    <t xml:space="preserve">      D6 - Vícevrstvé potrubí typ pe/al/pex (tzv. Alpex)</t>
  </si>
  <si>
    <t xml:space="preserve">    D7 - ARMATURY</t>
  </si>
  <si>
    <t xml:space="preserve">    D8 - OTOPNÁ TĚLESA</t>
  </si>
  <si>
    <t xml:space="preserve">    D9 - TEPELNÉ IZOLACE</t>
  </si>
  <si>
    <t xml:space="preserve">    D10 - KOVOVÉ DOPLŇKOVÉ KONSTRUKCE</t>
  </si>
  <si>
    <t xml:space="preserve">    D13 - OSTATNÍ</t>
  </si>
  <si>
    <t>D1</t>
  </si>
  <si>
    <t>ÚSTŘEDNÍ VYTÁPĚNÍ</t>
  </si>
  <si>
    <t>D2</t>
  </si>
  <si>
    <t>DEMONTÁŽE</t>
  </si>
  <si>
    <t>Pol76</t>
  </si>
  <si>
    <t>Demontáž článkových litinových otopných těles , otopná plocha celkem 80,0 m2</t>
  </si>
  <si>
    <t>Pol77</t>
  </si>
  <si>
    <t>Demontáž konzol pro uchycení článkových litinových otopných těles</t>
  </si>
  <si>
    <t>ks</t>
  </si>
  <si>
    <t>Pol78</t>
  </si>
  <si>
    <t>Demontáž armatur s 1 závitem</t>
  </si>
  <si>
    <t>Pol79</t>
  </si>
  <si>
    <t>Demontáž armatur se 2 závity</t>
  </si>
  <si>
    <t>Pol80</t>
  </si>
  <si>
    <t>Demontáž potrubí do DN 32</t>
  </si>
  <si>
    <t>Pol81</t>
  </si>
  <si>
    <t>Demontáž potrubí do DN 50</t>
  </si>
  <si>
    <t>Pol82</t>
  </si>
  <si>
    <t>Demontáž ostatní (vypuštění otopné vody apod.)</t>
  </si>
  <si>
    <t>kpl</t>
  </si>
  <si>
    <t>D3</t>
  </si>
  <si>
    <t>ROZVODY POTRUBÍ</t>
  </si>
  <si>
    <t>D4</t>
  </si>
  <si>
    <t>Napojení na stávající rozvody</t>
  </si>
  <si>
    <t>Pol83</t>
  </si>
  <si>
    <t>Napojení na stávající rozvody UT v topném kanále , ocelové porubí DN 50</t>
  </si>
  <si>
    <t>D5</t>
  </si>
  <si>
    <t xml:space="preserve">Potrubí z uhlíkové oceli </t>
  </si>
  <si>
    <t>Pol84</t>
  </si>
  <si>
    <t xml:space="preserve">Potrubí z uhlíkové oceli 22 × 1,5  , vně pozinkovaná (galvanicky) , PN 16 , max. +120°C</t>
  </si>
  <si>
    <t>Potrubí z uhlíkové oceli 22 × 1,5 , vně pozinkovaná (galvanicky) , PN 16 , max. +120°C</t>
  </si>
  <si>
    <t>Pol85</t>
  </si>
  <si>
    <t xml:space="preserve">Potrubí z uhlíkové oceli 28 × 1,5  , vně pozinkovaná (galvanicky) , PN 16 , max. +120°C</t>
  </si>
  <si>
    <t>Potrubí z uhlíkové oceli 28 × 1,5 , vně pozinkovaná (galvanicky) , PN 16 , max. +120°C</t>
  </si>
  <si>
    <t>Pol86</t>
  </si>
  <si>
    <t xml:space="preserve">Potrubí z uhlíkové oceli 42 × 1,5  , vně pozinkovaná (galvanicky) , PN 16 , max. +120°C</t>
  </si>
  <si>
    <t>Potrubí z uhlíkové oceli 42 × 1,5 , vně pozinkovaná (galvanicky) , PN 16 , max. +120°C</t>
  </si>
  <si>
    <t>Pol87</t>
  </si>
  <si>
    <t>Tvarovky z uhlíkové oceli - lisovací (T-kusy , oblouky , přechody , redukce atd.)</t>
  </si>
  <si>
    <t>D6</t>
  </si>
  <si>
    <t>Vícevrstvé potrubí typ pe/al/pex (tzv. Alpex)</t>
  </si>
  <si>
    <t>Pol88</t>
  </si>
  <si>
    <t xml:space="preserve">Vícevrstvé potrubí PEX/AL/PEX (Alpex)  16×2,0 (balení 100 m)</t>
  </si>
  <si>
    <t>Vícevrstvé potrubí PEX/AL/PEX (Alpex) 16×2,0 (balení 100 m)</t>
  </si>
  <si>
    <t>Pol89</t>
  </si>
  <si>
    <t>Vícevrstvé potrubí PEX/AL/PEX (Alpex) 20×2,0 (balení 100 m)</t>
  </si>
  <si>
    <t>Pol90</t>
  </si>
  <si>
    <t>Vícevrstvé potrubí PEX/AL/PEX (Alpex) 26×3,0 (balení 50 m)</t>
  </si>
  <si>
    <t>Pol91</t>
  </si>
  <si>
    <t>Vícevrstvé potrubí PEX/AL/PEX (Alpex) 32×3,0 (balení 50 m)</t>
  </si>
  <si>
    <t>Pol92</t>
  </si>
  <si>
    <t>Alpex tvarovky (kolena , přechody , T-kusy , redukce apod.)</t>
  </si>
  <si>
    <t>D7</t>
  </si>
  <si>
    <t>ARMATURY</t>
  </si>
  <si>
    <t>Pol93</t>
  </si>
  <si>
    <t xml:space="preserve">Kulový uzavírací kohout  - G 3/4" , vnitřní/vnitřní závit , PN 25 , provedení motýl</t>
  </si>
  <si>
    <t>Kulový uzavírací kohout - G 3/4" , vnitřní/vnitřní závit , PN 25 , provedení motýl</t>
  </si>
  <si>
    <t>Pol94</t>
  </si>
  <si>
    <t xml:space="preserve">Kulový uzavírací kohout  - G 1" , vnitřní/vnitřní závit , PN 25 , provedení páčka</t>
  </si>
  <si>
    <t>Kulový uzavírací kohout - G 1" , vnitřní/vnitřní závit , PN 25 , provedení páčka</t>
  </si>
  <si>
    <t>Pol95</t>
  </si>
  <si>
    <t xml:space="preserve">Kulový uzavírací kohout  - G 6/4" , vnitřní/vnitřní závit , PN 25 , provedení páčka</t>
  </si>
  <si>
    <t>Kulový uzavírací kohout - G 6/4" , vnitřní/vnitřní závit , PN 25 , provedení páčka</t>
  </si>
  <si>
    <t>Pol96</t>
  </si>
  <si>
    <t>Vypouštěcí kulový kohout s páčkou - G 1/2" , vnější závit , PN 10</t>
  </si>
  <si>
    <t>Pol97</t>
  </si>
  <si>
    <t>Automatický odvzdušňovací ventil - R 3/8" , vnější závit , PN 10</t>
  </si>
  <si>
    <t>Pol98</t>
  </si>
  <si>
    <t>Zpětná klapka typ ZK 3/8"-3/8" (k automat. odvzd. ventilu 3/8") , PN 10</t>
  </si>
  <si>
    <t>Pol99</t>
  </si>
  <si>
    <t>Vyvažovací ventil pro hydronické vyvážení Js 1/2" (vnitřní závit) , kvs= 2,56 m3/h , samotěsnící měřící vsuvky pro přesné vyvážení , ovládací hlavice , tlaková třída PN 25 , max. pracovní teplota 120°C , funkce vyvažovaní , nastavení s aretací , měření pr</t>
  </si>
  <si>
    <t>Vyvažovací ventil pro hydronické vyvážení Js 1/2" (vnitřní závit) , kvs= 2,56 m3/h , samotěsnící měřící vsuvky pro přesné vyvážení , ovládací hlavice , tlaková třída PN 25 , max. pracovní teplota 120°C , funkce vyvažovaní , nastavení s aretací , měření průtoku, tlaků a teploty , uzavírání a vypouštění</t>
  </si>
  <si>
    <t>Pol100</t>
  </si>
  <si>
    <t>Plynule nastavitelný regulátor tlakové diference Js 1/2" (vnější závit) s měřícími vsuvkami , kvs= 4,0 m3/h , impulsní potrubí (∅6 mm , délka 1200 mm) je součástí dodávky , připojovací sada (G1/2+G3/4) pro připojení kapiláry na vypouštění vyvažovacího ven</t>
  </si>
  <si>
    <t>Plynule nastavitelný regulátor tlakové diference Js 1/2" (vnější závit) s měřícími vsuvkami , kvs= 4,0 m3/h , impulsní potrubí (∅6 mm , délka 1200 mm) je součástí dodávky , připojovací sada (G1/2+G3/4) pro připojení kapiláry na vypouštění vyvažovacího ventilu je součástí balení , tlaková třída PN 25 , max. pracovní teplota 120°C , funkce regulace tlakové diference (instalace do vratného potrubí) , tlaková diference 5-30 kPa</t>
  </si>
  <si>
    <t>Pol101</t>
  </si>
  <si>
    <t xml:space="preserve">Měřič tepla  1,5 m3/h s montážní sadou (Kompaktni měřič tepla bez magnetickeho čteni pro nizké opotřebení a dlouhodobě stabilní měření , IrDA rozhraní pro čtení a parametrizaci měřiče tepla , nezavislé na síti dodavané s 10letou Lithiovou baterií , měření</t>
  </si>
  <si>
    <t>sada</t>
  </si>
  <si>
    <t>Měřič tepla 1,5 m3/h s montážní sadou (Kompaktni měřič tepla bez magnetickeho čteni pro nizké opotřebení a dlouhodobě stabilní měření , IrDA rozhraní pro čtení a parametrizaci měřiče tepla , nezavislé na síti dodavané s 10letou Lithiovou baterií , měření teploty dvěma platiovými odporovými čidly , 8místný LCD displej s piktogramy zobrazujíci aktualní hodnoty,uložené hodnoty, kontrolní hodnoty a mnoho servisních a provozních parametrů , zobrazení a uložení aktualního stavu a uchování hodnot (až za 15 měsíců zpětně), stejně jako mnoho servisních a provoznich parametrů , uložení maximalní přivodní a vratné teploty, také maximální okamžitý průtok s datem , programování parametrů specifických pro zařízeni (např. rozhodný den), je možné tlačítky nebo přes IrDA rozhraní , možnost vkládáni externích modulů M-Bus a radiomodulů , splňuje MID-normu , montažni poloha horizontální/vertikální , montaž měřiče na vratné potrubí, čidlo na přivodní potrubí)</t>
  </si>
  <si>
    <t>Pol102</t>
  </si>
  <si>
    <t>Kompaktní koupelnový připojovací ventil - rohový 1/2" x M24 , s integrovaným termostatickým ventilem a regulačním šroubením , materiál mosaz - povrchová úprava chrom , PN 10</t>
  </si>
  <si>
    <t>Pol103</t>
  </si>
  <si>
    <t xml:space="preserve">Svěrné šroubení na měděné porubí nebo potrubí z uhlíkové oceli ,  15x1  - M 24 , ke koupelnovému ventilu , materiál mosaz - povrchová úprava chrom , PN 10</t>
  </si>
  <si>
    <t>Svěrné šroubení na měděné porubí nebo potrubí z uhlíkové oceli , 15x1 - M 24 , ke koupelnovému ventilu , materiál mosaz - povrchová úprava chrom , PN 10</t>
  </si>
  <si>
    <t>Pol104</t>
  </si>
  <si>
    <t>Dvojité rohové regulační a uzavírací šroubení 3/4" Ek , materiál niklovaná mosaz , PN 10</t>
  </si>
  <si>
    <t>Pol105</t>
  </si>
  <si>
    <t xml:space="preserve">Adaptér (pro VK šroubení) ,  3/4" Ek x 1/2" , s O-kroužkem , materiál niklovaná mosaz , PN 10</t>
  </si>
  <si>
    <t>Adaptér (pro VK šroubení) , 3/4" Ek x 1/2" , s O-kroužkem , materiál niklovaná mosaz , PN 10</t>
  </si>
  <si>
    <t>Pol106</t>
  </si>
  <si>
    <t xml:space="preserve">Svěrné šroubení na vícevrstvé potrubí Alpex ,  16x2 ALU - 3/4" Ek , s O-kroužkem , materiál mosaz , PN 10</t>
  </si>
  <si>
    <t>Svěrné šroubení na vícevrstvé potrubí Alpex , 16x2 ALU - 3/4" Ek , s O-kroužkem , materiál mosaz , PN 10</t>
  </si>
  <si>
    <t>Pol107</t>
  </si>
  <si>
    <t xml:space="preserve">Svěrné šroubení na vícevrstvé potrubí Alpex ,  16x2 ALU - M24 , s O-kroužkem , materiál mosaz , PN 10</t>
  </si>
  <si>
    <t>Svěrné šroubení na vícevrstvé potrubí Alpex , 16x2 ALU - M24 , s O-kroužkem , materiál mosaz , PN 10</t>
  </si>
  <si>
    <t>Pol108</t>
  </si>
  <si>
    <t xml:space="preserve">Termostatická hlavice  - kapalinová , plastová hlava - mosazná matice , M 30x1,5 , rozsah 6,5÷28°C , s možností aretace na požadovanou teplotu</t>
  </si>
  <si>
    <t>Termostatická hlavice - kapalinová , plastová hlava - mosazná matice , M 30x1,5 , rozsah 6,5÷28°C , s možností aretace na požadovanou teplotu</t>
  </si>
  <si>
    <t>Pol109</t>
  </si>
  <si>
    <t>Objímka proti zcizení na M 30x1,5</t>
  </si>
  <si>
    <t>Pol110</t>
  </si>
  <si>
    <t>Ostatní drobný montážní nespecifikovaný materiál</t>
  </si>
  <si>
    <t>D8</t>
  </si>
  <si>
    <t>OTOPNÁ TĚLESA</t>
  </si>
  <si>
    <t>Pol111</t>
  </si>
  <si>
    <t xml:space="preserve">Ocelové deskové těleso  typ 11 VK 600/500 (odstín: bílá RAL 9016) , s integrovaným ventilem a spodním připojením , včetně konzole , výkon 501W dle normy EN 442 ΔT 50 (75/65/20°C)</t>
  </si>
  <si>
    <t>Ocelové deskové těleso typ 11 VK 600/500 (odstín: bílá RAL 9016) , s integrovaným ventilem a spodním připojením , včetně konzole , výkon 501W dle normy EN 442 ΔT 50 (75/65/20°C)</t>
  </si>
  <si>
    <t>Pol112</t>
  </si>
  <si>
    <t xml:space="preserve">Ocelové deskové těleso  typ 11 VK 600/800 (odstín: bílá RAL 9016) , s integrovaným ventilem a spodním připojením , včetně konzole , výkon 802W dle normy EN 442 ΔT 50 (75/65/20°C)</t>
  </si>
  <si>
    <t>Ocelové deskové těleso typ 11 VK 600/800 (odstín: bílá RAL 9016) , s integrovaným ventilem a spodním připojením , včetně konzole , výkon 802W dle normy EN 442 ΔT 50 (75/65/20°C)</t>
  </si>
  <si>
    <t>Pol113</t>
  </si>
  <si>
    <t xml:space="preserve">Ocelové deskové těleso  typ 21 VK 600/800 (odstín: bílá RAL 9016) , s integrovaným ventilem a spodním připojením , včetně konzole , výkon 1030W dle normy EN 442 ΔT 50 (75/65/20°C)</t>
  </si>
  <si>
    <t>Ocelové deskové těleso typ 21 VK 600/800 (odstín: bílá RAL 9016) , s integrovaným ventilem a spodním připojením , včetně konzole , výkon 1030W dle normy EN 442 ΔT 50 (75/65/20°C)</t>
  </si>
  <si>
    <t>Pol114</t>
  </si>
  <si>
    <t xml:space="preserve">Ocelové deskové těleso  typ 21 VK 600/900 (odstín: bílá RAL 9016) , s integrovaným ventilem a spodním připojením , včetně konzole , výkon 1159W dle normy EN 442 ΔT 50 (75/65/20°C)</t>
  </si>
  <si>
    <t>Ocelové deskové těleso typ 21 VK 600/900 (odstín: bílá RAL 9016) , s integrovaným ventilem a spodním připojením , včetně konzole , výkon 1159W dle normy EN 442 ΔT 50 (75/65/20°C)</t>
  </si>
  <si>
    <t>Pol117</t>
  </si>
  <si>
    <t xml:space="preserve">Ocelové deskové těleso  typ 33 VK 900/700 (odstín: bílá RAL 9016) , s integrovaným ventilem a spodním připojením , včetně konzole , výkon 2330W dle normy EN 442 ΔT 50 (75/65/20°C)</t>
  </si>
  <si>
    <t>Ocelové deskové těleso typ 33 VK 900/700 (odstín: bílá RAL 9016) , s integrovaným ventilem a spodním připojením , včetně konzole , výkon 2330W dle normy EN 442 ΔT 50 (75/65/20°C)</t>
  </si>
  <si>
    <t>Pol118</t>
  </si>
  <si>
    <t xml:space="preserve">Ocelové trubkové koupelnové těleso  typ RONDO M 1820/595 (odstín: bílá RAL 9016) , se spodním středovým připojením , včetně uchycení , výkon 764W dle normy EN 442 ΔT 50 (75/65/20°C)</t>
  </si>
  <si>
    <t>Ocelové trubkové koupelnové těleso typ RONDO M 1820/595 (odstín: bílá RAL 9016) , se spodním středovým připojením , včetně uchycení , výkon 764W dle normy EN 442 ΔT 50 (75/65/20°C)</t>
  </si>
  <si>
    <t>D9</t>
  </si>
  <si>
    <t>TEPELNÉ IZOLACE</t>
  </si>
  <si>
    <t>Pol119</t>
  </si>
  <si>
    <t>Potrubní izolační hadice z PE , vnitřní průměr 18 mm , tloušťka izolace 13 mm , λ = 0,040 W.m-1.K-1 při 40°C , reakce na oheň E , teplota použití do +100°C (85°C) , šedá barva</t>
  </si>
  <si>
    <t>Pol120</t>
  </si>
  <si>
    <t>Potrubní izolační hadice z PE , vnitřní průměr 22 mm , tloušťka izolace 13 mm , λ = 0,040 W.m-1.K-1 při 40°C , reakce na oheň E , teplota použití do +100°C (85°C) , šedá barva</t>
  </si>
  <si>
    <t>Pol121</t>
  </si>
  <si>
    <t>Potrubní izolační hadice z PE , vnitřní průměr 28 mm , tloušťka izolace 13 mm , λ = 0,040 W.m-1.K-1 při 40°C , reakce na oheň E , teplota použití do +100°C (85°C) , šedá barva</t>
  </si>
  <si>
    <t>Pol122</t>
  </si>
  <si>
    <t>Potrubní izolační hadice z PE , vnitřní průměr 35 mm , tloušťka izolace 13 mm , λ = 0,040 W.m-1.K-1 při 40°C , reakce na oheň E , teplota použití do +100°C (85°C) , šedá barva</t>
  </si>
  <si>
    <t>Pol123</t>
  </si>
  <si>
    <t>Potrubní izolační pouzdro z kamenné vlny s polepem hliníkovou fólií vyztuženou skleněnou mřížkou , vnitřní průměr 22 mm , tloušťka izolace 20 mm , λ10 = 0,033 W.m-1.K-1 , nehořlavost A2L-s1,d0 , na podélném spoji opatřené přesahem fólie se samolepicí pásk</t>
  </si>
  <si>
    <t>Potrubní izolační pouzdro z kamenné vlny s polepem hliníkovou fólií vyztuženou skleněnou mřížkou , vnitřní průměr 22 mm , tloušťka izolace 20 mm , λ10 = 0,033 W.m-1.K-1 , nehořlavost A2L-s1,d0 , na podélném spoji opatřené přesahem fólie se samolepicí páskou</t>
  </si>
  <si>
    <t>Pol124</t>
  </si>
  <si>
    <t>Potrubní izolační pouzdro z kamenné vlny s polepem hliníkovou fólií vyztuženou skleněnou mřížkou , vnitřní průměr 28 mm , tloušťka izolace 30 mm , λ10 = 0,033 W.m-1.K-1 , nehořlavost A2L-s1,d0 , na podélném spoji opatřené přesahem fólie se samolepicí pásk</t>
  </si>
  <si>
    <t>Potrubní izolační pouzdro z kamenné vlny s polepem hliníkovou fólií vyztuženou skleněnou mřížkou , vnitřní průměr 28 mm , tloušťka izolace 30 mm , λ10 = 0,033 W.m-1.K-1 , nehořlavost A2L-s1,d0 , na podélném spoji opatřené přesahem fólie se samolepicí páskou</t>
  </si>
  <si>
    <t>Pol125</t>
  </si>
  <si>
    <t>Potrubní izolační pouzdro z kamenné vlny s polepem hliníkovou fólií vyztuženou skleněnou mřížkou , vnitřní průměr 42 mm , tloušťka izolace 30 mm , λ10 = 0,033 W.m-1.K-1 , nehořlavost A2L-s1,d0 , na podélném spoji opatřené přesahem fólie se samolepicí pásk</t>
  </si>
  <si>
    <t>Potrubní izolační pouzdro z kamenné vlny s polepem hliníkovou fólií vyztuženou skleněnou mřížkou , vnitřní průměr 42 mm , tloušťka izolace 30 mm , λ10 = 0,033 W.m-1.K-1 , nehořlavost A2L-s1,d0 , na podélném spoji opatřené přesahem fólie se samolepicí páskou</t>
  </si>
  <si>
    <t>Pol126</t>
  </si>
  <si>
    <t>lepící páska</t>
  </si>
  <si>
    <t>Pol127</t>
  </si>
  <si>
    <t>Klipsy</t>
  </si>
  <si>
    <t>D10</t>
  </si>
  <si>
    <t>KOVOVÉ DOPLŇKOVÉ KONSTRUKCE</t>
  </si>
  <si>
    <t>Pol128</t>
  </si>
  <si>
    <t>Zhotovení konzol a závěsů včetně materiálu</t>
  </si>
  <si>
    <t>Pol129</t>
  </si>
  <si>
    <t>Motáž konzol a závěsů</t>
  </si>
  <si>
    <t>D13</t>
  </si>
  <si>
    <t>OSTATNÍ</t>
  </si>
  <si>
    <t>Pol250</t>
  </si>
  <si>
    <t>Přesun hmot pro UT</t>
  </si>
  <si>
    <t>-643978689</t>
  </si>
  <si>
    <t>Pol251</t>
  </si>
  <si>
    <t>Topná zkouška dle ČSN 06 0310</t>
  </si>
  <si>
    <t>hod</t>
  </si>
  <si>
    <t>640199847</t>
  </si>
  <si>
    <t>Pol254</t>
  </si>
  <si>
    <t>Drobné stavební přípomocné práce</t>
  </si>
  <si>
    <t>-1814636797</t>
  </si>
  <si>
    <t>Pol255</t>
  </si>
  <si>
    <t>VRN , mimostaveništní doprava</t>
  </si>
  <si>
    <t>925868141</t>
  </si>
  <si>
    <t>01.D.1.4.2. - VZT</t>
  </si>
  <si>
    <t xml:space="preserve">      D1 - Zařízení č. : 5.1 - Kuchyně - varna</t>
  </si>
  <si>
    <t xml:space="preserve">      D2 - Zařízení č. : 5.2 - Prádelna</t>
  </si>
  <si>
    <t xml:space="preserve">      D3 - Zařízení č. : 5.3 - Hygienická zařízení - personál</t>
  </si>
  <si>
    <t xml:space="preserve">      D4 - Zařízení č. : 5.4 - Sklady</t>
  </si>
  <si>
    <t>Zařízení č. : 5.1 - Kuchyně - varna</t>
  </si>
  <si>
    <t>Pol1</t>
  </si>
  <si>
    <t>Přívodní a odtahová kompaktní VZT jednotka</t>
  </si>
  <si>
    <t>Soubor</t>
  </si>
  <si>
    <t>216399863</t>
  </si>
  <si>
    <t xml:space="preserve">Poznámka k položce:_x000d_
Provedení: 10 - vnitřní, horizontální - všechna hrdla s vývodem do stran_x000d_
Konfigurace hrdel: 0_x000d_
Rozměry: 2500 x 1065 x 1800 mm (D x Š x V)_x000d_
Hmotnost: m = 546 kg_x000d_
Jednotka musí splňovat podmínky "Nařízení komise EU č. 1253/2014",_x000d_
kterou se provádí směrnice Evropského parlamentu a Rady 2009/125/ES _x000d_
(Ekodesign větracích jednotek)_x000d_
Množství přívodního vzduchu: Q = 5460 m³/hod._x000d_
Při externí tlakové ztrátě: p = 300 Pa_x000d_
Množství odváděného vzduchu: Q =  5460 m³/hod._x000d_
Při externí tlakové ztrátě: p = 300 Pa_x000d_
Motory - provedení EC (regulace 0-10V); U= 3x400 V_x000d_
Elektrický příkon - přípojná hodnota motorů: PE = 2x 3,3 = 6,6 KW _x000d_
Rekuperace: Deskový protiproudý výměník - účinnost min. 82%_x000d_
Teplovodní ohřev - tepelný výkon: PT = 20,9 KW (po odečtení zpět. získ. tepla)_x000d_
Filtrace přiváděného vzduchu: F7_x000d_
Filtrace odtahovaného vzduchu: M5_x000d_
Kompletní zařízení Měření a regulace - cena je součástí jednotky_x000d_
Typ: RD5_x000d_
Provedení - rozvaděč osazen přímo na jednotce_x000d_
Zařízení obsahuje: Rozvaděč MaR, řídící jednotku, veškerá čidla a servopohony,_x000d_
regulační a směšovací uzel ÚT.</t>
  </si>
  <si>
    <t>Pol2</t>
  </si>
  <si>
    <t>Tlumič hluku jádrový</t>
  </si>
  <si>
    <t>Ks.</t>
  </si>
  <si>
    <t>130679978</t>
  </si>
  <si>
    <t xml:space="preserve">Poznámka k položce:_x000d_
typ: JTH  250 x 500 x 2000 (ŠxVxD), m = 24,3 kg</t>
  </si>
  <si>
    <t>Pol3</t>
  </si>
  <si>
    <t>-1748569610</t>
  </si>
  <si>
    <t xml:space="preserve">Poznámka k položce:_x000d_
typ: JTH  250 x 500 x 1500 (ŠxVxD), m = 19,1 kg</t>
  </si>
  <si>
    <t>Pol4</t>
  </si>
  <si>
    <t>-1547769587</t>
  </si>
  <si>
    <t xml:space="preserve">Poznámka k položce:_x000d_
typ: JTH  300 x 300 x 1000 (ŠxVxD), m = 9,9 kg</t>
  </si>
  <si>
    <t>Pol5</t>
  </si>
  <si>
    <t>1681417222</t>
  </si>
  <si>
    <t xml:space="preserve">Poznámka k položce:_x000d_
typ: JTH  200 x 300 x 1000 (ŠxVxD), m = 8,4 kg</t>
  </si>
  <si>
    <t>Pol6</t>
  </si>
  <si>
    <t>Protidešťová žaluzie ocelová průmyslová - pevné lamely</t>
  </si>
  <si>
    <t>-1714600173</t>
  </si>
  <si>
    <t>Poznámka k položce:_x000d_
typ: PŽ 1000 x 630 / Zn / 0 / R0 (bez pozedního rámu)</t>
  </si>
  <si>
    <t>Pol7</t>
  </si>
  <si>
    <t>Ochranné síto pozinkované - čtyřhranné</t>
  </si>
  <si>
    <t>1303028716</t>
  </si>
  <si>
    <t>Poznámka k položce:_x000d_
Rozměr: 900 x 350 (velikost oka 10 x 10 mm)</t>
  </si>
  <si>
    <t>Pol8</t>
  </si>
  <si>
    <t>Regulační klapka do kruhového potrubí</t>
  </si>
  <si>
    <t>-999286875</t>
  </si>
  <si>
    <t>Poznámka k položce:_x000d_
typ: MSK Ć 200 - ruční ovládání</t>
  </si>
  <si>
    <t>Pol9</t>
  </si>
  <si>
    <t>Tkaninové potrubí: Tkaninová celoplošná výusť č.1:</t>
  </si>
  <si>
    <t>-72091816</t>
  </si>
  <si>
    <t>Poznámka k položce:_x000d_
Ć 800, segment 0,4, mikroperforace, L = 6.500 mm, připojení ze strany: 800x250_x000d_
Tkanina PMS - 100 % polyester, nekonečné vlákno (multifilament),_x000d_
hmotnost 200 g/m², tloušťka 0,30 mm, prodyšnost 55 m³/h/m² při 120 Pa_x000d_
Dodávka včetně montážního materálu pro kompletní montáž a instalaci výústí.</t>
  </si>
  <si>
    <t>Pol10</t>
  </si>
  <si>
    <t>Tkaninové potrubí: Tkaninová celoplošná výusť č.2:</t>
  </si>
  <si>
    <t>-915795127</t>
  </si>
  <si>
    <t>Poznámka k položce:_x000d_
Ć 800, segment 0,4, mikroperforace, L = 5.450 mm, připojení ze strany: 800x250; dtto</t>
  </si>
  <si>
    <t>Pol11</t>
  </si>
  <si>
    <t>Plastový talířový ventil univerzální</t>
  </si>
  <si>
    <t>-204517838</t>
  </si>
  <si>
    <t>Poznámka k položce:_x000d_
typ: IT 150</t>
  </si>
  <si>
    <t>Pol12</t>
  </si>
  <si>
    <t>Digestoř č. 1 - nerezová kuchyňská akumulační - nad varné centrum</t>
  </si>
  <si>
    <t>-663851152</t>
  </si>
  <si>
    <t>Poznámka k položce:_x000d_
Provedení: Středová s lapači tuku, kohoutem a vlastním osvětlením s vypínačem_x000d_
Počet tukových filtrů 400x400: 6 ks._x000d_
Množství odtahovaného vzduchu - 2.273 m³/hod. _x000d_
rozměr - 2.400 x 1.500 x 450 mm, připojovací rozměr - 2x 300x250 mm</t>
  </si>
  <si>
    <t>Pol13</t>
  </si>
  <si>
    <t>Digestoř č. 2 - nerezová kuchyňská akumulační - nad varné centrum</t>
  </si>
  <si>
    <t>1975530768</t>
  </si>
  <si>
    <t>Pol14</t>
  </si>
  <si>
    <t>Digestoř č. 3 - nerezová kuchyňská akumulační - nad myčku nádobí</t>
  </si>
  <si>
    <t>1721536426</t>
  </si>
  <si>
    <t>Poznámka k položce:_x000d_
Provedení: Nástěnná bez lapačů tuku a s vlastním osvětlením s vypínačem_x000d_
Množství odtahovaného vzduchu - 660 m³/hod. _x000d_
rozměr - 1.670 x 1.100 x 450 mm, připojovací rozměr - Ć 200 mm_x000d_
Čtyřhranné potrubí:</t>
  </si>
  <si>
    <t>Pol15</t>
  </si>
  <si>
    <t>Čtyřhranné potrubí skupiny I. zhotovené z ocelového pozinkovaného plechu,</t>
  </si>
  <si>
    <t>m²</t>
  </si>
  <si>
    <t>1605958549</t>
  </si>
  <si>
    <t>Poznámka k položce:_x000d_
Spojovaného přírubami zhotovenými přírubovými lištami, rohovníky a C lištami._x000d_
Kruhové potrubí:</t>
  </si>
  <si>
    <t>Pol16</t>
  </si>
  <si>
    <t>Kruhové potrubí Spiro zhotovené z ocelového pozinkovaného plechu.</t>
  </si>
  <si>
    <t>m.</t>
  </si>
  <si>
    <t>-1194762854</t>
  </si>
  <si>
    <t xml:space="preserve">Poznámka k položce:_x000d_
Rovné potrubí:  Ć 200</t>
  </si>
  <si>
    <t>Pol17</t>
  </si>
  <si>
    <t>Tvarovka: Ć 200</t>
  </si>
  <si>
    <t>163088045</t>
  </si>
  <si>
    <t>Pol18</t>
  </si>
  <si>
    <t xml:space="preserve">Rovné potrubí:  Ć 160</t>
  </si>
  <si>
    <t>-109560828</t>
  </si>
  <si>
    <t>Rovné potrubí: Ć 160</t>
  </si>
  <si>
    <t>Pol19</t>
  </si>
  <si>
    <t>Tvarovka: Ć 160</t>
  </si>
  <si>
    <t>-1253051769</t>
  </si>
  <si>
    <t>Pol20</t>
  </si>
  <si>
    <t>Izolace tepelné čtyřhranného a kruhového potrubí:</t>
  </si>
  <si>
    <t>1825588595</t>
  </si>
  <si>
    <t>Poznámka k položce:_x000d_
Přívodní a odtahové potrubí ve vnitřním nevytápěném prostoru a ve strojovně VZT_x000d_
Izolace - tloušťka 20 mm_x000d_
Materiál - černý elastomer s povrchovou úpravou hliníkovou fólíí, samolepící_x000d_
Včetně lepidla na spoje a krycí hliníkové pásky šířky 50 mm_x000d_
Nahrazuje klasickou izolaci z minerální vlny o tloušťce 50-60 mm_x000d_
Souhrnem včetně 20 % prořezu</t>
  </si>
  <si>
    <t>Pol21</t>
  </si>
  <si>
    <t>1870422284</t>
  </si>
  <si>
    <t>Poznámka k položce:_x000d_
Přívodní potrubí ve vytápěném větraném prostoru_x000d_
Izolace - tloušťka 12 mm_x000d_
Materiál - černý elastomer s povrchovou úpravou hliníkovou fólíí, samolepící_x000d_
Včetně lepidla na spoje a krycí hliníkové pásky šířky 50 mm_x000d_
Nahrazuje klasickou izolaci z minerální vlny o tloušťce 30-40 mm_x000d_
Souhrnem včetně 20 % prořezu</t>
  </si>
  <si>
    <t>Pol22</t>
  </si>
  <si>
    <t>Izolace požární čtyřhranného potrubí:</t>
  </si>
  <si>
    <t>-372805216</t>
  </si>
  <si>
    <t>Poznámka k položce:_x000d_
Systém požární izolace _x000d_
Požární odolnost izolace: EI 45_x000d_
Materiál - kamenná vlna kašírovaná hliníkovou folií se skleněnou mřížkou ALS_x000d_
Typ izolace: Techrock 60 ALS - tloušťka desky 40 mm (včetně 20% prořezu)</t>
  </si>
  <si>
    <t>Pol23</t>
  </si>
  <si>
    <t>Požární ucpávka VZT potrubí:</t>
  </si>
  <si>
    <t>bm.</t>
  </si>
  <si>
    <t>1387462703</t>
  </si>
  <si>
    <t>Poznámka k položce:_x000d_
Potrubí čtyřhranné nebo kruhové - běžný metr = obvod potrubí_x000d_
Stupeň hořlavosti ucpávky max. C1 (odolnost EI 15)</t>
  </si>
  <si>
    <t>Pol24</t>
  </si>
  <si>
    <t>Montážní materiál:</t>
  </si>
  <si>
    <t>Kg.</t>
  </si>
  <si>
    <t>-405817575</t>
  </si>
  <si>
    <t>Poznámka k položce:_x000d_
Spojovací materiál - šrouby, matice, podložky, závěsy, závitové tyče,_x000d_
ocelové hmoždinky, pomocné konstrukce, samolepící pásky, těsnící materiál.</t>
  </si>
  <si>
    <t>Pol25</t>
  </si>
  <si>
    <t>Zaregulování, provozní zkoušky, spuštění zařízení:</t>
  </si>
  <si>
    <t>-712763954</t>
  </si>
  <si>
    <t>Pol26</t>
  </si>
  <si>
    <t>Doprava:</t>
  </si>
  <si>
    <t>1205338620</t>
  </si>
  <si>
    <t>Zařízení č. : 5.2 - Prádelna</t>
  </si>
  <si>
    <t>Pol27</t>
  </si>
  <si>
    <t>1508070102</t>
  </si>
  <si>
    <t xml:space="preserve">Poznámka k položce:_x000d_
Provedení: 30 - vnitřní, horizontální - všechna hrdla s vývodem do stran_x000d_
Konfigurace hrdel: 0_x000d_
Rozměry: 1920 x 1100 x 384 mm (D x Š x V)_x000d_
Hmotnost: m = 127 kg_x000d_
Jednotka musí splňovat podmínky "Nařízení komise EU č. 1253/2014",_x000d_
kterou se provádí směrnice Evropského parlamentu a Rady 2009/125/ES _x000d_
(Ekodesign větracích jednotek)_x000d_
Množství přívodního vzduchu: Q = 925 m³/hod._x000d_
Při externí tlakové ztrátě: p = 250 Pa_x000d_
Množství odváděného vzduchu: Q =  925 m³/hod._x000d_
Při externí tlakové ztrátě: p = 250 Pa_x000d_
Motory - provedení EC (regulace 0-10V); U= 230 V_x000d_
Elektrický příkon - přípojná hodnota motorů: PE = 2x 0,385 = 0,77 KW _x000d_
Rekuperace: Deskový protiproudý výměník - účinnost min. 80%_x000d_
Elektrický ohřev - tepelný výkon: PE = 1,8 KW (po odečtení zpět. získ. tepla)_x000d_
Filtrace přiváděného vzduchu: F7_x000d_
Filtrace odtahovaného vzduchu: M5_x000d_
Kompletní zařízení Měření a regulace - cena je součástí jednotky_x000d_
Typ: RD5_x000d_
Provedení - rozvaděč osazen přímo na jednotce_x000d_
Zařízení obsahuje: Rozvaděč MaR, řídící jednotku, veškerá čidla a servopohony.</t>
  </si>
  <si>
    <t>Pol28</t>
  </si>
  <si>
    <t>1991993578</t>
  </si>
  <si>
    <t xml:space="preserve">Poznámka k položce:_x000d_
typ: JTH  200 x 500 x 1500 (ŠxVxD), m = 16,7 kg</t>
  </si>
  <si>
    <t>Pol29</t>
  </si>
  <si>
    <t>885033718</t>
  </si>
  <si>
    <t xml:space="preserve">Poznámka k položce:_x000d_
typ: JTH  200 x 500 x 1000 (ŠxVxD), m = 12,3 kg</t>
  </si>
  <si>
    <t>Pol30</t>
  </si>
  <si>
    <t>-2030860596</t>
  </si>
  <si>
    <t>Poznámka k položce:_x000d_
typ: PŽ 500 x 200 / Zn / 0 / R0 (bez pozedního rámu)</t>
  </si>
  <si>
    <t>Pol31</t>
  </si>
  <si>
    <t>Výústka obdélníková hliníková komfortní dvouřadá s regulací průtoku vzduchu</t>
  </si>
  <si>
    <t>-2074881604</t>
  </si>
  <si>
    <t xml:space="preserve">Poznámka k položce:_x000d_
typ: VK 2 - R1, rozměr  625 x 125 ( přívodní)</t>
  </si>
  <si>
    <t>Pol32</t>
  </si>
  <si>
    <t>Výústka obdélníková hliníková komfortní jednořadá s regulací průtoku vzduchu</t>
  </si>
  <si>
    <t>1147860591</t>
  </si>
  <si>
    <t>Poznámka k položce:_x000d_
typ: VK 1 - R1, rozměr 425 x 125 (odtahová)</t>
  </si>
  <si>
    <t>969330087</t>
  </si>
  <si>
    <t>Pol33</t>
  </si>
  <si>
    <t>-966383951</t>
  </si>
  <si>
    <t>Poznámka k položce:_x000d_
typ: IT 125</t>
  </si>
  <si>
    <t>Pol34</t>
  </si>
  <si>
    <t>Poloohebná hadice hliníková</t>
  </si>
  <si>
    <t>-1643402281</t>
  </si>
  <si>
    <t>Poznámka k položce:_x000d_
typ: Semiflex - Ć 160 mm</t>
  </si>
  <si>
    <t>Pol35</t>
  </si>
  <si>
    <t>905958096</t>
  </si>
  <si>
    <t>Poznámka k položce:_x000d_
typ: Semiflex - Ć 125 mm_x000d_
Čtyřhranné potrubí:</t>
  </si>
  <si>
    <t>663082506</t>
  </si>
  <si>
    <t>Pol36</t>
  </si>
  <si>
    <t>-1384525153</t>
  </si>
  <si>
    <t>Poznámka k položce:_x000d_
Tvarovka: Ć 160</t>
  </si>
  <si>
    <t>Pol37</t>
  </si>
  <si>
    <t xml:space="preserve">Rovné potrubí:  Ć 125</t>
  </si>
  <si>
    <t>-692430557</t>
  </si>
  <si>
    <t>Rovné potrubí: Ć 125</t>
  </si>
  <si>
    <t>Pol38</t>
  </si>
  <si>
    <t>Tvarovka: Ć 125</t>
  </si>
  <si>
    <t>-1961558115</t>
  </si>
  <si>
    <t>1918602251</t>
  </si>
  <si>
    <t>324485624</t>
  </si>
  <si>
    <t>2087108164</t>
  </si>
  <si>
    <t>Pol39</t>
  </si>
  <si>
    <t>1561564590</t>
  </si>
  <si>
    <t>Pol40</t>
  </si>
  <si>
    <t>-2089668830</t>
  </si>
  <si>
    <t>Zařízení č. : 5.3 - Hygienická zařízení - personál</t>
  </si>
  <si>
    <t>Pol41</t>
  </si>
  <si>
    <t>Ventilátor diagonální odtahový</t>
  </si>
  <si>
    <t>-1198993625</t>
  </si>
  <si>
    <t>Poznámka k položce:_x000d_
typ: MIXVENT - TD 800/200_x000d_
Množství vzduchu: Q = 600 m³/hod.; Při externí tlakové ztrátě: p = 250 Pa_x000d_
P = 0,133 KW; I = 0,56 A; U = 230 V</t>
  </si>
  <si>
    <t>Pol42</t>
  </si>
  <si>
    <t>Rychloupínací spona - pružná manžeta VBM 200</t>
  </si>
  <si>
    <t>1737956817</t>
  </si>
  <si>
    <t>Pol43</t>
  </si>
  <si>
    <t>Časové relé - doběhový elektronický spínač ventilátoru</t>
  </si>
  <si>
    <t>1722299793</t>
  </si>
  <si>
    <t>Poznámka k položce:_x000d_
typ: DT 3 ( nastavitelný )</t>
  </si>
  <si>
    <t>Pol44</t>
  </si>
  <si>
    <t>Tlumič hluku do kruhového potrubí</t>
  </si>
  <si>
    <t>-2076043543</t>
  </si>
  <si>
    <t>Poznámka k položce:_x000d_
typ: MAA 200 / 900</t>
  </si>
  <si>
    <t>Pol45</t>
  </si>
  <si>
    <t>Žaluziová klapka samotížná</t>
  </si>
  <si>
    <t>568141995</t>
  </si>
  <si>
    <t>Poznámka k položce:_x000d_
typ: PER 200 W (šedá)</t>
  </si>
  <si>
    <t>Pol46</t>
  </si>
  <si>
    <t>Zpětná klapka těsná do kruhového potrubí</t>
  </si>
  <si>
    <t>-2067062492</t>
  </si>
  <si>
    <t>Poznámka k položce:_x000d_
typ: RSK Ć 200</t>
  </si>
  <si>
    <t>Pol47</t>
  </si>
  <si>
    <t>-1588453733</t>
  </si>
  <si>
    <t>Poznámka k položce:_x000d_
typ: IT 200</t>
  </si>
  <si>
    <t>-712668069</t>
  </si>
  <si>
    <t>Pol48</t>
  </si>
  <si>
    <t>-1017593562</t>
  </si>
  <si>
    <t>Poznámka k položce:_x000d_
typ: IT 100</t>
  </si>
  <si>
    <t>Pol49</t>
  </si>
  <si>
    <t>-1646937872</t>
  </si>
  <si>
    <t>Poznámka k položce:_x000d_
typ: Semiflex PROFI - Ć 200 mm</t>
  </si>
  <si>
    <t>902767789</t>
  </si>
  <si>
    <t>Poznámka k položce:_x000d_
typ: Semiflex PROFI - Ć 160 mm</t>
  </si>
  <si>
    <t>Pol50</t>
  </si>
  <si>
    <t>1115543202</t>
  </si>
  <si>
    <t>Poznámka k položce:_x000d_
typ: Semiflex PROFI - Ć 100 mm</t>
  </si>
  <si>
    <t>-1930727726</t>
  </si>
  <si>
    <t>-1318099437</t>
  </si>
  <si>
    <t>Pol51</t>
  </si>
  <si>
    <t xml:space="preserve">Rovné potrubí:  Ć 100</t>
  </si>
  <si>
    <t>-827374293</t>
  </si>
  <si>
    <t>Rovné potrubí: Ć 100</t>
  </si>
  <si>
    <t>Pol52</t>
  </si>
  <si>
    <t>Tvarovka: Ć 100</t>
  </si>
  <si>
    <t>-88300678</t>
  </si>
  <si>
    <t>402290928</t>
  </si>
  <si>
    <t>Pol53</t>
  </si>
  <si>
    <t>1359060176</t>
  </si>
  <si>
    <t>Pol54</t>
  </si>
  <si>
    <t>791160812</t>
  </si>
  <si>
    <t>Zařízení č. : 5.4 - Sklady</t>
  </si>
  <si>
    <t>Pol55</t>
  </si>
  <si>
    <t>-1174835641</t>
  </si>
  <si>
    <t>Poznámka k položce:_x000d_
typ: MIXVENT - TD 500/160_x000d_
Množství vzduchu: Q = 350 m³/hod.; Při externí tlakové ztrátě: p = 170 Pa_x000d_
P = 0,053 KW; I = 0,21 A; U = 230 V</t>
  </si>
  <si>
    <t>Pol56</t>
  </si>
  <si>
    <t>Rychloupínací spona - pružná manžeta VBM 160</t>
  </si>
  <si>
    <t>-937339980</t>
  </si>
  <si>
    <t>263009861</t>
  </si>
  <si>
    <t>Pol57</t>
  </si>
  <si>
    <t>1258384652</t>
  </si>
  <si>
    <t>Poznámka k položce:_x000d_
typ: MAA 160 / 900</t>
  </si>
  <si>
    <t>Pol58</t>
  </si>
  <si>
    <t>-128453583</t>
  </si>
  <si>
    <t>Poznámka k položce:_x000d_
typ: PER 160 W (šedá)</t>
  </si>
  <si>
    <t>Pol59</t>
  </si>
  <si>
    <t>-2081986424</t>
  </si>
  <si>
    <t>Poznámka k položce:_x000d_
typ: RSK Ć 160</t>
  </si>
  <si>
    <t>1163838</t>
  </si>
  <si>
    <t>-17239515</t>
  </si>
  <si>
    <t>1712533434</t>
  </si>
  <si>
    <t>-327098038</t>
  </si>
  <si>
    <t>Pol60</t>
  </si>
  <si>
    <t>1807723620</t>
  </si>
  <si>
    <t xml:space="preserve">Poznámka k položce:_x000d_
Rovné potrubí:  Ć 160</t>
  </si>
  <si>
    <t>-1037729487</t>
  </si>
  <si>
    <t>-747126742</t>
  </si>
  <si>
    <t>1116289161</t>
  </si>
  <si>
    <t>-1916140805</t>
  </si>
  <si>
    <t>Pol61</t>
  </si>
  <si>
    <t>-1872225503</t>
  </si>
  <si>
    <t>Pol62</t>
  </si>
  <si>
    <t>-252061787</t>
  </si>
  <si>
    <t>01.D.1.4.4. - Silnoproudá elektroinstalace</t>
  </si>
  <si>
    <t>D1 - Dodávky zařízení</t>
  </si>
  <si>
    <t>D2 - Materiál elektromontážní</t>
  </si>
  <si>
    <t>D3 - Elektromontáže</t>
  </si>
  <si>
    <t>D4 - Demontáže</t>
  </si>
  <si>
    <t>D5 - Zemní práce</t>
  </si>
  <si>
    <t>D6 - Ostatní náklady</t>
  </si>
  <si>
    <t>D7 - Ostatní náklady - VRN</t>
  </si>
  <si>
    <t>Dodávky zařízení</t>
  </si>
  <si>
    <t>000900001</t>
  </si>
  <si>
    <t>RHP oceloplech.rozv.pod</t>
  </si>
  <si>
    <t>Poznámka k položce:_x000d_
om.835x1560x187,IP30,vč.náplně (dle výpisu PD)</t>
  </si>
  <si>
    <t>000900001.1</t>
  </si>
  <si>
    <t>RE plast.typ.rozvaděč pro nepřímé měření</t>
  </si>
  <si>
    <t>Poznámka k položce:_x000d_
930x640x250,IP44/20,ČEZ,100/5A</t>
  </si>
  <si>
    <t>000509203</t>
  </si>
  <si>
    <t>B vestavné kruh.LED</t>
  </si>
  <si>
    <t>Poznámka k položce:_x000d_
svít.230mm,IP44,15W/1660lm/4000K</t>
  </si>
  <si>
    <t>000509104</t>
  </si>
  <si>
    <t>C přisazené lineár.LED svítidlo</t>
  </si>
  <si>
    <t>Poznámka k položce:_x000d_
20W/2500lm/4000K,IP20 semiopál.kryt</t>
  </si>
  <si>
    <t>000509104.1</t>
  </si>
  <si>
    <t>D přisazené lineár.LED svítidlo</t>
  </si>
  <si>
    <t>Poznámka k položce:_x000d_
41W/5000lm/4000K,IP20 semiopál.kryt</t>
  </si>
  <si>
    <t>000521032</t>
  </si>
  <si>
    <t>E přisazené lineár.LED prům.svítidlo</t>
  </si>
  <si>
    <t>Poznámka k položce:_x000d_
IP65,20W/2700lm/4000K</t>
  </si>
  <si>
    <t>000521032.1</t>
  </si>
  <si>
    <t>J přisazené lineár.LED prům.svítidlo</t>
  </si>
  <si>
    <t>Poznámka k položce:_x000d_
IP65,40W/5500lm/4000K</t>
  </si>
  <si>
    <t>000509311</t>
  </si>
  <si>
    <t>K LED panel 60x60 UGR19,Al rámeček</t>
  </si>
  <si>
    <t>Poznámka k položce:_x000d_
mikroprizmat.kryt,34W/4100lm/3800K,IP40</t>
  </si>
  <si>
    <t>000509311.1</t>
  </si>
  <si>
    <t>K rámečk Al pro vestavnou montáž panelu 60x60 do SDK</t>
  </si>
  <si>
    <t>000536201</t>
  </si>
  <si>
    <t>G nástěnné venkovní svítidlo IP44,patice E27,LED</t>
  </si>
  <si>
    <t>Poznámka k položce:_x000d_
žárovka 20W,3000K</t>
  </si>
  <si>
    <t>000552048</t>
  </si>
  <si>
    <t>Nouz.svít.vlast.baterie 1hod,svítí při</t>
  </si>
  <si>
    <t>Poznámka k položce:_x000d_
výpadku,1W LED,IP65 variabil.montáž, test.tlačítko</t>
  </si>
  <si>
    <t>Pol115</t>
  </si>
  <si>
    <t>Doprava dodávek</t>
  </si>
  <si>
    <t>kpl.</t>
  </si>
  <si>
    <t>986027744</t>
  </si>
  <si>
    <t>Doprava dodávek 3,6%</t>
  </si>
  <si>
    <t>Pol116</t>
  </si>
  <si>
    <t>Přesun dodávek</t>
  </si>
  <si>
    <t>1852721824</t>
  </si>
  <si>
    <t>Přesun dodávek 1,0%</t>
  </si>
  <si>
    <t>Materiál elektromontážní</t>
  </si>
  <si>
    <t>10.069.09</t>
  </si>
  <si>
    <t>Venkovní pohybové čidlo IP44 180st.</t>
  </si>
  <si>
    <t>KS</t>
  </si>
  <si>
    <t>10.072.32</t>
  </si>
  <si>
    <t>Infrapasivní pohyb.snímač třívodičové 750W/230V,IP20</t>
  </si>
  <si>
    <t>000409820</t>
  </si>
  <si>
    <t>spínač/strojek 10A/250Vstř řaz. 1,1So</t>
  </si>
  <si>
    <t>000410301</t>
  </si>
  <si>
    <t>kryt spínače 1-duchý pro ř.1,6,7,1/0</t>
  </si>
  <si>
    <t>000409826</t>
  </si>
  <si>
    <t>přepínač/strojek 10A/250Vstř řazení 5</t>
  </si>
  <si>
    <t>000410302</t>
  </si>
  <si>
    <t>kryt spín dělený pro ř.5,6+6,1/0+1/0</t>
  </si>
  <si>
    <t>000409822</t>
  </si>
  <si>
    <t>přepínač/strojek 10A/250Vstř řaz.6,6So</t>
  </si>
  <si>
    <t>000409828</t>
  </si>
  <si>
    <t>ovladač/strojek 10A/250Vstř ř.1/0,S,So</t>
  </si>
  <si>
    <t>000409900</t>
  </si>
  <si>
    <t>doutnavka orientační</t>
  </si>
  <si>
    <t>000410303</t>
  </si>
  <si>
    <t>kryt spínače pro ř.1So,6So,S,1/0So,S,7So</t>
  </si>
  <si>
    <t>000413010</t>
  </si>
  <si>
    <t>strojek přepínač 10A/250Vstř ř.6(1) IP44</t>
  </si>
  <si>
    <t>000413101</t>
  </si>
  <si>
    <t>spínač 10A/250Vstř IP44 řaz.1 na povrch</t>
  </si>
  <si>
    <t>000413014</t>
  </si>
  <si>
    <t>ovladač komplet 10A/250Vstř ř.1/0So IP44 pod om.</t>
  </si>
  <si>
    <t>000420280</t>
  </si>
  <si>
    <t>strojek zásuv 16A/250Vstř bezŠr clonky</t>
  </si>
  <si>
    <t>000420284</t>
  </si>
  <si>
    <t>strojek zásuvky 16A/250Vstř chráněná bezŠr</t>
  </si>
  <si>
    <t>000423011</t>
  </si>
  <si>
    <t>strojek zásuvka 16A/250Vstř IP44 pod om.</t>
  </si>
  <si>
    <t>000420391</t>
  </si>
  <si>
    <t>rámeček instalační pro 1 přístroj</t>
  </si>
  <si>
    <t>000420392</t>
  </si>
  <si>
    <t>rámeček instalační pro 2 přístroje vodorovný</t>
  </si>
  <si>
    <t>000420394</t>
  </si>
  <si>
    <t>rámeček instalační pro 4 přístroje vodorovný</t>
  </si>
  <si>
    <t>000420395</t>
  </si>
  <si>
    <t>rámeček instalační pro 5 přístrojů vodorovný</t>
  </si>
  <si>
    <t>000423051</t>
  </si>
  <si>
    <t>rámeček pro 1přístroj IP44 bílá</t>
  </si>
  <si>
    <t>000423052</t>
  </si>
  <si>
    <t>rámeček pro 2přístroje IP44 bílá</t>
  </si>
  <si>
    <t>10.074.28</t>
  </si>
  <si>
    <t>Spínač 25A/400VAC otočný s krytem IP65</t>
  </si>
  <si>
    <t>10.074.28.1</t>
  </si>
  <si>
    <t>Spínač 3pól/40A/400VAC otočný s krytem IP65</t>
  </si>
  <si>
    <t>000311225</t>
  </si>
  <si>
    <t>krabice přístrojová společná 5 přístrojů</t>
  </si>
  <si>
    <t>000311224</t>
  </si>
  <si>
    <t>krabice přístrojová společná 4 přístroje</t>
  </si>
  <si>
    <t>000311212</t>
  </si>
  <si>
    <t>krabice přístrojová jednonásob.</t>
  </si>
  <si>
    <t>000311213</t>
  </si>
  <si>
    <t>krabice přístrojová hlubší jednonásob.</t>
  </si>
  <si>
    <t>000311116</t>
  </si>
  <si>
    <t>krabice univerzální/odbočná s víčkem</t>
  </si>
  <si>
    <t>000315121</t>
  </si>
  <si>
    <t>krabice pancéř plast nástěnná 95x95x50 IP54</t>
  </si>
  <si>
    <t>000199114</t>
  </si>
  <si>
    <t xml:space="preserve">svorka  5x2,5mm2 krabicová bezšroubová</t>
  </si>
  <si>
    <t>000295442</t>
  </si>
  <si>
    <t>svorka zemnicí ZSA16 nerez</t>
  </si>
  <si>
    <t>000295444</t>
  </si>
  <si>
    <t>páska nerez uzemňovací ZSA16-délka 0,5 m</t>
  </si>
  <si>
    <t>000433264</t>
  </si>
  <si>
    <t>pojistková patrona PNA1 160AgG</t>
  </si>
  <si>
    <t>000433163</t>
  </si>
  <si>
    <t>pojistková patrona PNA000 63AgG</t>
  </si>
  <si>
    <t>000433163.1</t>
  </si>
  <si>
    <t>pojistková patrona PNA000 80AgG</t>
  </si>
  <si>
    <t>000199097</t>
  </si>
  <si>
    <t>ekvipotenciální svorkovnice v krabici pod om.+víčko</t>
  </si>
  <si>
    <t>000199095</t>
  </si>
  <si>
    <t>ekvipotenciální svorkovnice na povrch s krytem</t>
  </si>
  <si>
    <t>000900001.2</t>
  </si>
  <si>
    <t>Protipožární zpěňující tmel EI90 310ml kartuš</t>
  </si>
  <si>
    <t>000900001.3</t>
  </si>
  <si>
    <t>Deska z minerální vaty 75-100kg/m3,tř.reakce na oheň A1,A2</t>
  </si>
  <si>
    <t>000101214</t>
  </si>
  <si>
    <t>kabel 1kV CYKY 3x50+35</t>
  </si>
  <si>
    <t>000101213</t>
  </si>
  <si>
    <t>kabel 1kV CYKY 4x35</t>
  </si>
  <si>
    <t>000101309</t>
  </si>
  <si>
    <t>kabel CYKY-J 5x10</t>
  </si>
  <si>
    <t>000101308</t>
  </si>
  <si>
    <t>kabel CYKY-J 5x6</t>
  </si>
  <si>
    <t>000101306</t>
  </si>
  <si>
    <t>kabel CYKY-J 5x2,5</t>
  </si>
  <si>
    <t>000101305</t>
  </si>
  <si>
    <t>kabel CYKY-J 5x1,5</t>
  </si>
  <si>
    <t>000101205</t>
  </si>
  <si>
    <t>kabel CYKY-O 4x1,5</t>
  </si>
  <si>
    <t>000101106</t>
  </si>
  <si>
    <t>kabel CYKY-J 3x2,5</t>
  </si>
  <si>
    <t>000101105</t>
  </si>
  <si>
    <t>kabel CYKY-J 3x1,5</t>
  </si>
  <si>
    <t>000101105.1</t>
  </si>
  <si>
    <t>kabel CYKY-O 3x1,5</t>
  </si>
  <si>
    <t>000160309</t>
  </si>
  <si>
    <t>šňůra CGSG 5x10</t>
  </si>
  <si>
    <t>000160308</t>
  </si>
  <si>
    <t>šňůra CGSG 5x6</t>
  </si>
  <si>
    <t>000160306</t>
  </si>
  <si>
    <t>šňůra CGSG 5x2,5</t>
  </si>
  <si>
    <t>000321123</t>
  </si>
  <si>
    <t>trubka ohebná PVC pr.20</t>
  </si>
  <si>
    <t>000321126</t>
  </si>
  <si>
    <t>trubka ohebná PVC pr.40</t>
  </si>
  <si>
    <t>000322113</t>
  </si>
  <si>
    <t>trubka PVC tuhá nízké namáhání pr.20</t>
  </si>
  <si>
    <t>000322173</t>
  </si>
  <si>
    <t>příchytka pro tuhou tr.PVC20</t>
  </si>
  <si>
    <t>000333031</t>
  </si>
  <si>
    <t>lišta vkládací plastová 24x22</t>
  </si>
  <si>
    <t>000333161</t>
  </si>
  <si>
    <t>lišta vkládací plastová 40x40</t>
  </si>
  <si>
    <t>000321503</t>
  </si>
  <si>
    <t>roura korugovaná pr.75/61mm</t>
  </si>
  <si>
    <t>000362014</t>
  </si>
  <si>
    <t>drátěnný kabel.žlab 54/200</t>
  </si>
  <si>
    <t>000362435</t>
  </si>
  <si>
    <t>rychlospojka drát.kabel.žlabu</t>
  </si>
  <si>
    <t>000362203</t>
  </si>
  <si>
    <t>Univerzál.boční konzola pro drát.žlab š.200</t>
  </si>
  <si>
    <t>000362112</t>
  </si>
  <si>
    <t>Profil pro stropní upevnění žlabu na závit.tyče š.300</t>
  </si>
  <si>
    <t>000362468</t>
  </si>
  <si>
    <t>Závit.tyč pr.8mm délka 1m</t>
  </si>
  <si>
    <t>000362456</t>
  </si>
  <si>
    <t>Matice pro závit.tyč pr.8</t>
  </si>
  <si>
    <t>10.076.28</t>
  </si>
  <si>
    <t>Svazkový držák pro kabely nad podhled (15kab)</t>
  </si>
  <si>
    <t>10.076.86</t>
  </si>
  <si>
    <t>Svazkový držák pro kabely nad podhled (30kab)</t>
  </si>
  <si>
    <t>000173111</t>
  </si>
  <si>
    <t xml:space="preserve">vodič CYA 25  /H07V-K/</t>
  </si>
  <si>
    <t>000173110</t>
  </si>
  <si>
    <t xml:space="preserve">vodič CYA 16  /H07V-K/</t>
  </si>
  <si>
    <t>000171109</t>
  </si>
  <si>
    <t xml:space="preserve">vodič CY 10  /H07V-U/</t>
  </si>
  <si>
    <t>000171108</t>
  </si>
  <si>
    <t xml:space="preserve">vodič CY 6  /H07V-U/</t>
  </si>
  <si>
    <t>000171107</t>
  </si>
  <si>
    <t xml:space="preserve">vodič CY 4  /H07V-U/</t>
  </si>
  <si>
    <t>000295011</t>
  </si>
  <si>
    <t>vedení FeZn pr.10mm(0,63kg/m)</t>
  </si>
  <si>
    <t>000297048</t>
  </si>
  <si>
    <t>Drát 10mm nerez (V4A) molybden nad 2%</t>
  </si>
  <si>
    <t>000297848</t>
  </si>
  <si>
    <t>kříž sv nerez pro drát pr8-10/8-10mm</t>
  </si>
  <si>
    <t>000295772</t>
  </si>
  <si>
    <t>svorka připojovací SP 1šroub nerez</t>
  </si>
  <si>
    <t>000298476</t>
  </si>
  <si>
    <t>Vodič D23mm šedý ekv.dostateč.vzd.pro vzduch 75cm</t>
  </si>
  <si>
    <t>000298443</t>
  </si>
  <si>
    <t>držák mezi střešní krokve pro podp.tr.48mm,šrouby 8x120</t>
  </si>
  <si>
    <t>000298495</t>
  </si>
  <si>
    <t>Podpůr.trubka pr.50mm 1,95m+jímací tyč 2,5m GFk/Al</t>
  </si>
  <si>
    <t>000298485</t>
  </si>
  <si>
    <t>Sada připoj.prvků pro vodič D23mm,ukončení uvnitř tr.</t>
  </si>
  <si>
    <t>000298444</t>
  </si>
  <si>
    <t>Sada střeš.průchodky pro podp.tr.,Al/umělá hmot.odolný UV</t>
  </si>
  <si>
    <t>000298542</t>
  </si>
  <si>
    <t>Podpěra vodiče pr.23mm,nerez s přílož.2 šrouby</t>
  </si>
  <si>
    <t>000298365</t>
  </si>
  <si>
    <t>Krabice pro ZS pro zateplovací systém</t>
  </si>
  <si>
    <t>Poznámka k položce:_x000d_
140-320,vč.distanč.držáku,185x145 rozměr</t>
  </si>
  <si>
    <t>000297705</t>
  </si>
  <si>
    <t>Zkušební svorka nerez Rd10/10</t>
  </si>
  <si>
    <t>Pol198</t>
  </si>
  <si>
    <t>Podružný materiál</t>
  </si>
  <si>
    <t>2010546454</t>
  </si>
  <si>
    <t>Podružný materiál 3%</t>
  </si>
  <si>
    <t>Pol199</t>
  </si>
  <si>
    <t>Prořez</t>
  </si>
  <si>
    <t>-1066053155</t>
  </si>
  <si>
    <t>Prořez 5%</t>
  </si>
  <si>
    <t>Elektromontáže</t>
  </si>
  <si>
    <t>210990001</t>
  </si>
  <si>
    <t>montáž a sestavení rozvaděče RHP</t>
  </si>
  <si>
    <t>210990001.1</t>
  </si>
  <si>
    <t>montáž a sestavení rozvaděče RE</t>
  </si>
  <si>
    <t>210200032</t>
  </si>
  <si>
    <t>svítidlo vestavné kruhové LED</t>
  </si>
  <si>
    <t>210201001</t>
  </si>
  <si>
    <t>svítidlo lineární LED přisazené</t>
  </si>
  <si>
    <t>210201102</t>
  </si>
  <si>
    <t>svítidlo LED průmyslové lineární přisazené</t>
  </si>
  <si>
    <t>210201002</t>
  </si>
  <si>
    <t>svítidlo čtvercové vestavné LED 60x60</t>
  </si>
  <si>
    <t>210200131</t>
  </si>
  <si>
    <t>svítidlo žárovkové nástěnné venkovní</t>
  </si>
  <si>
    <t>210201201</t>
  </si>
  <si>
    <t>nouzové orientační svítidlo LED</t>
  </si>
  <si>
    <t>210990001.2</t>
  </si>
  <si>
    <t>venkovní pohybové čidlo nástěnné</t>
  </si>
  <si>
    <t>210990001.3</t>
  </si>
  <si>
    <t>venkovní pohybové čidlo stropní</t>
  </si>
  <si>
    <t>210110041</t>
  </si>
  <si>
    <t>spínač zapuštěný vč.zapojení 1pólový/řazení 1</t>
  </si>
  <si>
    <t>210110043</t>
  </si>
  <si>
    <t>přepínač zapuštěný vč.zapojení sériový/řazení 5-5A</t>
  </si>
  <si>
    <t>210110045</t>
  </si>
  <si>
    <t>přepínač zapuštěný vč.zapojení střídavý/řazení 6</t>
  </si>
  <si>
    <t>210110063</t>
  </si>
  <si>
    <t>ovladač zapuštěný vč.zapojení tlačítkový/ř.1/0 So</t>
  </si>
  <si>
    <t>210110045.1</t>
  </si>
  <si>
    <t>přepínač zapuštěný vč.zapojení střídavý/řazení 6(1)</t>
  </si>
  <si>
    <t>210110021</t>
  </si>
  <si>
    <t>spínač nástěnný od IP.2 vč.zapojení 1pólový/ř.1</t>
  </si>
  <si>
    <t>210111012</t>
  </si>
  <si>
    <t>zásuvka domovní zapuštěná vč.zapojení průběžně</t>
  </si>
  <si>
    <t>210110082</t>
  </si>
  <si>
    <t>spínač 3pól/25A/400V vč.zapoj polozapušť</t>
  </si>
  <si>
    <t>210110082.1</t>
  </si>
  <si>
    <t>spínač 3pól/40A/400V vč.zapoj polozapušť</t>
  </si>
  <si>
    <t>210010301</t>
  </si>
  <si>
    <t>krabice přístrojová bez zapojení</t>
  </si>
  <si>
    <t>210010321</t>
  </si>
  <si>
    <t>krabicová rozvodka vč.svorkovn.a zapojení</t>
  </si>
  <si>
    <t>210010451</t>
  </si>
  <si>
    <t>krabice plast pro P rozvod bez zapojení</t>
  </si>
  <si>
    <t>210220321</t>
  </si>
  <si>
    <t>svorka na potrubí vč.pásku</t>
  </si>
  <si>
    <t>210120103</t>
  </si>
  <si>
    <t>patrona nožové pojistky do 630A</t>
  </si>
  <si>
    <t>210192562</t>
  </si>
  <si>
    <t>ochranná svorkovnice(nulový můstek)vč.zapoj.do 63A</t>
  </si>
  <si>
    <t>210192561</t>
  </si>
  <si>
    <t>ochranná svorkovnice(nulový můstek)vč.zapoj.do 25A</t>
  </si>
  <si>
    <t>210990001.4</t>
  </si>
  <si>
    <t>provedení požární ucpávky</t>
  </si>
  <si>
    <t>210100006</t>
  </si>
  <si>
    <t>ukončení v rozvaděči vč.zapojení vodiče do 50mm2</t>
  </si>
  <si>
    <t>210100005</t>
  </si>
  <si>
    <t>ukončení v rozvaděči vč.zapojení vodiče do 35mm2</t>
  </si>
  <si>
    <t>210100003</t>
  </si>
  <si>
    <t>ukončení v rozvaděči vč.zapojení vodiče do 16mm2</t>
  </si>
  <si>
    <t>210100002</t>
  </si>
  <si>
    <t>ukončení v rozvaděči vč.zapojení vodiče do 6mm2</t>
  </si>
  <si>
    <t>210100001</t>
  </si>
  <si>
    <t>ukončení v rozvaděči vč.zapojení vodiče do 2,5mm2</t>
  </si>
  <si>
    <t>210100001.1</t>
  </si>
  <si>
    <t>ukončení v rozvaděči vč.zapojení vodiče do 2,5mm2 (VZT rozv.)</t>
  </si>
  <si>
    <t>210100101</t>
  </si>
  <si>
    <t>ukončení na svorkovnici vodič do 16mm2 (ventilátory)</t>
  </si>
  <si>
    <t>210810085</t>
  </si>
  <si>
    <t>kabel Cu(-1kV CYKY) volně ulož do 3x120/4x95/5x50</t>
  </si>
  <si>
    <t>210810083</t>
  </si>
  <si>
    <t>kabel Cu(-1kV CYKY)volně uložený do 3x70/4x50/5x35</t>
  </si>
  <si>
    <t>210810053</t>
  </si>
  <si>
    <t>kabel(-CYKY) pevně ulož.do 5x10/12x4/19x2,5/24x1,5</t>
  </si>
  <si>
    <t>210810052</t>
  </si>
  <si>
    <t>kabel(-CYKY) pevně uložený do 5x6/7x4/12x1,5</t>
  </si>
  <si>
    <t>210810048</t>
  </si>
  <si>
    <t>kabel(-CYKY) pevně uložený do 3x6/4x4/7x2,5</t>
  </si>
  <si>
    <t>210802424</t>
  </si>
  <si>
    <t>šňůra střední volně uložená do 4x16/5x10</t>
  </si>
  <si>
    <t>210802408</t>
  </si>
  <si>
    <t>šňůra střední volně uložená do 2x16/4x10/5x6</t>
  </si>
  <si>
    <t>210802406</t>
  </si>
  <si>
    <t>šňůra střední volně ulož.do 2x6/4x4/5x2,5/7x1,5</t>
  </si>
  <si>
    <t>210010003</t>
  </si>
  <si>
    <t>trubka plast ohebná,pod omítkou,pr.23</t>
  </si>
  <si>
    <t>210010006</t>
  </si>
  <si>
    <t>trubka plast ohebná,pod omítkou do pr.48</t>
  </si>
  <si>
    <t>210010022</t>
  </si>
  <si>
    <t>trubka plast tuhá pevně uložená do průměru 25</t>
  </si>
  <si>
    <t>210010105</t>
  </si>
  <si>
    <t>lišta vkládací úplná pevně uložená do š.40mm</t>
  </si>
  <si>
    <t>320</t>
  </si>
  <si>
    <t>210010124</t>
  </si>
  <si>
    <t>trubka plast volně uložená do pr.75mm</t>
  </si>
  <si>
    <t>322</t>
  </si>
  <si>
    <t>210020133</t>
  </si>
  <si>
    <t>kabelový rošt do š.40cm</t>
  </si>
  <si>
    <t>324</t>
  </si>
  <si>
    <t>210020151</t>
  </si>
  <si>
    <t>stojina nebo závěs s výložníky zesílené provedení</t>
  </si>
  <si>
    <t>326</t>
  </si>
  <si>
    <t>328</t>
  </si>
  <si>
    <t>210800851</t>
  </si>
  <si>
    <t>vodič Cu(-CY,CYA) pevně uložený do 1x35</t>
  </si>
  <si>
    <t>330</t>
  </si>
  <si>
    <t>332</t>
  </si>
  <si>
    <t>210800006</t>
  </si>
  <si>
    <t>vodič Cu(-CY) pod omítkou do 1x16</t>
  </si>
  <si>
    <t>334</t>
  </si>
  <si>
    <t>336</t>
  </si>
  <si>
    <t>338</t>
  </si>
  <si>
    <t>210220022</t>
  </si>
  <si>
    <t>uzemňov.vedení v zemi úplná mtž FeZn pr.8-10mm</t>
  </si>
  <si>
    <t>340</t>
  </si>
  <si>
    <t>342</t>
  </si>
  <si>
    <t>210220302</t>
  </si>
  <si>
    <t>svorka hromosvodová do 4 šroubů</t>
  </si>
  <si>
    <t>344</t>
  </si>
  <si>
    <t>210220301</t>
  </si>
  <si>
    <t>svorka hromosvodová do 2 šroubů</t>
  </si>
  <si>
    <t>346</t>
  </si>
  <si>
    <t>210220101</t>
  </si>
  <si>
    <t>svod vč.podpěr drát do pr.10mm</t>
  </si>
  <si>
    <t>348</t>
  </si>
  <si>
    <t>350</t>
  </si>
  <si>
    <t>210020681</t>
  </si>
  <si>
    <t>ocelová nosná konstrukce jen MONTÁŽ BEZ MATERIÁLU</t>
  </si>
  <si>
    <t>352</t>
  </si>
  <si>
    <t>210220241</t>
  </si>
  <si>
    <t>jímací stožár do 6m</t>
  </si>
  <si>
    <t>354</t>
  </si>
  <si>
    <t>210100272</t>
  </si>
  <si>
    <t>ukončení kabelu smršťovací trubicí do 1x120</t>
  </si>
  <si>
    <t>356</t>
  </si>
  <si>
    <t>210990001.5</t>
  </si>
  <si>
    <t>montáž střešní průchodky</t>
  </si>
  <si>
    <t>358</t>
  </si>
  <si>
    <t>210010315</t>
  </si>
  <si>
    <t>skříň rozvodná bez svorkovnice a zapojení</t>
  </si>
  <si>
    <t>360</t>
  </si>
  <si>
    <t>362</t>
  </si>
  <si>
    <t>Pol200</t>
  </si>
  <si>
    <t xml:space="preserve">PPV pro elektromontáže  6%</t>
  </si>
  <si>
    <t>-1639445276</t>
  </si>
  <si>
    <t>PPV pro elektromontáže 6%</t>
  </si>
  <si>
    <t>Demontáže</t>
  </si>
  <si>
    <t>210220101.1</t>
  </si>
  <si>
    <t>demontáž stáv.hromosvodu (jímací vedení,3xsvod)</t>
  </si>
  <si>
    <t>364</t>
  </si>
  <si>
    <t>210990001.6</t>
  </si>
  <si>
    <t>demontáž stáv.el.instalace v objektu</t>
  </si>
  <si>
    <t>366</t>
  </si>
  <si>
    <t>460200133</t>
  </si>
  <si>
    <t>výkop kabel.rýhy šířka 35/hloubka 50cm tz.3/ko1.0</t>
  </si>
  <si>
    <t>368</t>
  </si>
  <si>
    <t>460560133</t>
  </si>
  <si>
    <t>zához kabelové rýhy šířka 35/hloubka 50cm tz.3</t>
  </si>
  <si>
    <t>370</t>
  </si>
  <si>
    <t>460620013</t>
  </si>
  <si>
    <t>provizorní úprava terénu třída zeminy 3</t>
  </si>
  <si>
    <t>372</t>
  </si>
  <si>
    <t>Pol201</t>
  </si>
  <si>
    <t>PPV pro zemní práce</t>
  </si>
  <si>
    <t>1685102916</t>
  </si>
  <si>
    <t>PPV pro zemní práce 1%</t>
  </si>
  <si>
    <t>218009001</t>
  </si>
  <si>
    <t>poplatek za recyklaci svítidla přes 50cm</t>
  </si>
  <si>
    <t>374</t>
  </si>
  <si>
    <t>376</t>
  </si>
  <si>
    <t>378</t>
  </si>
  <si>
    <t>380</t>
  </si>
  <si>
    <t>382</t>
  </si>
  <si>
    <t>384</t>
  </si>
  <si>
    <t>386</t>
  </si>
  <si>
    <t>388</t>
  </si>
  <si>
    <t>219002612</t>
  </si>
  <si>
    <t>vysekání rýhy/zeď cihla/ hl.do 30mm/š.do 70mm</t>
  </si>
  <si>
    <t>390</t>
  </si>
  <si>
    <t>219002812</t>
  </si>
  <si>
    <t>vysekání rýhy/podlaha beton/ hl.do 30mm/š.do 70mm</t>
  </si>
  <si>
    <t>392</t>
  </si>
  <si>
    <t>219002811</t>
  </si>
  <si>
    <t>vysekání rýhy/strop beton/ hl.do 30mm/š.do 30mm</t>
  </si>
  <si>
    <t>394</t>
  </si>
  <si>
    <t>219001211</t>
  </si>
  <si>
    <t>vybour.otvoru ve zdi/cihla/ do pr.60mm/tl.do 0,15m</t>
  </si>
  <si>
    <t>396</t>
  </si>
  <si>
    <t>219001213</t>
  </si>
  <si>
    <t>vybour.otvoru ve zdi/cihla/ do pr.60mm/tl.do 0,45m</t>
  </si>
  <si>
    <t>398</t>
  </si>
  <si>
    <t>219001223</t>
  </si>
  <si>
    <t>vybour.otvoru ve zdi/cihla/ do 0,022m2/tl.do 0,45m</t>
  </si>
  <si>
    <t>400</t>
  </si>
  <si>
    <t>Ostatní náklady - VRN</t>
  </si>
  <si>
    <t>Pol205</t>
  </si>
  <si>
    <t>Dokumentace skutečného provedení</t>
  </si>
  <si>
    <t>-1425274119</t>
  </si>
  <si>
    <t>Pol206</t>
  </si>
  <si>
    <t>kompletační činnost</t>
  </si>
  <si>
    <t>1349209789</t>
  </si>
  <si>
    <t>Pol207</t>
  </si>
  <si>
    <t>revize</t>
  </si>
  <si>
    <t>2077624279</t>
  </si>
  <si>
    <t>Revize</t>
  </si>
  <si>
    <t>Pol208</t>
  </si>
  <si>
    <t>Provozní vlivy</t>
  </si>
  <si>
    <t>-283222194</t>
  </si>
  <si>
    <t>Provozní vlivy 0,8%</t>
  </si>
  <si>
    <t>Pol209</t>
  </si>
  <si>
    <t>-1600142327</t>
  </si>
  <si>
    <t>Zařízení staveniště 3,25%</t>
  </si>
  <si>
    <t>01.D.1.4.5. - Elektronické komunikace</t>
  </si>
  <si>
    <t>D101 - Domovní telefon a telefonní ústředna</t>
  </si>
  <si>
    <t>D201 - Zabezpečovací systém a detekce požáru</t>
  </si>
  <si>
    <t>D401 - Strukturovaná kabeláž</t>
  </si>
  <si>
    <t>D501 - Dohledový videosystém</t>
  </si>
  <si>
    <t>M101 - Montáž DDS</t>
  </si>
  <si>
    <t>M201 - Montáž PZTS</t>
  </si>
  <si>
    <t>M401 - Montáž STK</t>
  </si>
  <si>
    <t>M501 - Montáž VSS</t>
  </si>
  <si>
    <t>VRN - Ostatní náklady</t>
  </si>
  <si>
    <t>D101</t>
  </si>
  <si>
    <t>Domovní telefon a telefonní ústředna</t>
  </si>
  <si>
    <t>D001</t>
  </si>
  <si>
    <t>Audio panel IP, 3x2 tlač., kamera</t>
  </si>
  <si>
    <t>D002</t>
  </si>
  <si>
    <t>IP stolní videotelefon 7"</t>
  </si>
  <si>
    <t>D003</t>
  </si>
  <si>
    <t>IP ústředna, základní modul 32 VoIP kanálů, RACK</t>
  </si>
  <si>
    <t>D004</t>
  </si>
  <si>
    <t>Modul 8 digitálních vnějších linek</t>
  </si>
  <si>
    <t>D005</t>
  </si>
  <si>
    <t>Modul interní GSM brány, 1 x GSM</t>
  </si>
  <si>
    <t>D006</t>
  </si>
  <si>
    <t>Modul VoIP, 32 kanálů</t>
  </si>
  <si>
    <t>D007</t>
  </si>
  <si>
    <t>VoIP licence pro 1 uživatele</t>
  </si>
  <si>
    <t>D201</t>
  </si>
  <si>
    <t>Zabezpečovací systém a detekce požáru</t>
  </si>
  <si>
    <t>Z001</t>
  </si>
  <si>
    <t xml:space="preserve">Optický hlásič kouře  bez patice</t>
  </si>
  <si>
    <t>Z002</t>
  </si>
  <si>
    <t>Opticko-teplotní hlásič bez patice</t>
  </si>
  <si>
    <t>Z003</t>
  </si>
  <si>
    <t>Patice pro požární hlásiče s reléovým výstupem</t>
  </si>
  <si>
    <t>Z004</t>
  </si>
  <si>
    <t>Duální (PIR+MW) detektor pohybu 15x20m</t>
  </si>
  <si>
    <t>Z005</t>
  </si>
  <si>
    <t>Magnetický kontakt s vyvážením a tamperem</t>
  </si>
  <si>
    <t>Z006</t>
  </si>
  <si>
    <t>Siréna vnitřní s červeným LED blikačem, 120dB/1m,</t>
  </si>
  <si>
    <t>Z007</t>
  </si>
  <si>
    <t>Expanzní modul 8 zón</t>
  </si>
  <si>
    <t>Z009</t>
  </si>
  <si>
    <t>Expanzní modul kombinovaný, 8 zón / 8 výstupů, možnost připojení napájecího zdroje</t>
  </si>
  <si>
    <t>Z008</t>
  </si>
  <si>
    <t>Kryt pro expandér</t>
  </si>
  <si>
    <t>Z010</t>
  </si>
  <si>
    <t>Pulzní napájecí zdroj 12V/4A systémový</t>
  </si>
  <si>
    <t>Z011</t>
  </si>
  <si>
    <t>Univerzální kryt z polykarbonátu pro expandér , prostor pro 18Ah akumulátor</t>
  </si>
  <si>
    <t>Z012</t>
  </si>
  <si>
    <t>12V, 18Ah, AGM akumulátor, olověný</t>
  </si>
  <si>
    <t>Z013</t>
  </si>
  <si>
    <t>LCD klávesnice s integrovanou čtečkou</t>
  </si>
  <si>
    <t>Z014</t>
  </si>
  <si>
    <t>Kabel SYKFY 3x2x0,5</t>
  </si>
  <si>
    <t>Z015</t>
  </si>
  <si>
    <t>Kabel J-Y(ST)Y 2x2x0,8 červený</t>
  </si>
  <si>
    <t>Z016</t>
  </si>
  <si>
    <t>Kabel JYTY-O 2X1</t>
  </si>
  <si>
    <t>Z017</t>
  </si>
  <si>
    <t>FTP kabel CAT5E</t>
  </si>
  <si>
    <t>Z018</t>
  </si>
  <si>
    <t>Ohebná chránička 16 mm</t>
  </si>
  <si>
    <t>Z019</t>
  </si>
  <si>
    <t>Deska ústředny, 16-256 zón</t>
  </si>
  <si>
    <t>Z011.1</t>
  </si>
  <si>
    <t>Univerzální kryt z polykarbonátu pro ústřednu , prostor pro 18Ah akumulátor</t>
  </si>
  <si>
    <t>Z020</t>
  </si>
  <si>
    <t>TCP/IP komunikační modul</t>
  </si>
  <si>
    <t>Z021</t>
  </si>
  <si>
    <t>Univerzální GSM/GPRS/SMS/CLIP komunikátor</t>
  </si>
  <si>
    <t>D401</t>
  </si>
  <si>
    <t>Strukturovaná kabeláž</t>
  </si>
  <si>
    <t>S001</t>
  </si>
  <si>
    <t>Stojanový rozvaděč 33U 800x800</t>
  </si>
  <si>
    <t>S002</t>
  </si>
  <si>
    <t>Napájecí panel 5 pozic s přepěťovou ochranou</t>
  </si>
  <si>
    <t>S024</t>
  </si>
  <si>
    <t>Chladící jednotka 19" 1U 2 ventilátory, termostat</t>
  </si>
  <si>
    <t>S003</t>
  </si>
  <si>
    <t>Patch panel 24xRJ45 CAT6 UTP</t>
  </si>
  <si>
    <t>S004</t>
  </si>
  <si>
    <t>Vyvazovací panel</t>
  </si>
  <si>
    <t>S005</t>
  </si>
  <si>
    <t>Nosná maska pro 2xRJ45</t>
  </si>
  <si>
    <t>S006</t>
  </si>
  <si>
    <t>Nosná maska pro 1xRJ45</t>
  </si>
  <si>
    <t>S007</t>
  </si>
  <si>
    <t>Samořezný keystone CAT6</t>
  </si>
  <si>
    <t>S008</t>
  </si>
  <si>
    <t>Kryt datové zásuvky bílá</t>
  </si>
  <si>
    <t>S009</t>
  </si>
  <si>
    <t>Elektroinstalační krabice KP68</t>
  </si>
  <si>
    <t>S010</t>
  </si>
  <si>
    <t>Montážní deska do zateplení</t>
  </si>
  <si>
    <t>S011</t>
  </si>
  <si>
    <t>Rámeček bílá</t>
  </si>
  <si>
    <t>S012</t>
  </si>
  <si>
    <t>Konektor RJ45 CAT6</t>
  </si>
  <si>
    <t>S013</t>
  </si>
  <si>
    <t>Čelo optické vany 1U pro 16 SC simplex</t>
  </si>
  <si>
    <t>S014</t>
  </si>
  <si>
    <t>Pigtail 9/125 SCapc SM OS 1,5m</t>
  </si>
  <si>
    <t>S015</t>
  </si>
  <si>
    <t>Kazeta s víkem pro 12-16 svárů</t>
  </si>
  <si>
    <t>S016</t>
  </si>
  <si>
    <t>Záslepka SC simplexní</t>
  </si>
  <si>
    <t>S017</t>
  </si>
  <si>
    <t>Ochrana sváru</t>
  </si>
  <si>
    <t>S018</t>
  </si>
  <si>
    <t>Optická vana s výsuvnou policí hliník 1U bez čela</t>
  </si>
  <si>
    <t>S019</t>
  </si>
  <si>
    <t>UTP kabel CAT6</t>
  </si>
  <si>
    <t>S020</t>
  </si>
  <si>
    <t>S021</t>
  </si>
  <si>
    <t>Single-Mode optický modul SFP+, 10Gbit - sada 2 ks</t>
  </si>
  <si>
    <t>S022</t>
  </si>
  <si>
    <t>Switch 24portů 1000Mbps PoE+ + 2xSFP 10G</t>
  </si>
  <si>
    <t>S023</t>
  </si>
  <si>
    <t>WiFi AP 802.11a/b/g/n/ac 2,4 GHz a 5 GH, 1317Mbps</t>
  </si>
  <si>
    <t>S024.1</t>
  </si>
  <si>
    <t>Router 1 × GLAN, 1 × GWAN, 2 × volitelný G LAN/WAN, 512 MB RAM, 2048 MB Flash úložiště</t>
  </si>
  <si>
    <t>S025</t>
  </si>
  <si>
    <t>Kontroler pro vzdálenou správu WLAN</t>
  </si>
  <si>
    <t>D501</t>
  </si>
  <si>
    <t>Dohledový videosystém</t>
  </si>
  <si>
    <t>V002</t>
  </si>
  <si>
    <t>Instalační krabice pod kameru</t>
  </si>
  <si>
    <t>V001</t>
  </si>
  <si>
    <t>IP bullet kamera, 4MP, MZVF, 2.8-12mm,IR50m, IP67</t>
  </si>
  <si>
    <t>V003</t>
  </si>
  <si>
    <t>NVR pro 16 IP kamer, až 12MP, včetně 2x2TB HDD</t>
  </si>
  <si>
    <t>V004</t>
  </si>
  <si>
    <t>Dohledový PC+ 24"monitor</t>
  </si>
  <si>
    <t>M101</t>
  </si>
  <si>
    <t>Montáž DDS</t>
  </si>
  <si>
    <t>222323323R00</t>
  </si>
  <si>
    <t>Tlač. tablo s kamerou do zdi (do 9 tlač.el.vrát.)</t>
  </si>
  <si>
    <t>222323302R00</t>
  </si>
  <si>
    <t>Domácí videotelefon digitální, na úchyt.body</t>
  </si>
  <si>
    <t>222325302R00</t>
  </si>
  <si>
    <t>Programování ústředny, uvedení do provozu</t>
  </si>
  <si>
    <t>222291991R00</t>
  </si>
  <si>
    <t>Aktivní síťový prvek bez konfigurace</t>
  </si>
  <si>
    <t>222490571R00</t>
  </si>
  <si>
    <t>GSM brána</t>
  </si>
  <si>
    <t>222490581R00</t>
  </si>
  <si>
    <t>Komunikátor</t>
  </si>
  <si>
    <t>M201</t>
  </si>
  <si>
    <t>Montáž PZTS</t>
  </si>
  <si>
    <t>222330141R00</t>
  </si>
  <si>
    <t>Analogový stropní bodový hlásič na patici</t>
  </si>
  <si>
    <t>222330111R00</t>
  </si>
  <si>
    <t>Zásuvka aut.hlásiče na omítku, na úchytné body</t>
  </si>
  <si>
    <t>220711301R00</t>
  </si>
  <si>
    <t>Montáž detektoru</t>
  </si>
  <si>
    <t>220711308R00</t>
  </si>
  <si>
    <t>Montáž magnetického spínače - dveřní, okenní</t>
  </si>
  <si>
    <t>220711401R00</t>
  </si>
  <si>
    <t>Montáž poplachové sirény vnitřní</t>
  </si>
  <si>
    <t>220711112R00</t>
  </si>
  <si>
    <t>Montáž sběrnicového modulu</t>
  </si>
  <si>
    <t>222260085R00</t>
  </si>
  <si>
    <t>Krabice kovová do 200x200mm 4xP36</t>
  </si>
  <si>
    <t>220711114R00</t>
  </si>
  <si>
    <t>Montáž zálohového zdroje</t>
  </si>
  <si>
    <t>222111004R00</t>
  </si>
  <si>
    <t>Skříň rozvaděče do 200 p. na zeď</t>
  </si>
  <si>
    <t>220711113R00</t>
  </si>
  <si>
    <t>Montáž bezúdržbového akumulátoru</t>
  </si>
  <si>
    <t>220711111R00</t>
  </si>
  <si>
    <t>Montáž klávesnice s LCD displejem</t>
  </si>
  <si>
    <t>222280201R00</t>
  </si>
  <si>
    <t>SEKU, SYKY, SYKFY do 6 mm vně.průměru v trubkách</t>
  </si>
  <si>
    <t>222280102R00</t>
  </si>
  <si>
    <t>JYSTY do 2x2x0.8 mm v trubkách</t>
  </si>
  <si>
    <t>210860201R00</t>
  </si>
  <si>
    <t>Kabel JYTY2 x 1 mm v trubkách</t>
  </si>
  <si>
    <t>222280214R00</t>
  </si>
  <si>
    <t>Kabel UTP/FTP kat.5e v trubkách</t>
  </si>
  <si>
    <t>222260551R00</t>
  </si>
  <si>
    <t>Trubka plast.ohebná 16 pod omítku vč.drážky</t>
  </si>
  <si>
    <t>220711601R00</t>
  </si>
  <si>
    <t>Programování</t>
  </si>
  <si>
    <t>h</t>
  </si>
  <si>
    <t>220711602R00</t>
  </si>
  <si>
    <t>Zpracování a příprava programu</t>
  </si>
  <si>
    <t>222325301R00</t>
  </si>
  <si>
    <t>Ústředna EZS na připravené úchytné body</t>
  </si>
  <si>
    <t>222325401R00</t>
  </si>
  <si>
    <t>Komunikátor do skříně ústředny EZS na úchyt.body</t>
  </si>
  <si>
    <t>M401</t>
  </si>
  <si>
    <t>Montáž STK</t>
  </si>
  <si>
    <t>222290211R00</t>
  </si>
  <si>
    <t>Zásuvkový blok 8 modulů bez zapojení kabelů</t>
  </si>
  <si>
    <t>222290971R00</t>
  </si>
  <si>
    <t>Patch panel</t>
  </si>
  <si>
    <t>222290981R00</t>
  </si>
  <si>
    <t>222290008R00</t>
  </si>
  <si>
    <t>Zásuvka 2xRJ45 UTP kat.6 pod omítku</t>
  </si>
  <si>
    <t>222290005R00</t>
  </si>
  <si>
    <t>Zásuvka 1xRJ45 UTP kat.6 pod omítku</t>
  </si>
  <si>
    <t>222290301R00</t>
  </si>
  <si>
    <t>Modul RJ45 kat.6 do krabice</t>
  </si>
  <si>
    <t>220260020R00</t>
  </si>
  <si>
    <t>Krabice KU 68 ve zdi včetně vysekání lůžka</t>
  </si>
  <si>
    <t>210010347R00</t>
  </si>
  <si>
    <t>Montážní deska do zateplení, bez zapojení</t>
  </si>
  <si>
    <t>222301101R00</t>
  </si>
  <si>
    <t>Konektor RJ45 na kabel UTP</t>
  </si>
  <si>
    <t>222310011R00</t>
  </si>
  <si>
    <t>Optická vana</t>
  </si>
  <si>
    <t>222310021R00</t>
  </si>
  <si>
    <t>Spojka optického vlákna do panelu</t>
  </si>
  <si>
    <t>222310031R00</t>
  </si>
  <si>
    <t>Svar opt.vlákna vč.ochrany a pigtailu, první svar</t>
  </si>
  <si>
    <t>222310901R00</t>
  </si>
  <si>
    <t>Měření optických kabelů transmisní metodou</t>
  </si>
  <si>
    <t>222310001R00</t>
  </si>
  <si>
    <t>Ukončení kabelu FO univerzál.distribuč.v rozvaděči</t>
  </si>
  <si>
    <t>222310991R00</t>
  </si>
  <si>
    <t>Vyhotovení protokolu o měření optických kabelů</t>
  </si>
  <si>
    <t>222280215R00</t>
  </si>
  <si>
    <t>Kabel UTP kat.6 v trubkách</t>
  </si>
  <si>
    <t>222293011R00</t>
  </si>
  <si>
    <t>Kontrolní měření kabelu</t>
  </si>
  <si>
    <t>222293012R00</t>
  </si>
  <si>
    <t>Měření do protokolu</t>
  </si>
  <si>
    <t>222293001R00</t>
  </si>
  <si>
    <t>Vypáskování kabelů v rozvaděči</t>
  </si>
  <si>
    <t>222170101R00</t>
  </si>
  <si>
    <t>Vyhotovení protokolu o měření metal. míst. kabelů</t>
  </si>
  <si>
    <t>222260456R00</t>
  </si>
  <si>
    <t>Stojanový 19" rozvaděč 32U-42U do 800x800 mm</t>
  </si>
  <si>
    <t>M501</t>
  </si>
  <si>
    <t>Montáž VSS</t>
  </si>
  <si>
    <t>222731051R00</t>
  </si>
  <si>
    <t>Kryt na zeď na připrav.úchyt.body,zapoj.,přezkouš.</t>
  </si>
  <si>
    <t>222731206R00</t>
  </si>
  <si>
    <t>Venkovní IP kompakt.kamera na úchytné body</t>
  </si>
  <si>
    <t>222731501R00</t>
  </si>
  <si>
    <t>Instalace SW, konfigurace a uvedení do provozu</t>
  </si>
  <si>
    <t>222731261R00</t>
  </si>
  <si>
    <t>IP videorekordér</t>
  </si>
  <si>
    <t>Revize elektro přívodů</t>
  </si>
  <si>
    <t>Dopravné a skladné</t>
  </si>
  <si>
    <t>Režie a příprava zakázky</t>
  </si>
  <si>
    <t>Příprava dokumentace skutečného stavu</t>
  </si>
  <si>
    <t>V005</t>
  </si>
  <si>
    <t>Koordinační činnost</t>
  </si>
  <si>
    <t>V006</t>
  </si>
  <si>
    <t>Drobný a nespecifikovaný</t>
  </si>
  <si>
    <t>V007</t>
  </si>
  <si>
    <t>Pomocné stavební práce</t>
  </si>
  <si>
    <t>01.D.1.4.6. - Domovní plynovod</t>
  </si>
  <si>
    <t>D1 - DOMOVNÍ PLYNOVOD</t>
  </si>
  <si>
    <t xml:space="preserve">    D4 - ARMATURY</t>
  </si>
  <si>
    <t xml:space="preserve">    D5 - NÁTĚRY</t>
  </si>
  <si>
    <t xml:space="preserve">    D6 - KOVOVÉ DOPLŇKOVÉ KONSTRUKCE</t>
  </si>
  <si>
    <t xml:space="preserve">    D8 - OSTATNÍ</t>
  </si>
  <si>
    <t>DOMOVNÍ PLYNOVOD</t>
  </si>
  <si>
    <t>Pol63</t>
  </si>
  <si>
    <t xml:space="preserve">Demontáž  stávajícího plynovodu v rozsahu dle technické zprávy - potrubí , armatury , doplňkové konstrukce (stanoveno odborným odhadem)</t>
  </si>
  <si>
    <t>Demontáž stávajícího plynovodu v rozsahu dle technické zprávy - potrubí , armatury , doplňkové konstrukce (stanoveno odborným odhadem)</t>
  </si>
  <si>
    <t>Pol64</t>
  </si>
  <si>
    <t>Ocelové potrubí závitové - DN 25</t>
  </si>
  <si>
    <t>Pol65</t>
  </si>
  <si>
    <t>Ocelové potrubí závitové - DN 32</t>
  </si>
  <si>
    <t>Pol66</t>
  </si>
  <si>
    <t>Provedení kanálku pro plynovod dle TPG 704 01 čl. 5.4.16 a čl. 5.7.1</t>
  </si>
  <si>
    <t>Pol67</t>
  </si>
  <si>
    <t>Napojení na stávající potrubí plynu</t>
  </si>
  <si>
    <t>Pol68</t>
  </si>
  <si>
    <t>Ostatní drobné ocelové fitinky</t>
  </si>
  <si>
    <t>Pol69</t>
  </si>
  <si>
    <t>Kulový kohout "plyn" , vnitřní/vnitřní závit FF 1/2" (provedení motýl)</t>
  </si>
  <si>
    <t>Pol70</t>
  </si>
  <si>
    <t>Kulový kohout "plyn" , vnitřní/vnitřní závit FF 5/4" (provedení páčka)</t>
  </si>
  <si>
    <t>Pol71</t>
  </si>
  <si>
    <t>NÁTĚRY</t>
  </si>
  <si>
    <t>Pol72</t>
  </si>
  <si>
    <t>Nátěry potrubí jednoduché základní - do DN 50</t>
  </si>
  <si>
    <t>Pol73</t>
  </si>
  <si>
    <t>Nátěry potrubí dvojnásobné emailové - do DN 50</t>
  </si>
  <si>
    <t>Pol74</t>
  </si>
  <si>
    <t>Objímka s pryžovou vložkou - pro trubku DN 32</t>
  </si>
  <si>
    <t>Pol75</t>
  </si>
  <si>
    <t>Rozpěrka pro plynoměr - rozteč 250 mm</t>
  </si>
  <si>
    <t xml:space="preserve">Přesun hmot pro  plynovod</t>
  </si>
  <si>
    <t>2037042977</t>
  </si>
  <si>
    <t>Přesun hmot pro plynovod</t>
  </si>
  <si>
    <t>Pol252</t>
  </si>
  <si>
    <t>Tlaková zkouška a revize plynovodu</t>
  </si>
  <si>
    <t>100639755</t>
  </si>
  <si>
    <t>624739549</t>
  </si>
  <si>
    <t>1360520764</t>
  </si>
  <si>
    <t>01.D.1.4.7. - Gastro</t>
  </si>
  <si>
    <t xml:space="preserve">    791 - Zařízení velkokuchyní</t>
  </si>
  <si>
    <t xml:space="preserve">      D1 - 1 - příjem zboží</t>
  </si>
  <si>
    <t xml:space="preserve">      D2 - 2 - mytí termoportů</t>
  </si>
  <si>
    <t xml:space="preserve">      D3 - 3 - hotové pokrmy</t>
  </si>
  <si>
    <t xml:space="preserve">      D4 - 4 - krájení chleba</t>
  </si>
  <si>
    <t xml:space="preserve">      D5 - 5 - mytí kuchyňského nádobí</t>
  </si>
  <si>
    <t xml:space="preserve">      D6 - 6 - tepelná úprava</t>
  </si>
  <si>
    <t xml:space="preserve">      D7 - 7 - přípravna masa a vytloukání vajec</t>
  </si>
  <si>
    <t xml:space="preserve">      D8 - 8 - přípravna těsta</t>
  </si>
  <si>
    <t xml:space="preserve">      D9 - 9 - příprava zeleniny a studená kuchyně</t>
  </si>
  <si>
    <t xml:space="preserve">      D10 - 10 - sklad potravin</t>
  </si>
  <si>
    <t xml:space="preserve">      D11 - 11 - sklad a hrubá přípravna zeleniny</t>
  </si>
  <si>
    <t xml:space="preserve">      D12 - 12 - sklad nádobí</t>
  </si>
  <si>
    <t xml:space="preserve">      D13 - 12 - sklad inventář</t>
  </si>
  <si>
    <t xml:space="preserve">      D14 - 15 - doprava a montáž</t>
  </si>
  <si>
    <t>791</t>
  </si>
  <si>
    <t>Zařízení velkokuchyní</t>
  </si>
  <si>
    <t>1 - příjem zboží</t>
  </si>
  <si>
    <t>Pol130</t>
  </si>
  <si>
    <t>pracovní stůl s trnoží, zadní lem</t>
  </si>
  <si>
    <t>Poznámka k položce:_x000d_
1200 600 850 (š hl v)</t>
  </si>
  <si>
    <t>2 - mytí termoportů</t>
  </si>
  <si>
    <t>Pol131</t>
  </si>
  <si>
    <t>pracovní stůl s policí, zadní lem</t>
  </si>
  <si>
    <t xml:space="preserve">Poznámka k položce:_x000d_
1200 700 850_x000d_
 (š hl v)_x000d_
</t>
  </si>
  <si>
    <t>Pol132</t>
  </si>
  <si>
    <t>mycí stůl s vanou - lisovaná 800 x 500 mm, zadní lem</t>
  </si>
  <si>
    <t xml:space="preserve">Poznámka k položce:_x000d_
1700 700 850_x000d_
 (š hl v)_x000d_
</t>
  </si>
  <si>
    <t>Pol133</t>
  </si>
  <si>
    <t>stojánková baterie s tlakovou sprchou, napouštěcí ramínko, vyrovnávací pružina, úchyt na stěnu</t>
  </si>
  <si>
    <t>3 - hotové pokrmy</t>
  </si>
  <si>
    <t>Pol134</t>
  </si>
  <si>
    <t>pracovní stůl uzavřený s posuvnými dvířky, zadní lem</t>
  </si>
  <si>
    <t xml:space="preserve">Poznámka k položce:_x000d_
1300 700 850_x000d_
 (š hl v)_x000d_
</t>
  </si>
  <si>
    <t>Pol135</t>
  </si>
  <si>
    <t xml:space="preserve">vodní lázeň 3 x GN1/1, dělené vany, pojízdná - celonerezové provedení na svařovaném podnoží z uzavřených profilů 30 x 30 mm. Ve spodní části je vyztužen policí pevně spojenou s nohami. Pro snadnou manipulaci je postaven na čtyřech kolečkách o průměru 100 </t>
  </si>
  <si>
    <t>vodní lázeň 3 x GN1/1, dělené vany, pojízdná - celonerezové provedení na svařovaném podnoží z uzavřených profilů 30 x 30 mm. Ve spodní části je vyztužen policí pevně spojenou s nohami. Pro snadnou manipulaci je postaven na čtyřech kolečkách o průměru 100 mm s šedou pryžovou obručí, ze kterých jsou dvě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°C. Zařízení se dodává standardně s elektrickou kroucenou šňůrou se zástrčkou.</t>
  </si>
  <si>
    <t xml:space="preserve">Poznámka k položce:_x000d_
1123 613 900_x000d_
 (š hl v)_x000d_
</t>
  </si>
  <si>
    <t>4 - krájení chleba</t>
  </si>
  <si>
    <t>Pol136</t>
  </si>
  <si>
    <t>pracovní stůl se třemi zásuvkami pod pracovní deskou a policí, zadní lem</t>
  </si>
  <si>
    <t>Poznámka k položce:_x000d_
1800 700 850_x000d_
 (š hl v)</t>
  </si>
  <si>
    <t>Pol137</t>
  </si>
  <si>
    <t xml:space="preserve">kráječ chleba   maximální délka řezu až 440 mm a výšce až 144 mm</t>
  </si>
  <si>
    <t>Poznámka k položce:_x000d_
650 650 700_x000d_
 (š hl v)</t>
  </si>
  <si>
    <t>5 - mytí kuchyňského nádobí</t>
  </si>
  <si>
    <t>Pol138</t>
  </si>
  <si>
    <t>vozík na GN 1/1</t>
  </si>
  <si>
    <t>Poznámka k položce:_x000d_
390 550 1800_x000d_
 (š hl v)</t>
  </si>
  <si>
    <t>Pol139</t>
  </si>
  <si>
    <t>pracovní stůl uzavřený s posuvnými dvířky</t>
  </si>
  <si>
    <t>Poznámka k položce:_x000d_
1200 700 850_x000d_
 (š hl v)</t>
  </si>
  <si>
    <t>Pol140</t>
  </si>
  <si>
    <t>myčka kuchyňského nádobí - teoretický výkon min. 35 košů/h - samočistící program - možnost mytí gastronádob GN 1/1, přepravek a termoportů 600x400 mm - rozměr koše min. 650x500 mm - možnost použití košů 500x500 mm - hygienická hlubokotažená nádrž - 4-náso</t>
  </si>
  <si>
    <t xml:space="preserve">myčka kuchyňského nádobí - teoretický výkon min. 35 košů/h - samočistící program - možnost mytí gastronádob GN 1/1, přepravek a termoportů 600x400 mm - rozměr koše min. 650x500 mm - možnost použití košů 500x500 mm - hygienická hlubokotažená nádrž - 4-násobný filtrační systém včetně hydrocyklónu na odstranění plovoucích nečistot - celoplošná síta na hrubé nečistoty a košík na nečistoty s držadlem  - spotřeba oplachové vody na mytí jednoho koše max. 4,5 litru - možnost změny teploty oplachové vody - speciální výbava – příprava pro dávkování prostředku na odpěnění - světlá zásuvná výška min.400mm - čerpadlo na oplachování vodou z bojleru</t>
  </si>
  <si>
    <t>Poznámka k položce:_x000d_
870 600 820_x000d_
 (š hl v)</t>
  </si>
  <si>
    <t>Pol141</t>
  </si>
  <si>
    <t>podstavec pod myčku</t>
  </si>
  <si>
    <t>Poznámka k položce:_x000d_
870 600 500_x000d_
 (š hl v)</t>
  </si>
  <si>
    <t>Pol142</t>
  </si>
  <si>
    <t>mycí stůl s dřezem 500 x 500 mm, prolomenná pracovní deska, zadní lem</t>
  </si>
  <si>
    <t>Pol143</t>
  </si>
  <si>
    <t>výlevka kombinovaná s umyvadlem s baterií</t>
  </si>
  <si>
    <t>Poznámka k položce:_x000d_
500 700 850_x000d_
 (š hl v)</t>
  </si>
  <si>
    <t>6 - tepelná úprava</t>
  </si>
  <si>
    <t>Pol144</t>
  </si>
  <si>
    <t xml:space="preserve">chladící skříň GN 2/1  - ventilované chlazení. Vně lakovaná, uvnitř plast. Velikost roštů GN 2/1.</t>
  </si>
  <si>
    <t>Poznámka k položce:_x000d_
780 700 1890_x000d_
 (š hl v)</t>
  </si>
  <si>
    <t>Pol145</t>
  </si>
  <si>
    <t>pracovní stůl s policí</t>
  </si>
  <si>
    <t>Poznámka k položce:_x000d_
1800 600 850_x000d_
 (š hl v)</t>
  </si>
  <si>
    <t>Pol146</t>
  </si>
  <si>
    <t>konvektomat 10 x GN 1/1 - regulace klimatu s měřením, nastavením a regulací vlhkosti s přesností na procenta - Dynamické proudění vzduchu ve varné komoře díky dvěma inteligentním obousměrným vysoce výkonným kolům ventilátoru s pěti rychlostmi – s intelige</t>
  </si>
  <si>
    <t>konvektomat 10 x GN 1/1 - regulace klimatu s měřením, nastavením a regulací vlhkosti s přesností na procenta - Dynamické proudění vzduchu ve varné komoře díky dvěma inteligentním obousměrným vysoce výkonným kolům ventilátoru s pěti rychlostmi – s inteligentním řízením a možností ručního programování - Inteligentní regulace postupů přípravy s automatickým přizpůsobením kroků vaření s cílem bezpečně a účinně dosáhnout definovaného výsledku, např. zhnědnutí a stupně přípravy. Nezávisle na obsluze, velikosti připravovaného pokrmu a připravovaném množství - přesné monitorování a vypočítávání zhnědnutí na základě Maillardovy reakce s cílem opakovat optimální výsledky vaření - dotyková teplota dvířek varného prostoru maximálně 73 °C - devět programů čištění určených k bezobslužnému čištění také přes noc, s automatickým čištěním a odvápněním generátoru páry - barevný TFT displej min. 10,1“ s vysokým rozlišením a kapacitní dotyková obrazovka - podélný zásuv vhodný pro gastronádoby 1/1, 1/2, 1/3, 2/3 a 2/8</t>
  </si>
  <si>
    <t>Pol147</t>
  </si>
  <si>
    <t>podstavec pod konvektomat se vsuvy na GN 1/1</t>
  </si>
  <si>
    <t>Pol148</t>
  </si>
  <si>
    <t>Poznámka k položce:_x000d_
500 850 850_x000d_
 (š hl v)</t>
  </si>
  <si>
    <t>Pol149</t>
  </si>
  <si>
    <t>multifunkční pánev min. 2 x 25 litrů, sada příslušenství, podstavec - Multifunkční varné zařízení určené k vaření, restování a fritování a rovněž k vaření při nízké teplotě, k přípravě sous vide, konfitování, vaření s teplotním rozdílem -rozpoznávání varn</t>
  </si>
  <si>
    <t xml:space="preserve">multifunkční pánev min. 2 x 25 litrů, sada příslušenství, podstavec - Multifunkční varné zařízení určené k vaření, restování a fritování a rovněž k vaření při nízké teplotě, k přípravě sous vide, konfitování, vaření s teplotním rozdílem -rozpoznávání varného média v nádobě: nehrozí nebezpečí popálení ani připálení oleje. Dno nádoby se musí předehřát za méně než tři minuty z pokojové teploty až na +200°C - zařízení lze naprogramovat (obrázky, příslušenství a texty) pomocí minimálně 1 000 varných programů až o 12 krocích - barevný TFT displej min. 10,1“ s vysokým rozlišením  - zařízení je schváleno k provozu bez dozoru.</t>
  </si>
  <si>
    <t>Poznámka k položce:_x000d_
1100 938 480_x000d_
 (š hl v)</t>
  </si>
  <si>
    <t>Pol150</t>
  </si>
  <si>
    <t xml:space="preserve">plynový sporák 4 hořáky na otevřené podestavbě - vrchní varná deska z nerezové oceli AISI 304, hlubokotažená vana síly 15/10, určená ke spojení do bloku a montáži vodovodní baterie  - tři hořáky min. 6 kW a jeden hořák mn. 10 kW - zapalovací hořák a termo</t>
  </si>
  <si>
    <t xml:space="preserve">plynový sporák 4 hořáky na otevřené podestavbě - vrchní varná deska z nerezové oceli AISI 304, hlubokotažená vana síly 15/10, určená ke spojení do bloku a montáži vodovodní baterie  - tři hořáky min. 6 kW a jeden hořák mn. 10 kW - zapalovací hořák a termočlánek pod tělem hlavního hořáku - smaltované litinové rošty, odolné kyselinám a ohnivzdorné</t>
  </si>
  <si>
    <t>Poznámka k položce:_x000d_
800 900 850_x000d_
 (š hl v)</t>
  </si>
  <si>
    <t>Pol151</t>
  </si>
  <si>
    <t>napouštěcí rameno, studená voda</t>
  </si>
  <si>
    <t>Pol152</t>
  </si>
  <si>
    <t>třítroubová pec</t>
  </si>
  <si>
    <t>třítroubová pec - požít stávající - neoceňovat !!!</t>
  </si>
  <si>
    <t>Poznámka k položce:_x000d_
900 850 1670_x000d_
 (š hl v)</t>
  </si>
  <si>
    <t>Pol153</t>
  </si>
  <si>
    <t>digestoř s osvětlením</t>
  </si>
  <si>
    <t>digestoř s osvětlením - dodávka VZT - neoceňovat !!!</t>
  </si>
  <si>
    <t>Poznámka k položce:_x000d_
2800 2200 450_x000d_
 (š hl v)</t>
  </si>
  <si>
    <t>7 - přípravna masa a vytloukání vajec</t>
  </si>
  <si>
    <t>Pol154</t>
  </si>
  <si>
    <t>pracovní stůl s dřezem 400 x 400 mm a policí, stojánková baterie</t>
  </si>
  <si>
    <t>Pol155</t>
  </si>
  <si>
    <t>nástěnná skříňka s posuvnými dvířky</t>
  </si>
  <si>
    <t>Poznámka k položce:_x000d_
1800 350 680_x000d_
 (š hl v)</t>
  </si>
  <si>
    <t>8 - přípravna těsta</t>
  </si>
  <si>
    <t>Pol156</t>
  </si>
  <si>
    <t>univerzální robot, kotlíky a příslušenství 30 a 60 litrů - 3 převodové stupně Výkon stroje: 16 kg kynutého těsta, 18 - 20 kg bramborové kaše</t>
  </si>
  <si>
    <t>Pol157</t>
  </si>
  <si>
    <t>Poznámka k položce:_x000d_
1450 700 850_x000d_
 (š hl v)</t>
  </si>
  <si>
    <t>Pol158</t>
  </si>
  <si>
    <t>váha elektronická, váživost do 10 kg</t>
  </si>
  <si>
    <t>Pol159</t>
  </si>
  <si>
    <t>pracovní stůl se dvěma zásuvkami a policí, zadní lem</t>
  </si>
  <si>
    <t>Poznámka k položce:_x000d_
1500 700 850_x000d_
 (š hl v)</t>
  </si>
  <si>
    <t>9 - příprava zeleniny a studená kuchyně</t>
  </si>
  <si>
    <t>Pol160</t>
  </si>
  <si>
    <t>chladící pracovní stůl, 2 dvířka, zadní lem</t>
  </si>
  <si>
    <t>Poznámka k položce:_x000d_
900 700 850_x000d_
 (š hl v)</t>
  </si>
  <si>
    <t>Pol161</t>
  </si>
  <si>
    <t>pracovní stůl se dvěma zásuvkami a policí</t>
  </si>
  <si>
    <t>Pol162</t>
  </si>
  <si>
    <t xml:space="preserve">krouhač zeleniny - indukční asynchronní motor  pro profesionální použití nevyžadující žádnou údžbu - tichý chod motoru bez jakýchkoliv vibrací - nerezová hřídel - magnetický bezpečnostní systém, kdy brzda motoru zastaví zařízení při otevření víka nebo při</t>
  </si>
  <si>
    <t xml:space="preserve">krouhač zeleniny - indukční asynchronní motor  pro profesionální použití nevyžadující žádnou údžbu - tichý chod motoru bez jakýchkoliv vibrací - nerezová hřídel - magnetický bezpečnostní systém, kdy brzda motoru zastaví zařízení při otevření víka nebo při zvednutí přítlačné páky - automatický restart - kryt motorového bloku je z polykarbonátu - jedna regulace rychlosti</t>
  </si>
  <si>
    <t>Pol163</t>
  </si>
  <si>
    <t>sada krouhacích disků</t>
  </si>
  <si>
    <t>Pol164</t>
  </si>
  <si>
    <t>pracovní stůl s dřezem 400 x 400 mm a policí, stojánová baterie</t>
  </si>
  <si>
    <t>Poznámka k položce:_x000d_
1400 700 850_x000d_
 (š hl v)</t>
  </si>
  <si>
    <t>10 - sklad potravin</t>
  </si>
  <si>
    <t>Pol165</t>
  </si>
  <si>
    <t xml:space="preserve">chladící skříň - maso - chladící skříň GN 2/1  - ventilované chlazení. Vně lakovaná, uvnitř plast. Velikost roštů GN 2/1.</t>
  </si>
  <si>
    <t>Pol166</t>
  </si>
  <si>
    <t xml:space="preserve">chladící skříň - mléčné výrobky, tuky - chladící skříň GN 2/1  - ventilované chlazení. Vně lakovaná, uvnitř plast. Velikost roštů GN 2/1.</t>
  </si>
  <si>
    <t>Pol167</t>
  </si>
  <si>
    <t>mrazící skříň GN 2/1 - statické chlazení. Vně lakovaná , uvnitř plast. 6 pevných výparníkových roštů.</t>
  </si>
  <si>
    <t>Poznámka k položce:_x000d_
780 700 1890</t>
  </si>
  <si>
    <t>Pol168</t>
  </si>
  <si>
    <t>regál nerezový 5 polic</t>
  </si>
  <si>
    <t>Poznámka k položce:_x000d_
1200 600 1800_x000d_
 (š hl v)</t>
  </si>
  <si>
    <t>Pol169</t>
  </si>
  <si>
    <t>Poznámka k položce:_x000d_
1850 600 1800_x000d_
 (š hl v)</t>
  </si>
  <si>
    <t>Pol170</t>
  </si>
  <si>
    <t>odkládací stůl s trnoží, zadní lem</t>
  </si>
  <si>
    <t>Poznámka k položce:_x000d_
1000 600 850_x000d_
 (š hl v)</t>
  </si>
  <si>
    <t>D11</t>
  </si>
  <si>
    <t>11 - sklad a hrubá přípravna zeleniny</t>
  </si>
  <si>
    <t>Pol171</t>
  </si>
  <si>
    <t>plastová paleta</t>
  </si>
  <si>
    <t>Poznámka k položce:_x000d_
1200 800 100_x000d_
 (š hl v)</t>
  </si>
  <si>
    <t>Pol172</t>
  </si>
  <si>
    <t>chladící skříň</t>
  </si>
  <si>
    <t>Pol173</t>
  </si>
  <si>
    <t>regál nerezový 4 police</t>
  </si>
  <si>
    <t>Poznámka k položce:_x000d_
1300 600 1800_x000d_
 (š hl v)</t>
  </si>
  <si>
    <t>Pol174</t>
  </si>
  <si>
    <t>pracovní stůl s dřezem 500 x 500 mm, prolomenná pracovní deska, s policí, stojánková baterie</t>
  </si>
  <si>
    <t>Pol175</t>
  </si>
  <si>
    <t>podlahová vpusť nerez</t>
  </si>
  <si>
    <t>Poznámka k položce:_x000d_
600 400_x000d_
 (š hl)</t>
  </si>
  <si>
    <t>Pol176</t>
  </si>
  <si>
    <t>škrabka brambor, 12 kg, nerezová</t>
  </si>
  <si>
    <t>Pol177</t>
  </si>
  <si>
    <t>odlučovač šlupek a škrobu</t>
  </si>
  <si>
    <t>D12</t>
  </si>
  <si>
    <t>12 - sklad nádobí</t>
  </si>
  <si>
    <t>Pol178</t>
  </si>
  <si>
    <t>Poznámka k položce:_x000d_
1400 600 1800_x000d_
 (š hl v)</t>
  </si>
  <si>
    <t>Pol179</t>
  </si>
  <si>
    <t>Pol180</t>
  </si>
  <si>
    <t>Poznámka k položce:_x000d_
1350 600 1800_x000d_
 (š hl v)</t>
  </si>
  <si>
    <t>Pol181</t>
  </si>
  <si>
    <t>Poznámka k položce:_x000d_
1100 400 1800_x000d_
 (š hl v)</t>
  </si>
  <si>
    <t>Pol182</t>
  </si>
  <si>
    <t>Poznámka k položce:_x000d_
1000 400 1800_x000d_
 (š hl v)</t>
  </si>
  <si>
    <t>12 - sklad inventář</t>
  </si>
  <si>
    <t>Poznámka k položce:_x000d_
1100 400 1800</t>
  </si>
  <si>
    <t>Poznámka k položce:_x000d_
1000 400 1800</t>
  </si>
  <si>
    <t>Pol183</t>
  </si>
  <si>
    <t>Poznámka k položce:_x000d_
1450 600 1800_x000d_
 (š hl v)</t>
  </si>
  <si>
    <t>D14</t>
  </si>
  <si>
    <t>15 - doprava a montáž</t>
  </si>
  <si>
    <t>Pol184</t>
  </si>
  <si>
    <t>doprava a montáž</t>
  </si>
  <si>
    <t>01.VON - Vedlejší a ostatní náklady (01 Hosp.pav.)</t>
  </si>
  <si>
    <t xml:space="preserve">    VRN4 - Inženýrská činnost</t>
  </si>
  <si>
    <t xml:space="preserve">    VRN7 - Provozní vlivy</t>
  </si>
  <si>
    <t>012203000</t>
  </si>
  <si>
    <t>Geodetické práce při provádění stavby</t>
  </si>
  <si>
    <t>1024</t>
  </si>
  <si>
    <t>1757138233</t>
  </si>
  <si>
    <t>Poznámka k položce:_x000d_
vytýčení inž. sítí</t>
  </si>
  <si>
    <t>1414904739</t>
  </si>
  <si>
    <t>032903000</t>
  </si>
  <si>
    <t>Náklady na provoz a údržbu vybavení staveniště</t>
  </si>
  <si>
    <t>1575064874</t>
  </si>
  <si>
    <t>034103000</t>
  </si>
  <si>
    <t>Oplocení staveniště</t>
  </si>
  <si>
    <t>437366820</t>
  </si>
  <si>
    <t>034503000</t>
  </si>
  <si>
    <t>Informační tabule na staveništi</t>
  </si>
  <si>
    <t>36100570</t>
  </si>
  <si>
    <t>VRN4</t>
  </si>
  <si>
    <t>Inženýrská činnost</t>
  </si>
  <si>
    <t>042503000</t>
  </si>
  <si>
    <t>Plán BOZP na staveništi</t>
  </si>
  <si>
    <t>1527509014</t>
  </si>
  <si>
    <t>043194000</t>
  </si>
  <si>
    <t>Ostatní zkoušky</t>
  </si>
  <si>
    <t>1604116171</t>
  </si>
  <si>
    <t>Poznámka k položce:_x000d_
odtrhové zkoušky, zkoušky betonu a pod.</t>
  </si>
  <si>
    <t>045002000</t>
  </si>
  <si>
    <t>Kompletační a koordinační činnost</t>
  </si>
  <si>
    <t>-684355684</t>
  </si>
  <si>
    <t>VRN7</t>
  </si>
  <si>
    <t>071002000</t>
  </si>
  <si>
    <t>Provoz investora, třetích osob</t>
  </si>
  <si>
    <t>318915324</t>
  </si>
  <si>
    <t>Poznámka k položce:_x000d_
zabezpečení chodu MŠ</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</si>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</sst>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21h013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Nejdek, MŠ Lipová - Celková rekonstrukce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Nejdek, ul. Lipová</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25. 1. 2021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Město Nejdek, nám.Karla IV. 239, 362 21 Nejdek</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Projektová Kancelář PS, Ing. Irena Pichlová</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Daniela Hahnová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71</v>
      </c>
      <c r="BT54" s="111" t="s">
        <v>72</v>
      </c>
      <c r="BU54" s="112" t="s">
        <v>73</v>
      </c>
      <c r="BV54" s="111" t="s">
        <v>74</v>
      </c>
      <c r="BW54" s="111" t="s">
        <v>5</v>
      </c>
      <c r="BX54" s="111" t="s">
        <v>75</v>
      </c>
      <c r="CL54" s="111" t="s">
        <v>19</v>
      </c>
    </row>
    <row r="55" s="7" customFormat="1" ht="16.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ROUND(AG56+AG57+AG65,2)</f>
        <v>0</v>
      </c>
      <c r="AH55" s="116"/>
      <c r="AI55" s="116"/>
      <c r="AJ55" s="116"/>
      <c r="AK55" s="116"/>
      <c r="AL55" s="116"/>
      <c r="AM55" s="116"/>
      <c r="AN55" s="118">
        <f>SUM(AG55,AT55)</f>
        <v>0</v>
      </c>
      <c r="AO55" s="116"/>
      <c r="AP55" s="116"/>
      <c r="AQ55" s="119" t="s">
        <v>78</v>
      </c>
      <c r="AR55" s="120"/>
      <c r="AS55" s="121">
        <f>ROUND(AS56+AS57+AS65,2)</f>
        <v>0</v>
      </c>
      <c r="AT55" s="122">
        <f>ROUND(SUM(AV55:AW55),2)</f>
        <v>0</v>
      </c>
      <c r="AU55" s="123">
        <f>ROUND(AU56+AU57+AU65,5)</f>
        <v>0</v>
      </c>
      <c r="AV55" s="122">
        <f>ROUND(AZ55*L29,2)</f>
        <v>0</v>
      </c>
      <c r="AW55" s="122">
        <f>ROUND(BA55*L30,2)</f>
        <v>0</v>
      </c>
      <c r="AX55" s="122">
        <f>ROUND(BB55*L29,2)</f>
        <v>0</v>
      </c>
      <c r="AY55" s="122">
        <f>ROUND(BC55*L30,2)</f>
        <v>0</v>
      </c>
      <c r="AZ55" s="122">
        <f>ROUND(AZ56+AZ57+AZ65,2)</f>
        <v>0</v>
      </c>
      <c r="BA55" s="122">
        <f>ROUND(BA56+BA57+BA65,2)</f>
        <v>0</v>
      </c>
      <c r="BB55" s="122">
        <f>ROUND(BB56+BB57+BB65,2)</f>
        <v>0</v>
      </c>
      <c r="BC55" s="122">
        <f>ROUND(BC56+BC57+BC65,2)</f>
        <v>0</v>
      </c>
      <c r="BD55" s="124">
        <f>ROUND(BD56+BD57+BD65,2)</f>
        <v>0</v>
      </c>
      <c r="BE55" s="7"/>
      <c r="BS55" s="125" t="s">
        <v>71</v>
      </c>
      <c r="BT55" s="125" t="s">
        <v>79</v>
      </c>
      <c r="BU55" s="125" t="s">
        <v>73</v>
      </c>
      <c r="BV55" s="125" t="s">
        <v>74</v>
      </c>
      <c r="BW55" s="125" t="s">
        <v>80</v>
      </c>
      <c r="BX55" s="125" t="s">
        <v>5</v>
      </c>
      <c r="CL55" s="125" t="s">
        <v>19</v>
      </c>
      <c r="CM55" s="125" t="s">
        <v>81</v>
      </c>
    </row>
    <row r="56" s="4" customFormat="1" ht="23.2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'01.D.1.1. - Architektonic...'!J32</f>
        <v>0</v>
      </c>
      <c r="AH56" s="127"/>
      <c r="AI56" s="127"/>
      <c r="AJ56" s="127"/>
      <c r="AK56" s="127"/>
      <c r="AL56" s="127"/>
      <c r="AM56" s="127"/>
      <c r="AN56" s="129">
        <f>SUM(AG56,AT56)</f>
        <v>0</v>
      </c>
      <c r="AO56" s="127"/>
      <c r="AP56" s="127"/>
      <c r="AQ56" s="130" t="s">
        <v>85</v>
      </c>
      <c r="AR56" s="67"/>
      <c r="AS56" s="131">
        <v>0</v>
      </c>
      <c r="AT56" s="132">
        <f>ROUND(SUM(AV56:AW56),2)</f>
        <v>0</v>
      </c>
      <c r="AU56" s="133">
        <f>'01.D.1.1. - Architektonic...'!P120</f>
        <v>0</v>
      </c>
      <c r="AV56" s="132">
        <f>'01.D.1.1. - Architektonic...'!J35</f>
        <v>0</v>
      </c>
      <c r="AW56" s="132">
        <f>'01.D.1.1. - Architektonic...'!J36</f>
        <v>0</v>
      </c>
      <c r="AX56" s="132">
        <f>'01.D.1.1. - Architektonic...'!J37</f>
        <v>0</v>
      </c>
      <c r="AY56" s="132">
        <f>'01.D.1.1. - Architektonic...'!J38</f>
        <v>0</v>
      </c>
      <c r="AZ56" s="132">
        <f>'01.D.1.1. - Architektonic...'!F35</f>
        <v>0</v>
      </c>
      <c r="BA56" s="132">
        <f>'01.D.1.1. - Architektonic...'!F36</f>
        <v>0</v>
      </c>
      <c r="BB56" s="132">
        <f>'01.D.1.1. - Architektonic...'!F37</f>
        <v>0</v>
      </c>
      <c r="BC56" s="132">
        <f>'01.D.1.1. - Architektonic...'!F38</f>
        <v>0</v>
      </c>
      <c r="BD56" s="134">
        <f>'01.D.1.1. - Architektonic...'!F39</f>
        <v>0</v>
      </c>
      <c r="BE56" s="4"/>
      <c r="BT56" s="135" t="s">
        <v>81</v>
      </c>
      <c r="BV56" s="135" t="s">
        <v>74</v>
      </c>
      <c r="BW56" s="135" t="s">
        <v>86</v>
      </c>
      <c r="BX56" s="135" t="s">
        <v>80</v>
      </c>
      <c r="CL56" s="135" t="s">
        <v>19</v>
      </c>
    </row>
    <row r="57" s="4" customFormat="1" ht="16.5" customHeight="1">
      <c r="A57" s="4"/>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36">
        <f>ROUND(SUM(AG58:AG64),2)</f>
        <v>0</v>
      </c>
      <c r="AH57" s="127"/>
      <c r="AI57" s="127"/>
      <c r="AJ57" s="127"/>
      <c r="AK57" s="127"/>
      <c r="AL57" s="127"/>
      <c r="AM57" s="127"/>
      <c r="AN57" s="129">
        <f>SUM(AG57,AT57)</f>
        <v>0</v>
      </c>
      <c r="AO57" s="127"/>
      <c r="AP57" s="127"/>
      <c r="AQ57" s="130" t="s">
        <v>85</v>
      </c>
      <c r="AR57" s="67"/>
      <c r="AS57" s="131">
        <f>ROUND(SUM(AS58:AS64),2)</f>
        <v>0</v>
      </c>
      <c r="AT57" s="132">
        <f>ROUND(SUM(AV57:AW57),2)</f>
        <v>0</v>
      </c>
      <c r="AU57" s="133">
        <f>ROUND(SUM(AU58:AU64),5)</f>
        <v>0</v>
      </c>
      <c r="AV57" s="132">
        <f>ROUND(AZ57*L29,2)</f>
        <v>0</v>
      </c>
      <c r="AW57" s="132">
        <f>ROUND(BA57*L30,2)</f>
        <v>0</v>
      </c>
      <c r="AX57" s="132">
        <f>ROUND(BB57*L29,2)</f>
        <v>0</v>
      </c>
      <c r="AY57" s="132">
        <f>ROUND(BC57*L30,2)</f>
        <v>0</v>
      </c>
      <c r="AZ57" s="132">
        <f>ROUND(SUM(AZ58:AZ64),2)</f>
        <v>0</v>
      </c>
      <c r="BA57" s="132">
        <f>ROUND(SUM(BA58:BA64),2)</f>
        <v>0</v>
      </c>
      <c r="BB57" s="132">
        <f>ROUND(SUM(BB58:BB64),2)</f>
        <v>0</v>
      </c>
      <c r="BC57" s="132">
        <f>ROUND(SUM(BC58:BC64),2)</f>
        <v>0</v>
      </c>
      <c r="BD57" s="134">
        <f>ROUND(SUM(BD58:BD64),2)</f>
        <v>0</v>
      </c>
      <c r="BE57" s="4"/>
      <c r="BS57" s="135" t="s">
        <v>71</v>
      </c>
      <c r="BT57" s="135" t="s">
        <v>81</v>
      </c>
      <c r="BU57" s="135" t="s">
        <v>73</v>
      </c>
      <c r="BV57" s="135" t="s">
        <v>74</v>
      </c>
      <c r="BW57" s="135" t="s">
        <v>89</v>
      </c>
      <c r="BX57" s="135" t="s">
        <v>80</v>
      </c>
      <c r="CL57" s="135" t="s">
        <v>19</v>
      </c>
    </row>
    <row r="58" s="4" customFormat="1" ht="23.25" customHeight="1">
      <c r="A58" s="126" t="s">
        <v>82</v>
      </c>
      <c r="B58" s="65"/>
      <c r="C58" s="127"/>
      <c r="D58" s="127"/>
      <c r="E58" s="127"/>
      <c r="F58" s="128" t="s">
        <v>90</v>
      </c>
      <c r="G58" s="128"/>
      <c r="H58" s="128"/>
      <c r="I58" s="128"/>
      <c r="J58" s="128"/>
      <c r="K58" s="127"/>
      <c r="L58" s="128" t="s">
        <v>91</v>
      </c>
      <c r="M58" s="128"/>
      <c r="N58" s="128"/>
      <c r="O58" s="128"/>
      <c r="P58" s="128"/>
      <c r="Q58" s="128"/>
      <c r="R58" s="128"/>
      <c r="S58" s="128"/>
      <c r="T58" s="128"/>
      <c r="U58" s="128"/>
      <c r="V58" s="128"/>
      <c r="W58" s="128"/>
      <c r="X58" s="128"/>
      <c r="Y58" s="128"/>
      <c r="Z58" s="128"/>
      <c r="AA58" s="128"/>
      <c r="AB58" s="128"/>
      <c r="AC58" s="128"/>
      <c r="AD58" s="128"/>
      <c r="AE58" s="128"/>
      <c r="AF58" s="128"/>
      <c r="AG58" s="129">
        <f>'01.D.1.4.1. - ZTI'!J34</f>
        <v>0</v>
      </c>
      <c r="AH58" s="127"/>
      <c r="AI58" s="127"/>
      <c r="AJ58" s="127"/>
      <c r="AK58" s="127"/>
      <c r="AL58" s="127"/>
      <c r="AM58" s="127"/>
      <c r="AN58" s="129">
        <f>SUM(AG58,AT58)</f>
        <v>0</v>
      </c>
      <c r="AO58" s="127"/>
      <c r="AP58" s="127"/>
      <c r="AQ58" s="130" t="s">
        <v>85</v>
      </c>
      <c r="AR58" s="67"/>
      <c r="AS58" s="131">
        <v>0</v>
      </c>
      <c r="AT58" s="132">
        <f>ROUND(SUM(AV58:AW58),2)</f>
        <v>0</v>
      </c>
      <c r="AU58" s="133">
        <f>'01.D.1.4.1. - ZTI'!P111</f>
        <v>0</v>
      </c>
      <c r="AV58" s="132">
        <f>'01.D.1.4.1. - ZTI'!J37</f>
        <v>0</v>
      </c>
      <c r="AW58" s="132">
        <f>'01.D.1.4.1. - ZTI'!J38</f>
        <v>0</v>
      </c>
      <c r="AX58" s="132">
        <f>'01.D.1.4.1. - ZTI'!J39</f>
        <v>0</v>
      </c>
      <c r="AY58" s="132">
        <f>'01.D.1.4.1. - ZTI'!J40</f>
        <v>0</v>
      </c>
      <c r="AZ58" s="132">
        <f>'01.D.1.4.1. - ZTI'!F37</f>
        <v>0</v>
      </c>
      <c r="BA58" s="132">
        <f>'01.D.1.4.1. - ZTI'!F38</f>
        <v>0</v>
      </c>
      <c r="BB58" s="132">
        <f>'01.D.1.4.1. - ZTI'!F39</f>
        <v>0</v>
      </c>
      <c r="BC58" s="132">
        <f>'01.D.1.4.1. - ZTI'!F40</f>
        <v>0</v>
      </c>
      <c r="BD58" s="134">
        <f>'01.D.1.4.1. - ZTI'!F41</f>
        <v>0</v>
      </c>
      <c r="BE58" s="4"/>
      <c r="BT58" s="135" t="s">
        <v>92</v>
      </c>
      <c r="BV58" s="135" t="s">
        <v>74</v>
      </c>
      <c r="BW58" s="135" t="s">
        <v>93</v>
      </c>
      <c r="BX58" s="135" t="s">
        <v>89</v>
      </c>
      <c r="CL58" s="135" t="s">
        <v>19</v>
      </c>
    </row>
    <row r="59" s="4" customFormat="1" ht="23.25" customHeight="1">
      <c r="A59" s="126" t="s">
        <v>82</v>
      </c>
      <c r="B59" s="65"/>
      <c r="C59" s="127"/>
      <c r="D59" s="127"/>
      <c r="E59" s="127"/>
      <c r="F59" s="128" t="s">
        <v>94</v>
      </c>
      <c r="G59" s="128"/>
      <c r="H59" s="128"/>
      <c r="I59" s="128"/>
      <c r="J59" s="128"/>
      <c r="K59" s="127"/>
      <c r="L59" s="128" t="s">
        <v>95</v>
      </c>
      <c r="M59" s="128"/>
      <c r="N59" s="128"/>
      <c r="O59" s="128"/>
      <c r="P59" s="128"/>
      <c r="Q59" s="128"/>
      <c r="R59" s="128"/>
      <c r="S59" s="128"/>
      <c r="T59" s="128"/>
      <c r="U59" s="128"/>
      <c r="V59" s="128"/>
      <c r="W59" s="128"/>
      <c r="X59" s="128"/>
      <c r="Y59" s="128"/>
      <c r="Z59" s="128"/>
      <c r="AA59" s="128"/>
      <c r="AB59" s="128"/>
      <c r="AC59" s="128"/>
      <c r="AD59" s="128"/>
      <c r="AE59" s="128"/>
      <c r="AF59" s="128"/>
      <c r="AG59" s="129">
        <f>'01.D.1.4.3. - Ústřední vy...'!J34</f>
        <v>0</v>
      </c>
      <c r="AH59" s="127"/>
      <c r="AI59" s="127"/>
      <c r="AJ59" s="127"/>
      <c r="AK59" s="127"/>
      <c r="AL59" s="127"/>
      <c r="AM59" s="127"/>
      <c r="AN59" s="129">
        <f>SUM(AG59,AT59)</f>
        <v>0</v>
      </c>
      <c r="AO59" s="127"/>
      <c r="AP59" s="127"/>
      <c r="AQ59" s="130" t="s">
        <v>85</v>
      </c>
      <c r="AR59" s="67"/>
      <c r="AS59" s="131">
        <v>0</v>
      </c>
      <c r="AT59" s="132">
        <f>ROUND(SUM(AV59:AW59),2)</f>
        <v>0</v>
      </c>
      <c r="AU59" s="133">
        <f>'01.D.1.4.3. - Ústřední vy...'!P102</f>
        <v>0</v>
      </c>
      <c r="AV59" s="132">
        <f>'01.D.1.4.3. - Ústřední vy...'!J37</f>
        <v>0</v>
      </c>
      <c r="AW59" s="132">
        <f>'01.D.1.4.3. - Ústřední vy...'!J38</f>
        <v>0</v>
      </c>
      <c r="AX59" s="132">
        <f>'01.D.1.4.3. - Ústřední vy...'!J39</f>
        <v>0</v>
      </c>
      <c r="AY59" s="132">
        <f>'01.D.1.4.3. - Ústřední vy...'!J40</f>
        <v>0</v>
      </c>
      <c r="AZ59" s="132">
        <f>'01.D.1.4.3. - Ústřední vy...'!F37</f>
        <v>0</v>
      </c>
      <c r="BA59" s="132">
        <f>'01.D.1.4.3. - Ústřední vy...'!F38</f>
        <v>0</v>
      </c>
      <c r="BB59" s="132">
        <f>'01.D.1.4.3. - Ústřední vy...'!F39</f>
        <v>0</v>
      </c>
      <c r="BC59" s="132">
        <f>'01.D.1.4.3. - Ústřední vy...'!F40</f>
        <v>0</v>
      </c>
      <c r="BD59" s="134">
        <f>'01.D.1.4.3. - Ústřední vy...'!F41</f>
        <v>0</v>
      </c>
      <c r="BE59" s="4"/>
      <c r="BT59" s="135" t="s">
        <v>92</v>
      </c>
      <c r="BV59" s="135" t="s">
        <v>74</v>
      </c>
      <c r="BW59" s="135" t="s">
        <v>96</v>
      </c>
      <c r="BX59" s="135" t="s">
        <v>89</v>
      </c>
      <c r="CL59" s="135" t="s">
        <v>19</v>
      </c>
    </row>
    <row r="60" s="4" customFormat="1" ht="23.25" customHeight="1">
      <c r="A60" s="126" t="s">
        <v>82</v>
      </c>
      <c r="B60" s="65"/>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'01.D.1.4.2. - VZT'!J34</f>
        <v>0</v>
      </c>
      <c r="AH60" s="127"/>
      <c r="AI60" s="127"/>
      <c r="AJ60" s="127"/>
      <c r="AK60" s="127"/>
      <c r="AL60" s="127"/>
      <c r="AM60" s="127"/>
      <c r="AN60" s="129">
        <f>SUM(AG60,AT60)</f>
        <v>0</v>
      </c>
      <c r="AO60" s="127"/>
      <c r="AP60" s="127"/>
      <c r="AQ60" s="130" t="s">
        <v>85</v>
      </c>
      <c r="AR60" s="67"/>
      <c r="AS60" s="131">
        <v>0</v>
      </c>
      <c r="AT60" s="132">
        <f>ROUND(SUM(AV60:AW60),2)</f>
        <v>0</v>
      </c>
      <c r="AU60" s="133">
        <f>'01.D.1.4.2. - VZT'!P97</f>
        <v>0</v>
      </c>
      <c r="AV60" s="132">
        <f>'01.D.1.4.2. - VZT'!J37</f>
        <v>0</v>
      </c>
      <c r="AW60" s="132">
        <f>'01.D.1.4.2. - VZT'!J38</f>
        <v>0</v>
      </c>
      <c r="AX60" s="132">
        <f>'01.D.1.4.2. - VZT'!J39</f>
        <v>0</v>
      </c>
      <c r="AY60" s="132">
        <f>'01.D.1.4.2. - VZT'!J40</f>
        <v>0</v>
      </c>
      <c r="AZ60" s="132">
        <f>'01.D.1.4.2. - VZT'!F37</f>
        <v>0</v>
      </c>
      <c r="BA60" s="132">
        <f>'01.D.1.4.2. - VZT'!F38</f>
        <v>0</v>
      </c>
      <c r="BB60" s="132">
        <f>'01.D.1.4.2. - VZT'!F39</f>
        <v>0</v>
      </c>
      <c r="BC60" s="132">
        <f>'01.D.1.4.2. - VZT'!F40</f>
        <v>0</v>
      </c>
      <c r="BD60" s="134">
        <f>'01.D.1.4.2. - VZT'!F41</f>
        <v>0</v>
      </c>
      <c r="BE60" s="4"/>
      <c r="BT60" s="135" t="s">
        <v>92</v>
      </c>
      <c r="BV60" s="135" t="s">
        <v>74</v>
      </c>
      <c r="BW60" s="135" t="s">
        <v>99</v>
      </c>
      <c r="BX60" s="135" t="s">
        <v>89</v>
      </c>
      <c r="CL60" s="135" t="s">
        <v>19</v>
      </c>
    </row>
    <row r="61" s="4" customFormat="1" ht="23.25" customHeight="1">
      <c r="A61" s="126" t="s">
        <v>82</v>
      </c>
      <c r="B61" s="65"/>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29">
        <f>'01.D.1.4.4. - Silnoproudá...'!J34</f>
        <v>0</v>
      </c>
      <c r="AH61" s="127"/>
      <c r="AI61" s="127"/>
      <c r="AJ61" s="127"/>
      <c r="AK61" s="127"/>
      <c r="AL61" s="127"/>
      <c r="AM61" s="127"/>
      <c r="AN61" s="129">
        <f>SUM(AG61,AT61)</f>
        <v>0</v>
      </c>
      <c r="AO61" s="127"/>
      <c r="AP61" s="127"/>
      <c r="AQ61" s="130" t="s">
        <v>85</v>
      </c>
      <c r="AR61" s="67"/>
      <c r="AS61" s="131">
        <v>0</v>
      </c>
      <c r="AT61" s="132">
        <f>ROUND(SUM(AV61:AW61),2)</f>
        <v>0</v>
      </c>
      <c r="AU61" s="133">
        <f>'01.D.1.4.4. - Silnoproudá...'!P98</f>
        <v>0</v>
      </c>
      <c r="AV61" s="132">
        <f>'01.D.1.4.4. - Silnoproudá...'!J37</f>
        <v>0</v>
      </c>
      <c r="AW61" s="132">
        <f>'01.D.1.4.4. - Silnoproudá...'!J38</f>
        <v>0</v>
      </c>
      <c r="AX61" s="132">
        <f>'01.D.1.4.4. - Silnoproudá...'!J39</f>
        <v>0</v>
      </c>
      <c r="AY61" s="132">
        <f>'01.D.1.4.4. - Silnoproudá...'!J40</f>
        <v>0</v>
      </c>
      <c r="AZ61" s="132">
        <f>'01.D.1.4.4. - Silnoproudá...'!F37</f>
        <v>0</v>
      </c>
      <c r="BA61" s="132">
        <f>'01.D.1.4.4. - Silnoproudá...'!F38</f>
        <v>0</v>
      </c>
      <c r="BB61" s="132">
        <f>'01.D.1.4.4. - Silnoproudá...'!F39</f>
        <v>0</v>
      </c>
      <c r="BC61" s="132">
        <f>'01.D.1.4.4. - Silnoproudá...'!F40</f>
        <v>0</v>
      </c>
      <c r="BD61" s="134">
        <f>'01.D.1.4.4. - Silnoproudá...'!F41</f>
        <v>0</v>
      </c>
      <c r="BE61" s="4"/>
      <c r="BT61" s="135" t="s">
        <v>92</v>
      </c>
      <c r="BV61" s="135" t="s">
        <v>74</v>
      </c>
      <c r="BW61" s="135" t="s">
        <v>102</v>
      </c>
      <c r="BX61" s="135" t="s">
        <v>89</v>
      </c>
      <c r="CL61" s="135" t="s">
        <v>19</v>
      </c>
    </row>
    <row r="62" s="4" customFormat="1" ht="23.25" customHeight="1">
      <c r="A62" s="126" t="s">
        <v>82</v>
      </c>
      <c r="B62" s="65"/>
      <c r="C62" s="127"/>
      <c r="D62" s="127"/>
      <c r="E62" s="127"/>
      <c r="F62" s="128" t="s">
        <v>103</v>
      </c>
      <c r="G62" s="128"/>
      <c r="H62" s="128"/>
      <c r="I62" s="128"/>
      <c r="J62" s="128"/>
      <c r="K62" s="127"/>
      <c r="L62" s="128" t="s">
        <v>104</v>
      </c>
      <c r="M62" s="128"/>
      <c r="N62" s="128"/>
      <c r="O62" s="128"/>
      <c r="P62" s="128"/>
      <c r="Q62" s="128"/>
      <c r="R62" s="128"/>
      <c r="S62" s="128"/>
      <c r="T62" s="128"/>
      <c r="U62" s="128"/>
      <c r="V62" s="128"/>
      <c r="W62" s="128"/>
      <c r="X62" s="128"/>
      <c r="Y62" s="128"/>
      <c r="Z62" s="128"/>
      <c r="AA62" s="128"/>
      <c r="AB62" s="128"/>
      <c r="AC62" s="128"/>
      <c r="AD62" s="128"/>
      <c r="AE62" s="128"/>
      <c r="AF62" s="128"/>
      <c r="AG62" s="129">
        <f>'01.D.1.4.5. - Elektronick...'!J34</f>
        <v>0</v>
      </c>
      <c r="AH62" s="127"/>
      <c r="AI62" s="127"/>
      <c r="AJ62" s="127"/>
      <c r="AK62" s="127"/>
      <c r="AL62" s="127"/>
      <c r="AM62" s="127"/>
      <c r="AN62" s="129">
        <f>SUM(AG62,AT62)</f>
        <v>0</v>
      </c>
      <c r="AO62" s="127"/>
      <c r="AP62" s="127"/>
      <c r="AQ62" s="130" t="s">
        <v>85</v>
      </c>
      <c r="AR62" s="67"/>
      <c r="AS62" s="131">
        <v>0</v>
      </c>
      <c r="AT62" s="132">
        <f>ROUND(SUM(AV62:AW62),2)</f>
        <v>0</v>
      </c>
      <c r="AU62" s="133">
        <f>'01.D.1.4.5. - Elektronick...'!P100</f>
        <v>0</v>
      </c>
      <c r="AV62" s="132">
        <f>'01.D.1.4.5. - Elektronick...'!J37</f>
        <v>0</v>
      </c>
      <c r="AW62" s="132">
        <f>'01.D.1.4.5. - Elektronick...'!J38</f>
        <v>0</v>
      </c>
      <c r="AX62" s="132">
        <f>'01.D.1.4.5. - Elektronick...'!J39</f>
        <v>0</v>
      </c>
      <c r="AY62" s="132">
        <f>'01.D.1.4.5. - Elektronick...'!J40</f>
        <v>0</v>
      </c>
      <c r="AZ62" s="132">
        <f>'01.D.1.4.5. - Elektronick...'!F37</f>
        <v>0</v>
      </c>
      <c r="BA62" s="132">
        <f>'01.D.1.4.5. - Elektronick...'!F38</f>
        <v>0</v>
      </c>
      <c r="BB62" s="132">
        <f>'01.D.1.4.5. - Elektronick...'!F39</f>
        <v>0</v>
      </c>
      <c r="BC62" s="132">
        <f>'01.D.1.4.5. - Elektronick...'!F40</f>
        <v>0</v>
      </c>
      <c r="BD62" s="134">
        <f>'01.D.1.4.5. - Elektronick...'!F41</f>
        <v>0</v>
      </c>
      <c r="BE62" s="4"/>
      <c r="BT62" s="135" t="s">
        <v>92</v>
      </c>
      <c r="BV62" s="135" t="s">
        <v>74</v>
      </c>
      <c r="BW62" s="135" t="s">
        <v>105</v>
      </c>
      <c r="BX62" s="135" t="s">
        <v>89</v>
      </c>
      <c r="CL62" s="135" t="s">
        <v>19</v>
      </c>
    </row>
    <row r="63" s="4" customFormat="1" ht="23.25" customHeight="1">
      <c r="A63" s="126" t="s">
        <v>82</v>
      </c>
      <c r="B63" s="65"/>
      <c r="C63" s="127"/>
      <c r="D63" s="127"/>
      <c r="E63" s="127"/>
      <c r="F63" s="128" t="s">
        <v>106</v>
      </c>
      <c r="G63" s="128"/>
      <c r="H63" s="128"/>
      <c r="I63" s="128"/>
      <c r="J63" s="128"/>
      <c r="K63" s="127"/>
      <c r="L63" s="128" t="s">
        <v>107</v>
      </c>
      <c r="M63" s="128"/>
      <c r="N63" s="128"/>
      <c r="O63" s="128"/>
      <c r="P63" s="128"/>
      <c r="Q63" s="128"/>
      <c r="R63" s="128"/>
      <c r="S63" s="128"/>
      <c r="T63" s="128"/>
      <c r="U63" s="128"/>
      <c r="V63" s="128"/>
      <c r="W63" s="128"/>
      <c r="X63" s="128"/>
      <c r="Y63" s="128"/>
      <c r="Z63" s="128"/>
      <c r="AA63" s="128"/>
      <c r="AB63" s="128"/>
      <c r="AC63" s="128"/>
      <c r="AD63" s="128"/>
      <c r="AE63" s="128"/>
      <c r="AF63" s="128"/>
      <c r="AG63" s="129">
        <f>'01.D.1.4.6. - Domovní ply...'!J34</f>
        <v>0</v>
      </c>
      <c r="AH63" s="127"/>
      <c r="AI63" s="127"/>
      <c r="AJ63" s="127"/>
      <c r="AK63" s="127"/>
      <c r="AL63" s="127"/>
      <c r="AM63" s="127"/>
      <c r="AN63" s="129">
        <f>SUM(AG63,AT63)</f>
        <v>0</v>
      </c>
      <c r="AO63" s="127"/>
      <c r="AP63" s="127"/>
      <c r="AQ63" s="130" t="s">
        <v>85</v>
      </c>
      <c r="AR63" s="67"/>
      <c r="AS63" s="131">
        <v>0</v>
      </c>
      <c r="AT63" s="132">
        <f>ROUND(SUM(AV63:AW63),2)</f>
        <v>0</v>
      </c>
      <c r="AU63" s="133">
        <f>'01.D.1.4.6. - Domovní ply...'!P98</f>
        <v>0</v>
      </c>
      <c r="AV63" s="132">
        <f>'01.D.1.4.6. - Domovní ply...'!J37</f>
        <v>0</v>
      </c>
      <c r="AW63" s="132">
        <f>'01.D.1.4.6. - Domovní ply...'!J38</f>
        <v>0</v>
      </c>
      <c r="AX63" s="132">
        <f>'01.D.1.4.6. - Domovní ply...'!J39</f>
        <v>0</v>
      </c>
      <c r="AY63" s="132">
        <f>'01.D.1.4.6. - Domovní ply...'!J40</f>
        <v>0</v>
      </c>
      <c r="AZ63" s="132">
        <f>'01.D.1.4.6. - Domovní ply...'!F37</f>
        <v>0</v>
      </c>
      <c r="BA63" s="132">
        <f>'01.D.1.4.6. - Domovní ply...'!F38</f>
        <v>0</v>
      </c>
      <c r="BB63" s="132">
        <f>'01.D.1.4.6. - Domovní ply...'!F39</f>
        <v>0</v>
      </c>
      <c r="BC63" s="132">
        <f>'01.D.1.4.6. - Domovní ply...'!F40</f>
        <v>0</v>
      </c>
      <c r="BD63" s="134">
        <f>'01.D.1.4.6. - Domovní ply...'!F41</f>
        <v>0</v>
      </c>
      <c r="BE63" s="4"/>
      <c r="BT63" s="135" t="s">
        <v>92</v>
      </c>
      <c r="BV63" s="135" t="s">
        <v>74</v>
      </c>
      <c r="BW63" s="135" t="s">
        <v>108</v>
      </c>
      <c r="BX63" s="135" t="s">
        <v>89</v>
      </c>
      <c r="CL63" s="135" t="s">
        <v>19</v>
      </c>
    </row>
    <row r="64" s="4" customFormat="1" ht="23.25" customHeight="1">
      <c r="A64" s="126" t="s">
        <v>82</v>
      </c>
      <c r="B64" s="65"/>
      <c r="C64" s="127"/>
      <c r="D64" s="127"/>
      <c r="E64" s="127"/>
      <c r="F64" s="128" t="s">
        <v>109</v>
      </c>
      <c r="G64" s="128"/>
      <c r="H64" s="128"/>
      <c r="I64" s="128"/>
      <c r="J64" s="128"/>
      <c r="K64" s="127"/>
      <c r="L64" s="128" t="s">
        <v>110</v>
      </c>
      <c r="M64" s="128"/>
      <c r="N64" s="128"/>
      <c r="O64" s="128"/>
      <c r="P64" s="128"/>
      <c r="Q64" s="128"/>
      <c r="R64" s="128"/>
      <c r="S64" s="128"/>
      <c r="T64" s="128"/>
      <c r="U64" s="128"/>
      <c r="V64" s="128"/>
      <c r="W64" s="128"/>
      <c r="X64" s="128"/>
      <c r="Y64" s="128"/>
      <c r="Z64" s="128"/>
      <c r="AA64" s="128"/>
      <c r="AB64" s="128"/>
      <c r="AC64" s="128"/>
      <c r="AD64" s="128"/>
      <c r="AE64" s="128"/>
      <c r="AF64" s="128"/>
      <c r="AG64" s="129">
        <f>'01.D.1.4.7. - Gastro'!J34</f>
        <v>0</v>
      </c>
      <c r="AH64" s="127"/>
      <c r="AI64" s="127"/>
      <c r="AJ64" s="127"/>
      <c r="AK64" s="127"/>
      <c r="AL64" s="127"/>
      <c r="AM64" s="127"/>
      <c r="AN64" s="129">
        <f>SUM(AG64,AT64)</f>
        <v>0</v>
      </c>
      <c r="AO64" s="127"/>
      <c r="AP64" s="127"/>
      <c r="AQ64" s="130" t="s">
        <v>85</v>
      </c>
      <c r="AR64" s="67"/>
      <c r="AS64" s="131">
        <v>0</v>
      </c>
      <c r="AT64" s="132">
        <f>ROUND(SUM(AV64:AW64),2)</f>
        <v>0</v>
      </c>
      <c r="AU64" s="133">
        <f>'01.D.1.4.7. - Gastro'!P107</f>
        <v>0</v>
      </c>
      <c r="AV64" s="132">
        <f>'01.D.1.4.7. - Gastro'!J37</f>
        <v>0</v>
      </c>
      <c r="AW64" s="132">
        <f>'01.D.1.4.7. - Gastro'!J38</f>
        <v>0</v>
      </c>
      <c r="AX64" s="132">
        <f>'01.D.1.4.7. - Gastro'!J39</f>
        <v>0</v>
      </c>
      <c r="AY64" s="132">
        <f>'01.D.1.4.7. - Gastro'!J40</f>
        <v>0</v>
      </c>
      <c r="AZ64" s="132">
        <f>'01.D.1.4.7. - Gastro'!F37</f>
        <v>0</v>
      </c>
      <c r="BA64" s="132">
        <f>'01.D.1.4.7. - Gastro'!F38</f>
        <v>0</v>
      </c>
      <c r="BB64" s="132">
        <f>'01.D.1.4.7. - Gastro'!F39</f>
        <v>0</v>
      </c>
      <c r="BC64" s="132">
        <f>'01.D.1.4.7. - Gastro'!F40</f>
        <v>0</v>
      </c>
      <c r="BD64" s="134">
        <f>'01.D.1.4.7. - Gastro'!F41</f>
        <v>0</v>
      </c>
      <c r="BE64" s="4"/>
      <c r="BT64" s="135" t="s">
        <v>92</v>
      </c>
      <c r="BV64" s="135" t="s">
        <v>74</v>
      </c>
      <c r="BW64" s="135" t="s">
        <v>111</v>
      </c>
      <c r="BX64" s="135" t="s">
        <v>89</v>
      </c>
      <c r="CL64" s="135" t="s">
        <v>19</v>
      </c>
    </row>
    <row r="65" s="4" customFormat="1" ht="16.5" customHeight="1">
      <c r="A65" s="126" t="s">
        <v>82</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'01.VON - Vedlejší a ostat...'!J32</f>
        <v>0</v>
      </c>
      <c r="AH65" s="127"/>
      <c r="AI65" s="127"/>
      <c r="AJ65" s="127"/>
      <c r="AK65" s="127"/>
      <c r="AL65" s="127"/>
      <c r="AM65" s="127"/>
      <c r="AN65" s="129">
        <f>SUM(AG65,AT65)</f>
        <v>0</v>
      </c>
      <c r="AO65" s="127"/>
      <c r="AP65" s="127"/>
      <c r="AQ65" s="130" t="s">
        <v>85</v>
      </c>
      <c r="AR65" s="67"/>
      <c r="AS65" s="137">
        <v>0</v>
      </c>
      <c r="AT65" s="138">
        <f>ROUND(SUM(AV65:AW65),2)</f>
        <v>0</v>
      </c>
      <c r="AU65" s="139">
        <f>'01.VON - Vedlejší a ostat...'!P90</f>
        <v>0</v>
      </c>
      <c r="AV65" s="138">
        <f>'01.VON - Vedlejší a ostat...'!J35</f>
        <v>0</v>
      </c>
      <c r="AW65" s="138">
        <f>'01.VON - Vedlejší a ostat...'!J36</f>
        <v>0</v>
      </c>
      <c r="AX65" s="138">
        <f>'01.VON - Vedlejší a ostat...'!J37</f>
        <v>0</v>
      </c>
      <c r="AY65" s="138">
        <f>'01.VON - Vedlejší a ostat...'!J38</f>
        <v>0</v>
      </c>
      <c r="AZ65" s="138">
        <f>'01.VON - Vedlejší a ostat...'!F35</f>
        <v>0</v>
      </c>
      <c r="BA65" s="138">
        <f>'01.VON - Vedlejší a ostat...'!F36</f>
        <v>0</v>
      </c>
      <c r="BB65" s="138">
        <f>'01.VON - Vedlejší a ostat...'!F37</f>
        <v>0</v>
      </c>
      <c r="BC65" s="138">
        <f>'01.VON - Vedlejší a ostat...'!F38</f>
        <v>0</v>
      </c>
      <c r="BD65" s="140">
        <f>'01.VON - Vedlejší a ostat...'!F39</f>
        <v>0</v>
      </c>
      <c r="BE65" s="4"/>
      <c r="BT65" s="135" t="s">
        <v>81</v>
      </c>
      <c r="BV65" s="135" t="s">
        <v>74</v>
      </c>
      <c r="BW65" s="135" t="s">
        <v>114</v>
      </c>
      <c r="BX65" s="135" t="s">
        <v>80</v>
      </c>
      <c r="CL65" s="135" t="s">
        <v>19</v>
      </c>
    </row>
    <row r="66" s="2" customFormat="1" ht="30" customHeight="1">
      <c r="A66" s="40"/>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6"/>
      <c r="AS66" s="40"/>
      <c r="AT66" s="40"/>
      <c r="AU66" s="40"/>
      <c r="AV66" s="40"/>
      <c r="AW66" s="40"/>
      <c r="AX66" s="40"/>
      <c r="AY66" s="40"/>
      <c r="AZ66" s="40"/>
      <c r="BA66" s="40"/>
      <c r="BB66" s="40"/>
      <c r="BC66" s="40"/>
      <c r="BD66" s="40"/>
      <c r="BE66" s="40"/>
    </row>
    <row r="67" s="2" customFormat="1" ht="6.96" customHeight="1">
      <c r="A67" s="40"/>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46"/>
      <c r="AS67" s="40"/>
      <c r="AT67" s="40"/>
      <c r="AU67" s="40"/>
      <c r="AV67" s="40"/>
      <c r="AW67" s="40"/>
      <c r="AX67" s="40"/>
      <c r="AY67" s="40"/>
      <c r="AZ67" s="40"/>
      <c r="BA67" s="40"/>
      <c r="BB67" s="40"/>
      <c r="BC67" s="40"/>
      <c r="BD67" s="40"/>
      <c r="BE67" s="40"/>
    </row>
  </sheetData>
  <sheetProtection sheet="1" formatColumns="0" formatRows="0" objects="1" scenarios="1" spinCount="100000" saltValue="4Zhe9gPvikj6MbuzRC1nqP6rQ4TALS1I+4gwBqLviasn3/G/mYi+uE+qfQFeJinnZpFX7Q6iQZnHLhDOUZzZpQ==" hashValue="BOZGc539YtSF5QXrLC2X5I9EuQuxvrS28d3bD7zb8tNHYMlUfSXUaH9bNck0IfgzOHyvc3KXr5KJYXFpQ4S5fA==" algorithmName="SHA-512" password="ED5F"/>
  <mergeCells count="82">
    <mergeCell ref="C52:G52"/>
    <mergeCell ref="D55:H55"/>
    <mergeCell ref="E57:I57"/>
    <mergeCell ref="E56:I56"/>
    <mergeCell ref="F64:J64"/>
    <mergeCell ref="F63:J63"/>
    <mergeCell ref="F62:J62"/>
    <mergeCell ref="F58:J58"/>
    <mergeCell ref="F61:J61"/>
    <mergeCell ref="F60:J60"/>
    <mergeCell ref="F59:J59"/>
    <mergeCell ref="I52:AF52"/>
    <mergeCell ref="J55:AF55"/>
    <mergeCell ref="K57:AF57"/>
    <mergeCell ref="K56:AF56"/>
    <mergeCell ref="L59:AF59"/>
    <mergeCell ref="L60:AF60"/>
    <mergeCell ref="L61:AF61"/>
    <mergeCell ref="L62:AF62"/>
    <mergeCell ref="L63:AF63"/>
    <mergeCell ref="L58:AF58"/>
    <mergeCell ref="L45:AO45"/>
    <mergeCell ref="L64:AF64"/>
    <mergeCell ref="E65:I65"/>
    <mergeCell ref="K65:AF6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61:AM61"/>
    <mergeCell ref="AG60:AM60"/>
    <mergeCell ref="AG55:AM55"/>
    <mergeCell ref="AG64:AM64"/>
    <mergeCell ref="AG56:AM56"/>
    <mergeCell ref="AG59:AM59"/>
    <mergeCell ref="AG58:AM58"/>
    <mergeCell ref="AM50:AP50"/>
    <mergeCell ref="AM49:AP49"/>
    <mergeCell ref="AM47:AN47"/>
    <mergeCell ref="AN59:AP59"/>
    <mergeCell ref="AN57:AP57"/>
    <mergeCell ref="AN58:AP58"/>
    <mergeCell ref="AN61:AP61"/>
    <mergeCell ref="AN62:AP62"/>
    <mergeCell ref="AN55:AP55"/>
    <mergeCell ref="AN52:AP52"/>
    <mergeCell ref="AN56:AP56"/>
    <mergeCell ref="AN63:AP63"/>
    <mergeCell ref="AN64:AP64"/>
    <mergeCell ref="AN60:AP60"/>
    <mergeCell ref="AS49:AT51"/>
    <mergeCell ref="AN65:AP65"/>
    <mergeCell ref="AG65:AM65"/>
    <mergeCell ref="AN54:AP54"/>
  </mergeCells>
  <hyperlinks>
    <hyperlink ref="A56" location="'01.D.1.1. - Architektonic...'!C2" display="/"/>
    <hyperlink ref="A58" location="'01.D.1.4.1. - ZTI'!C2" display="/"/>
    <hyperlink ref="A59" location="'01.D.1.4.3. - Ústřední vy...'!C2" display="/"/>
    <hyperlink ref="A60" location="'01.D.1.4.2. - VZT'!C2" display="/"/>
    <hyperlink ref="A61" location="'01.D.1.4.4. - Silnoproudá...'!C2" display="/"/>
    <hyperlink ref="A62" location="'01.D.1.4.5. - Elektronick...'!C2" display="/"/>
    <hyperlink ref="A63" location="'01.D.1.4.6. - Domovní ply...'!C2" display="/"/>
    <hyperlink ref="A64" location="'01.D.1.4.7. - Gastro'!C2" display="/"/>
    <hyperlink ref="A65" location="'01.VON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s="1" customFormat="1" ht="12" customHeight="1">
      <c r="B8" s="22"/>
      <c r="D8" s="145" t="s">
        <v>116</v>
      </c>
      <c r="L8" s="22"/>
    </row>
    <row r="9" s="2" customFormat="1" ht="16.5" customHeight="1">
      <c r="A9" s="40"/>
      <c r="B9" s="46"/>
      <c r="C9" s="40"/>
      <c r="D9" s="40"/>
      <c r="E9" s="146" t="s">
        <v>117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118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119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25. 1. 2021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ROUND(J120,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ROUND((SUM(BE120:BE1611)),  2)</f>
        <v>0</v>
      </c>
      <c r="G35" s="40"/>
      <c r="H35" s="40"/>
      <c r="I35" s="160">
        <v>0.20999999999999999</v>
      </c>
      <c r="J35" s="159">
        <f>ROUND(((SUM(BE120:BE1611))*I35),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ROUND((SUM(BF120:BF1611)),  2)</f>
        <v>0</v>
      </c>
      <c r="G36" s="40"/>
      <c r="H36" s="40"/>
      <c r="I36" s="160">
        <v>0.14999999999999999</v>
      </c>
      <c r="J36" s="159">
        <f>ROUND(((SUM(BF120:BF1611))*I36),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ROUND((SUM(BG120:BG1611)),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ROUND((SUM(BH120:BH1611)),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ROUND((SUM(BI120:BI1611)),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120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Nejdek, MŠ Lipová - Celková rekonstrukce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116</v>
      </c>
      <c r="D51" s="24"/>
      <c r="E51" s="24"/>
      <c r="F51" s="24"/>
      <c r="G51" s="24"/>
      <c r="H51" s="24"/>
      <c r="I51" s="24"/>
      <c r="J51" s="24"/>
      <c r="K51" s="24"/>
      <c r="L51" s="22"/>
    </row>
    <row r="52" s="2" customFormat="1" ht="16.5" customHeight="1">
      <c r="A52" s="40"/>
      <c r="B52" s="41"/>
      <c r="C52" s="42"/>
      <c r="D52" s="42"/>
      <c r="E52" s="172" t="s">
        <v>117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118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01.D.1.1. - Architektonicko stavební řešení (01 Hodsp.pavilon)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Nejdek, ul. Lipová</v>
      </c>
      <c r="G56" s="42"/>
      <c r="H56" s="42"/>
      <c r="I56" s="34" t="s">
        <v>23</v>
      </c>
      <c r="J56" s="74" t="str">
        <f>IF(J14="","",J14)</f>
        <v>25. 1. 2021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Město Nejdek, nám.Karla IV. 239, 362 21 Nejdek</v>
      </c>
      <c r="G58" s="42"/>
      <c r="H58" s="42"/>
      <c r="I58" s="34" t="s">
        <v>31</v>
      </c>
      <c r="J58" s="38" t="str">
        <f>E23</f>
        <v>Projektová Kancelář PS, Ing. Irena Pichlová</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Daniela Hahnová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121</v>
      </c>
      <c r="D61" s="174"/>
      <c r="E61" s="174"/>
      <c r="F61" s="174"/>
      <c r="G61" s="174"/>
      <c r="H61" s="174"/>
      <c r="I61" s="174"/>
      <c r="J61" s="175" t="s">
        <v>122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J120</f>
        <v>0</v>
      </c>
      <c r="K63" s="42"/>
      <c r="L63" s="147"/>
      <c r="S63" s="40"/>
      <c r="T63" s="40"/>
      <c r="U63" s="40"/>
      <c r="V63" s="40"/>
      <c r="W63" s="40"/>
      <c r="X63" s="40"/>
      <c r="Y63" s="40"/>
      <c r="Z63" s="40"/>
      <c r="AA63" s="40"/>
      <c r="AB63" s="40"/>
      <c r="AC63" s="40"/>
      <c r="AD63" s="40"/>
      <c r="AE63" s="40"/>
      <c r="AU63" s="19" t="s">
        <v>123</v>
      </c>
    </row>
    <row r="64" s="9" customFormat="1" ht="24.96" customHeight="1">
      <c r="A64" s="9"/>
      <c r="B64" s="177"/>
      <c r="C64" s="178"/>
      <c r="D64" s="179" t="s">
        <v>124</v>
      </c>
      <c r="E64" s="180"/>
      <c r="F64" s="180"/>
      <c r="G64" s="180"/>
      <c r="H64" s="180"/>
      <c r="I64" s="180"/>
      <c r="J64" s="181">
        <f>J121</f>
        <v>0</v>
      </c>
      <c r="K64" s="178"/>
      <c r="L64" s="182"/>
      <c r="S64" s="9"/>
      <c r="T64" s="9"/>
      <c r="U64" s="9"/>
      <c r="V64" s="9"/>
      <c r="W64" s="9"/>
      <c r="X64" s="9"/>
      <c r="Y64" s="9"/>
      <c r="Z64" s="9"/>
      <c r="AA64" s="9"/>
      <c r="AB64" s="9"/>
      <c r="AC64" s="9"/>
      <c r="AD64" s="9"/>
      <c r="AE64" s="9"/>
    </row>
    <row r="65" s="10" customFormat="1" ht="19.92" customHeight="1">
      <c r="A65" s="10"/>
      <c r="B65" s="183"/>
      <c r="C65" s="127"/>
      <c r="D65" s="184" t="s">
        <v>125</v>
      </c>
      <c r="E65" s="185"/>
      <c r="F65" s="185"/>
      <c r="G65" s="185"/>
      <c r="H65" s="185"/>
      <c r="I65" s="185"/>
      <c r="J65" s="186">
        <f>J122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126</v>
      </c>
      <c r="E66" s="185"/>
      <c r="F66" s="185"/>
      <c r="G66" s="185"/>
      <c r="H66" s="185"/>
      <c r="I66" s="185"/>
      <c r="J66" s="186">
        <f>J196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127</v>
      </c>
      <c r="E67" s="185"/>
      <c r="F67" s="185"/>
      <c r="G67" s="185"/>
      <c r="H67" s="185"/>
      <c r="I67" s="185"/>
      <c r="J67" s="186">
        <f>J212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128</v>
      </c>
      <c r="E68" s="185"/>
      <c r="F68" s="185"/>
      <c r="G68" s="185"/>
      <c r="H68" s="185"/>
      <c r="I68" s="185"/>
      <c r="J68" s="186">
        <f>J277</f>
        <v>0</v>
      </c>
      <c r="K68" s="127"/>
      <c r="L68" s="187"/>
      <c r="S68" s="10"/>
      <c r="T68" s="10"/>
      <c r="U68" s="10"/>
      <c r="V68" s="10"/>
      <c r="W68" s="10"/>
      <c r="X68" s="10"/>
      <c r="Y68" s="10"/>
      <c r="Z68" s="10"/>
      <c r="AA68" s="10"/>
      <c r="AB68" s="10"/>
      <c r="AC68" s="10"/>
      <c r="AD68" s="10"/>
      <c r="AE68" s="10"/>
    </row>
    <row r="69" s="10" customFormat="1" ht="14.88" customHeight="1">
      <c r="A69" s="10"/>
      <c r="B69" s="183"/>
      <c r="C69" s="127"/>
      <c r="D69" s="184" t="s">
        <v>129</v>
      </c>
      <c r="E69" s="185"/>
      <c r="F69" s="185"/>
      <c r="G69" s="185"/>
      <c r="H69" s="185"/>
      <c r="I69" s="185"/>
      <c r="J69" s="186">
        <f>J278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130</v>
      </c>
      <c r="E70" s="185"/>
      <c r="F70" s="185"/>
      <c r="G70" s="185"/>
      <c r="H70" s="185"/>
      <c r="I70" s="185"/>
      <c r="J70" s="186">
        <f>J300</f>
        <v>0</v>
      </c>
      <c r="K70" s="127"/>
      <c r="L70" s="187"/>
      <c r="S70" s="10"/>
      <c r="T70" s="10"/>
      <c r="U70" s="10"/>
      <c r="V70" s="10"/>
      <c r="W70" s="10"/>
      <c r="X70" s="10"/>
      <c r="Y70" s="10"/>
      <c r="Z70" s="10"/>
      <c r="AA70" s="10"/>
      <c r="AB70" s="10"/>
      <c r="AC70" s="10"/>
      <c r="AD70" s="10"/>
      <c r="AE70" s="10"/>
    </row>
    <row r="71" s="10" customFormat="1" ht="14.88" customHeight="1">
      <c r="A71" s="10"/>
      <c r="B71" s="183"/>
      <c r="C71" s="127"/>
      <c r="D71" s="184" t="s">
        <v>131</v>
      </c>
      <c r="E71" s="185"/>
      <c r="F71" s="185"/>
      <c r="G71" s="185"/>
      <c r="H71" s="185"/>
      <c r="I71" s="185"/>
      <c r="J71" s="186">
        <f>J301</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132</v>
      </c>
      <c r="E72" s="185"/>
      <c r="F72" s="185"/>
      <c r="G72" s="185"/>
      <c r="H72" s="185"/>
      <c r="I72" s="185"/>
      <c r="J72" s="186">
        <f>J428</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133</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134</v>
      </c>
      <c r="E74" s="185"/>
      <c r="F74" s="185"/>
      <c r="G74" s="185"/>
      <c r="H74" s="185"/>
      <c r="I74" s="185"/>
      <c r="J74" s="186">
        <f>J582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135</v>
      </c>
      <c r="E75" s="185"/>
      <c r="F75" s="185"/>
      <c r="G75" s="185"/>
      <c r="H75" s="185"/>
      <c r="I75" s="185"/>
      <c r="J75" s="186">
        <f>J602</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136</v>
      </c>
      <c r="E76" s="185"/>
      <c r="F76" s="185"/>
      <c r="G76" s="185"/>
      <c r="H76" s="185"/>
      <c r="I76" s="185"/>
      <c r="J76" s="186">
        <f>J603</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137</v>
      </c>
      <c r="E77" s="185"/>
      <c r="F77" s="185"/>
      <c r="G77" s="185"/>
      <c r="H77" s="185"/>
      <c r="I77" s="185"/>
      <c r="J77" s="186">
        <f>J611</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138</v>
      </c>
      <c r="E78" s="185"/>
      <c r="F78" s="185"/>
      <c r="G78" s="185"/>
      <c r="H78" s="185"/>
      <c r="I78" s="185"/>
      <c r="J78" s="186">
        <f>J629</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139</v>
      </c>
      <c r="E79" s="185"/>
      <c r="F79" s="185"/>
      <c r="G79" s="185"/>
      <c r="H79" s="185"/>
      <c r="I79" s="185"/>
      <c r="J79" s="186">
        <f>J645</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140</v>
      </c>
      <c r="E80" s="185"/>
      <c r="F80" s="185"/>
      <c r="G80" s="185"/>
      <c r="H80" s="185"/>
      <c r="I80" s="185"/>
      <c r="J80" s="186">
        <f>J848</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141</v>
      </c>
      <c r="E81" s="185"/>
      <c r="F81" s="185"/>
      <c r="G81" s="185"/>
      <c r="H81" s="185"/>
      <c r="I81" s="185"/>
      <c r="J81" s="186">
        <f>J866</f>
        <v>0</v>
      </c>
      <c r="K81" s="127"/>
      <c r="L81" s="187"/>
      <c r="S81" s="10"/>
      <c r="T81" s="10"/>
      <c r="U81" s="10"/>
      <c r="V81" s="10"/>
      <c r="W81" s="10"/>
      <c r="X81" s="10"/>
      <c r="Y81" s="10"/>
      <c r="Z81" s="10"/>
      <c r="AA81" s="10"/>
      <c r="AB81" s="10"/>
      <c r="AC81" s="10"/>
      <c r="AD81" s="10"/>
      <c r="AE81" s="10"/>
    </row>
    <row r="82" s="9" customFormat="1" ht="24.96" customHeight="1">
      <c r="A82" s="9"/>
      <c r="B82" s="177"/>
      <c r="C82" s="178"/>
      <c r="D82" s="179" t="s">
        <v>142</v>
      </c>
      <c r="E82" s="180"/>
      <c r="F82" s="180"/>
      <c r="G82" s="180"/>
      <c r="H82" s="180"/>
      <c r="I82" s="180"/>
      <c r="J82" s="181">
        <f>J870</f>
        <v>0</v>
      </c>
      <c r="K82" s="178"/>
      <c r="L82" s="182"/>
      <c r="S82" s="9"/>
      <c r="T82" s="9"/>
      <c r="U82" s="9"/>
      <c r="V82" s="9"/>
      <c r="W82" s="9"/>
      <c r="X82" s="9"/>
      <c r="Y82" s="9"/>
      <c r="Z82" s="9"/>
      <c r="AA82" s="9"/>
      <c r="AB82" s="9"/>
      <c r="AC82" s="9"/>
      <c r="AD82" s="9"/>
      <c r="AE82" s="9"/>
    </row>
    <row r="83" s="10" customFormat="1" ht="19.92" customHeight="1">
      <c r="A83" s="10"/>
      <c r="B83" s="183"/>
      <c r="C83" s="127"/>
      <c r="D83" s="184" t="s">
        <v>143</v>
      </c>
      <c r="E83" s="185"/>
      <c r="F83" s="185"/>
      <c r="G83" s="185"/>
      <c r="H83" s="185"/>
      <c r="I83" s="185"/>
      <c r="J83" s="186">
        <f>J871</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144</v>
      </c>
      <c r="E84" s="185"/>
      <c r="F84" s="185"/>
      <c r="G84" s="185"/>
      <c r="H84" s="185"/>
      <c r="I84" s="185"/>
      <c r="J84" s="186">
        <f>J895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145</v>
      </c>
      <c r="E85" s="185"/>
      <c r="F85" s="185"/>
      <c r="G85" s="185"/>
      <c r="H85" s="185"/>
      <c r="I85" s="185"/>
      <c r="J85" s="186">
        <f>J903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146</v>
      </c>
      <c r="E86" s="185"/>
      <c r="F86" s="185"/>
      <c r="G86" s="185"/>
      <c r="H86" s="185"/>
      <c r="I86" s="185"/>
      <c r="J86" s="186">
        <f>J931</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147</v>
      </c>
      <c r="E87" s="185"/>
      <c r="F87" s="185"/>
      <c r="G87" s="185"/>
      <c r="H87" s="185"/>
      <c r="I87" s="185"/>
      <c r="J87" s="186">
        <f>J941</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148</v>
      </c>
      <c r="E88" s="185"/>
      <c r="F88" s="185"/>
      <c r="G88" s="185"/>
      <c r="H88" s="185"/>
      <c r="I88" s="185"/>
      <c r="J88" s="186">
        <f>J981</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149</v>
      </c>
      <c r="E89" s="185"/>
      <c r="F89" s="185"/>
      <c r="G89" s="185"/>
      <c r="H89" s="185"/>
      <c r="I89" s="185"/>
      <c r="J89" s="186">
        <f>J1011</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150</v>
      </c>
      <c r="E90" s="185"/>
      <c r="F90" s="185"/>
      <c r="G90" s="185"/>
      <c r="H90" s="185"/>
      <c r="I90" s="185"/>
      <c r="J90" s="186">
        <f>J1107</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151</v>
      </c>
      <c r="E91" s="185"/>
      <c r="F91" s="185"/>
      <c r="G91" s="185"/>
      <c r="H91" s="185"/>
      <c r="I91" s="185"/>
      <c r="J91" s="186">
        <f>J1133</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152</v>
      </c>
      <c r="E92" s="185"/>
      <c r="F92" s="185"/>
      <c r="G92" s="185"/>
      <c r="H92" s="185"/>
      <c r="I92" s="185"/>
      <c r="J92" s="186">
        <f>J1245</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153</v>
      </c>
      <c r="E93" s="185"/>
      <c r="F93" s="185"/>
      <c r="G93" s="185"/>
      <c r="H93" s="185"/>
      <c r="I93" s="185"/>
      <c r="J93" s="186">
        <f>J1287</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154</v>
      </c>
      <c r="E94" s="185"/>
      <c r="F94" s="185"/>
      <c r="G94" s="185"/>
      <c r="H94" s="185"/>
      <c r="I94" s="185"/>
      <c r="J94" s="186">
        <f>J1409</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155</v>
      </c>
      <c r="E95" s="185"/>
      <c r="F95" s="185"/>
      <c r="G95" s="185"/>
      <c r="H95" s="185"/>
      <c r="I95" s="185"/>
      <c r="J95" s="186">
        <f>J1480</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156</v>
      </c>
      <c r="E96" s="185"/>
      <c r="F96" s="185"/>
      <c r="G96" s="185"/>
      <c r="H96" s="185"/>
      <c r="I96" s="185"/>
      <c r="J96" s="186">
        <f>J1577</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157</v>
      </c>
      <c r="E97" s="185"/>
      <c r="F97" s="185"/>
      <c r="G97" s="185"/>
      <c r="H97" s="185"/>
      <c r="I97" s="185"/>
      <c r="J97" s="186">
        <f>J1592</f>
        <v>0</v>
      </c>
      <c r="K97" s="127"/>
      <c r="L97" s="187"/>
      <c r="S97" s="10"/>
      <c r="T97" s="10"/>
      <c r="U97" s="10"/>
      <c r="V97" s="10"/>
      <c r="W97" s="10"/>
      <c r="X97" s="10"/>
      <c r="Y97" s="10"/>
      <c r="Z97" s="10"/>
      <c r="AA97" s="10"/>
      <c r="AB97" s="10"/>
      <c r="AC97" s="10"/>
      <c r="AD97" s="10"/>
      <c r="AE97" s="10"/>
    </row>
    <row r="98" s="10" customFormat="1" ht="19.92" customHeight="1">
      <c r="A98" s="10"/>
      <c r="B98" s="183"/>
      <c r="C98" s="127"/>
      <c r="D98" s="184" t="s">
        <v>158</v>
      </c>
      <c r="E98" s="185"/>
      <c r="F98" s="185"/>
      <c r="G98" s="185"/>
      <c r="H98" s="185"/>
      <c r="I98" s="185"/>
      <c r="J98" s="186">
        <f>J1605</f>
        <v>0</v>
      </c>
      <c r="K98" s="127"/>
      <c r="L98" s="18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61"/>
      <c r="C100" s="62"/>
      <c r="D100" s="62"/>
      <c r="E100" s="62"/>
      <c r="F100" s="62"/>
      <c r="G100" s="62"/>
      <c r="H100" s="62"/>
      <c r="I100" s="62"/>
      <c r="J100" s="62"/>
      <c r="K100" s="62"/>
      <c r="L100" s="147"/>
      <c r="S100" s="40"/>
      <c r="T100" s="40"/>
      <c r="U100" s="40"/>
      <c r="V100" s="40"/>
      <c r="W100" s="40"/>
      <c r="X100" s="40"/>
      <c r="Y100" s="40"/>
      <c r="Z100" s="40"/>
      <c r="AA100" s="40"/>
      <c r="AB100" s="40"/>
      <c r="AC100" s="40"/>
      <c r="AD100" s="40"/>
      <c r="AE100" s="40"/>
    </row>
    <row r="104" s="2" customFormat="1" ht="6.96" customHeight="1">
      <c r="A104" s="40"/>
      <c r="B104" s="63"/>
      <c r="C104" s="64"/>
      <c r="D104" s="64"/>
      <c r="E104" s="64"/>
      <c r="F104" s="64"/>
      <c r="G104" s="64"/>
      <c r="H104" s="64"/>
      <c r="I104" s="64"/>
      <c r="J104" s="64"/>
      <c r="K104" s="64"/>
      <c r="L104" s="147"/>
      <c r="S104" s="40"/>
      <c r="T104" s="40"/>
      <c r="U104" s="40"/>
      <c r="V104" s="40"/>
      <c r="W104" s="40"/>
      <c r="X104" s="40"/>
      <c r="Y104" s="40"/>
      <c r="Z104" s="40"/>
      <c r="AA104" s="40"/>
      <c r="AB104" s="40"/>
      <c r="AC104" s="40"/>
      <c r="AD104" s="40"/>
      <c r="AE104" s="40"/>
    </row>
    <row r="105" s="2" customFormat="1" ht="24.96" customHeight="1">
      <c r="A105" s="40"/>
      <c r="B105" s="41"/>
      <c r="C105" s="25" t="s">
        <v>159</v>
      </c>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16</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172" t="str">
        <f>E7</f>
        <v>Nejdek, MŠ Lipová - Celková rekonstrukce</v>
      </c>
      <c r="F108" s="34"/>
      <c r="G108" s="34"/>
      <c r="H108" s="34"/>
      <c r="I108" s="42"/>
      <c r="J108" s="42"/>
      <c r="K108" s="42"/>
      <c r="L108" s="147"/>
      <c r="S108" s="40"/>
      <c r="T108" s="40"/>
      <c r="U108" s="40"/>
      <c r="V108" s="40"/>
      <c r="W108" s="40"/>
      <c r="X108" s="40"/>
      <c r="Y108" s="40"/>
      <c r="Z108" s="40"/>
      <c r="AA108" s="40"/>
      <c r="AB108" s="40"/>
      <c r="AC108" s="40"/>
      <c r="AD108" s="40"/>
      <c r="AE108" s="40"/>
    </row>
    <row r="109" s="1" customFormat="1" ht="12" customHeight="1">
      <c r="B109" s="23"/>
      <c r="C109" s="34" t="s">
        <v>116</v>
      </c>
      <c r="D109" s="24"/>
      <c r="E109" s="24"/>
      <c r="F109" s="24"/>
      <c r="G109" s="24"/>
      <c r="H109" s="24"/>
      <c r="I109" s="24"/>
      <c r="J109" s="24"/>
      <c r="K109" s="24"/>
      <c r="L109" s="22"/>
    </row>
    <row r="110" s="2" customFormat="1" ht="16.5" customHeight="1">
      <c r="A110" s="40"/>
      <c r="B110" s="41"/>
      <c r="C110" s="42"/>
      <c r="D110" s="42"/>
      <c r="E110" s="172" t="s">
        <v>117</v>
      </c>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2" customHeight="1">
      <c r="A111" s="40"/>
      <c r="B111" s="41"/>
      <c r="C111" s="34" t="s">
        <v>118</v>
      </c>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6.5" customHeight="1">
      <c r="A112" s="40"/>
      <c r="B112" s="41"/>
      <c r="C112" s="42"/>
      <c r="D112" s="42"/>
      <c r="E112" s="71" t="str">
        <f>E11</f>
        <v>01.D.1.1. - Architektonicko stavební řešení (01 Hodsp.pavilon)</v>
      </c>
      <c r="F112" s="42"/>
      <c r="G112" s="42"/>
      <c r="H112" s="42"/>
      <c r="I112" s="42"/>
      <c r="J112" s="42"/>
      <c r="K112" s="42"/>
      <c r="L112" s="147"/>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2" customFormat="1" ht="12" customHeight="1">
      <c r="A114" s="40"/>
      <c r="B114" s="41"/>
      <c r="C114" s="34" t="s">
        <v>21</v>
      </c>
      <c r="D114" s="42"/>
      <c r="E114" s="42"/>
      <c r="F114" s="29" t="str">
        <f>F14</f>
        <v>Nejdek, ul. Lipová</v>
      </c>
      <c r="G114" s="42"/>
      <c r="H114" s="42"/>
      <c r="I114" s="34" t="s">
        <v>23</v>
      </c>
      <c r="J114" s="74" t="str">
        <f>IF(J14="","",J14)</f>
        <v>25. 1. 2021</v>
      </c>
      <c r="K114" s="42"/>
      <c r="L114" s="147"/>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147"/>
      <c r="S115" s="40"/>
      <c r="T115" s="40"/>
      <c r="U115" s="40"/>
      <c r="V115" s="40"/>
      <c r="W115" s="40"/>
      <c r="X115" s="40"/>
      <c r="Y115" s="40"/>
      <c r="Z115" s="40"/>
      <c r="AA115" s="40"/>
      <c r="AB115" s="40"/>
      <c r="AC115" s="40"/>
      <c r="AD115" s="40"/>
      <c r="AE115" s="40"/>
    </row>
    <row r="116" s="2" customFormat="1" ht="40.05" customHeight="1">
      <c r="A116" s="40"/>
      <c r="B116" s="41"/>
      <c r="C116" s="34" t="s">
        <v>25</v>
      </c>
      <c r="D116" s="42"/>
      <c r="E116" s="42"/>
      <c r="F116" s="29" t="str">
        <f>E17</f>
        <v>Město Nejdek, nám.Karla IV. 239, 362 21 Nejdek</v>
      </c>
      <c r="G116" s="42"/>
      <c r="H116" s="42"/>
      <c r="I116" s="34" t="s">
        <v>31</v>
      </c>
      <c r="J116" s="38" t="str">
        <f>E23</f>
        <v>Projektová Kancelář PS, Ing. Irena Pichlová</v>
      </c>
      <c r="K116" s="42"/>
      <c r="L116" s="147"/>
      <c r="S116" s="40"/>
      <c r="T116" s="40"/>
      <c r="U116" s="40"/>
      <c r="V116" s="40"/>
      <c r="W116" s="40"/>
      <c r="X116" s="40"/>
      <c r="Y116" s="40"/>
      <c r="Z116" s="40"/>
      <c r="AA116" s="40"/>
      <c r="AB116" s="40"/>
      <c r="AC116" s="40"/>
      <c r="AD116" s="40"/>
      <c r="AE116" s="40"/>
    </row>
    <row r="117" s="2" customFormat="1" ht="15.15" customHeight="1">
      <c r="A117" s="40"/>
      <c r="B117" s="41"/>
      <c r="C117" s="34" t="s">
        <v>29</v>
      </c>
      <c r="D117" s="42"/>
      <c r="E117" s="42"/>
      <c r="F117" s="29" t="str">
        <f>IF(E20="","",E20)</f>
        <v>Vyplň údaj</v>
      </c>
      <c r="G117" s="42"/>
      <c r="H117" s="42"/>
      <c r="I117" s="34" t="s">
        <v>34</v>
      </c>
      <c r="J117" s="38" t="str">
        <f>E26</f>
        <v>Daniela Hahnová</v>
      </c>
      <c r="K117" s="42"/>
      <c r="L117" s="147"/>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147"/>
      <c r="S118" s="40"/>
      <c r="T118" s="40"/>
      <c r="U118" s="40"/>
      <c r="V118" s="40"/>
      <c r="W118" s="40"/>
      <c r="X118" s="40"/>
      <c r="Y118" s="40"/>
      <c r="Z118" s="40"/>
      <c r="AA118" s="40"/>
      <c r="AB118" s="40"/>
      <c r="AC118" s="40"/>
      <c r="AD118" s="40"/>
      <c r="AE118" s="40"/>
    </row>
    <row r="119" s="11" customFormat="1" ht="29.28" customHeight="1">
      <c r="A119" s="188"/>
      <c r="B119" s="189"/>
      <c r="C119" s="190" t="s">
        <v>160</v>
      </c>
      <c r="D119" s="191" t="s">
        <v>57</v>
      </c>
      <c r="E119" s="191" t="s">
        <v>53</v>
      </c>
      <c r="F119" s="191" t="s">
        <v>54</v>
      </c>
      <c r="G119" s="191" t="s">
        <v>161</v>
      </c>
      <c r="H119" s="191" t="s">
        <v>162</v>
      </c>
      <c r="I119" s="191" t="s">
        <v>163</v>
      </c>
      <c r="J119" s="191" t="s">
        <v>122</v>
      </c>
      <c r="K119" s="192" t="s">
        <v>164</v>
      </c>
      <c r="L119" s="193"/>
      <c r="M119" s="94" t="s">
        <v>19</v>
      </c>
      <c r="N119" s="95" t="s">
        <v>42</v>
      </c>
      <c r="O119" s="95" t="s">
        <v>165</v>
      </c>
      <c r="P119" s="95" t="s">
        <v>166</v>
      </c>
      <c r="Q119" s="95" t="s">
        <v>167</v>
      </c>
      <c r="R119" s="95" t="s">
        <v>168</v>
      </c>
      <c r="S119" s="95" t="s">
        <v>169</v>
      </c>
      <c r="T119" s="96" t="s">
        <v>170</v>
      </c>
      <c r="U119" s="188"/>
      <c r="V119" s="188"/>
      <c r="W119" s="188"/>
      <c r="X119" s="188"/>
      <c r="Y119" s="188"/>
      <c r="Z119" s="188"/>
      <c r="AA119" s="188"/>
      <c r="AB119" s="188"/>
      <c r="AC119" s="188"/>
      <c r="AD119" s="188"/>
      <c r="AE119" s="188"/>
    </row>
    <row r="120" s="2" customFormat="1" ht="22.8" customHeight="1">
      <c r="A120" s="40"/>
      <c r="B120" s="41"/>
      <c r="C120" s="101" t="s">
        <v>171</v>
      </c>
      <c r="D120" s="42"/>
      <c r="E120" s="42"/>
      <c r="F120" s="42"/>
      <c r="G120" s="42"/>
      <c r="H120" s="42"/>
      <c r="I120" s="42"/>
      <c r="J120" s="194">
        <f>BK120</f>
        <v>0</v>
      </c>
      <c r="K120" s="42"/>
      <c r="L120" s="46"/>
      <c r="M120" s="97"/>
      <c r="N120" s="195"/>
      <c r="O120" s="98"/>
      <c r="P120" s="196">
        <f>P121+P870</f>
        <v>0</v>
      </c>
      <c r="Q120" s="98"/>
      <c r="R120" s="196">
        <f>R121+R870</f>
        <v>133.90704499999998</v>
      </c>
      <c r="S120" s="98"/>
      <c r="T120" s="197">
        <f>T121+T870</f>
        <v>117.01776539999997</v>
      </c>
      <c r="U120" s="40"/>
      <c r="V120" s="40"/>
      <c r="W120" s="40"/>
      <c r="X120" s="40"/>
      <c r="Y120" s="40"/>
      <c r="Z120" s="40"/>
      <c r="AA120" s="40"/>
      <c r="AB120" s="40"/>
      <c r="AC120" s="40"/>
      <c r="AD120" s="40"/>
      <c r="AE120" s="40"/>
      <c r="AT120" s="19" t="s">
        <v>71</v>
      </c>
      <c r="AU120" s="19" t="s">
        <v>123</v>
      </c>
      <c r="BK120" s="198">
        <f>BK121+BK870</f>
        <v>0</v>
      </c>
    </row>
    <row r="121" s="12" customFormat="1" ht="25.92" customHeight="1">
      <c r="A121" s="12"/>
      <c r="B121" s="199"/>
      <c r="C121" s="200"/>
      <c r="D121" s="201" t="s">
        <v>71</v>
      </c>
      <c r="E121" s="202" t="s">
        <v>172</v>
      </c>
      <c r="F121" s="202" t="s">
        <v>173</v>
      </c>
      <c r="G121" s="200"/>
      <c r="H121" s="200"/>
      <c r="I121" s="203"/>
      <c r="J121" s="204">
        <f>BK121</f>
        <v>0</v>
      </c>
      <c r="K121" s="200"/>
      <c r="L121" s="205"/>
      <c r="M121" s="206"/>
      <c r="N121" s="207"/>
      <c r="O121" s="207"/>
      <c r="P121" s="208">
        <f>P122+P196+P212+P277+P300+P602+P848+P866</f>
        <v>0</v>
      </c>
      <c r="Q121" s="207"/>
      <c r="R121" s="208">
        <f>R122+R196+R212+R277+R300+R602+R848+R866</f>
        <v>102.79148511999999</v>
      </c>
      <c r="S121" s="207"/>
      <c r="T121" s="209">
        <f>T122+T196+T212+T277+T300+T602+T848+T866</f>
        <v>103.73253939999998</v>
      </c>
      <c r="U121" s="12"/>
      <c r="V121" s="12"/>
      <c r="W121" s="12"/>
      <c r="X121" s="12"/>
      <c r="Y121" s="12"/>
      <c r="Z121" s="12"/>
      <c r="AA121" s="12"/>
      <c r="AB121" s="12"/>
      <c r="AC121" s="12"/>
      <c r="AD121" s="12"/>
      <c r="AE121" s="12"/>
      <c r="AR121" s="210" t="s">
        <v>79</v>
      </c>
      <c r="AT121" s="211" t="s">
        <v>71</v>
      </c>
      <c r="AU121" s="211" t="s">
        <v>72</v>
      </c>
      <c r="AY121" s="210" t="s">
        <v>174</v>
      </c>
      <c r="BK121" s="212">
        <f>BK122+BK196+BK212+BK277+BK300+BK602+BK848+BK866</f>
        <v>0</v>
      </c>
    </row>
    <row r="122" s="12" customFormat="1" ht="22.8" customHeight="1">
      <c r="A122" s="12"/>
      <c r="B122" s="199"/>
      <c r="C122" s="200"/>
      <c r="D122" s="201" t="s">
        <v>71</v>
      </c>
      <c r="E122" s="213" t="s">
        <v>79</v>
      </c>
      <c r="F122" s="213" t="s">
        <v>175</v>
      </c>
      <c r="G122" s="200"/>
      <c r="H122" s="200"/>
      <c r="I122" s="203"/>
      <c r="J122" s="214">
        <f>BK122</f>
        <v>0</v>
      </c>
      <c r="K122" s="200"/>
      <c r="L122" s="205"/>
      <c r="M122" s="206"/>
      <c r="N122" s="207"/>
      <c r="O122" s="207"/>
      <c r="P122" s="208">
        <f>SUM(P123:P195)</f>
        <v>0</v>
      </c>
      <c r="Q122" s="207"/>
      <c r="R122" s="208">
        <f>SUM(R123:R195)</f>
        <v>0.210843</v>
      </c>
      <c r="S122" s="207"/>
      <c r="T122" s="209">
        <f>SUM(T123:T195)</f>
        <v>0</v>
      </c>
      <c r="U122" s="12"/>
      <c r="V122" s="12"/>
      <c r="W122" s="12"/>
      <c r="X122" s="12"/>
      <c r="Y122" s="12"/>
      <c r="Z122" s="12"/>
      <c r="AA122" s="12"/>
      <c r="AB122" s="12"/>
      <c r="AC122" s="12"/>
      <c r="AD122" s="12"/>
      <c r="AE122" s="12"/>
      <c r="AR122" s="210" t="s">
        <v>79</v>
      </c>
      <c r="AT122" s="211" t="s">
        <v>71</v>
      </c>
      <c r="AU122" s="211" t="s">
        <v>79</v>
      </c>
      <c r="AY122" s="210" t="s">
        <v>174</v>
      </c>
      <c r="BK122" s="212">
        <f>SUM(BK123:BK195)</f>
        <v>0</v>
      </c>
    </row>
    <row r="123" s="2" customFormat="1" ht="16.5" customHeight="1">
      <c r="A123" s="40"/>
      <c r="B123" s="41"/>
      <c r="C123" s="215" t="s">
        <v>79</v>
      </c>
      <c r="D123" s="215" t="s">
        <v>176</v>
      </c>
      <c r="E123" s="216" t="s">
        <v>177</v>
      </c>
      <c r="F123" s="217" t="s">
        <v>178</v>
      </c>
      <c r="G123" s="218" t="s">
        <v>179</v>
      </c>
      <c r="H123" s="219">
        <v>3</v>
      </c>
      <c r="I123" s="220"/>
      <c r="J123" s="221">
        <f>ROUND(I123*H123,2)</f>
        <v>0</v>
      </c>
      <c r="K123" s="217" t="s">
        <v>180</v>
      </c>
      <c r="L123" s="46"/>
      <c r="M123" s="222" t="s">
        <v>19</v>
      </c>
      <c r="N123" s="223" t="s">
        <v>43</v>
      </c>
      <c r="O123" s="86"/>
      <c r="P123" s="224">
        <f>O123*H123</f>
        <v>0</v>
      </c>
      <c r="Q123" s="224">
        <v>0.0086800000000000002</v>
      </c>
      <c r="R123" s="224">
        <f>Q123*H123</f>
        <v>0.026040000000000001</v>
      </c>
      <c r="S123" s="224">
        <v>0</v>
      </c>
      <c r="T123" s="225">
        <f>S123*H123</f>
        <v>0</v>
      </c>
      <c r="U123" s="40"/>
      <c r="V123" s="40"/>
      <c r="W123" s="40"/>
      <c r="X123" s="40"/>
      <c r="Y123" s="40"/>
      <c r="Z123" s="40"/>
      <c r="AA123" s="40"/>
      <c r="AB123" s="40"/>
      <c r="AC123" s="40"/>
      <c r="AD123" s="40"/>
      <c r="AE123" s="40"/>
      <c r="AR123" s="226" t="s">
        <v>181</v>
      </c>
      <c r="AT123" s="226" t="s">
        <v>176</v>
      </c>
      <c r="AU123" s="226" t="s">
        <v>81</v>
      </c>
      <c r="AY123" s="19" t="s">
        <v>174</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181</v>
      </c>
      <c r="BM123" s="226" t="s">
        <v>182</v>
      </c>
    </row>
    <row r="124" s="2" customFormat="1">
      <c r="A124" s="40"/>
      <c r="B124" s="41"/>
      <c r="C124" s="42"/>
      <c r="D124" s="228" t="s">
        <v>183</v>
      </c>
      <c r="E124" s="42"/>
      <c r="F124" s="229" t="s">
        <v>184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183</v>
      </c>
      <c r="AU124" s="19" t="s">
        <v>81</v>
      </c>
    </row>
    <row r="125" s="2" customFormat="1">
      <c r="A125" s="40"/>
      <c r="B125" s="41"/>
      <c r="C125" s="42"/>
      <c r="D125" s="228" t="s">
        <v>185</v>
      </c>
      <c r="E125" s="42"/>
      <c r="F125" s="233" t="s">
        <v>186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185</v>
      </c>
      <c r="AU125" s="19" t="s">
        <v>81</v>
      </c>
    </row>
    <row r="126" s="2" customFormat="1">
      <c r="A126" s="40"/>
      <c r="B126" s="41"/>
      <c r="C126" s="215" t="s">
        <v>81</v>
      </c>
      <c r="D126" s="215" t="s">
        <v>176</v>
      </c>
      <c r="E126" s="216" t="s">
        <v>187</v>
      </c>
      <c r="F126" s="217" t="s">
        <v>188</v>
      </c>
      <c r="G126" s="218" t="s">
        <v>179</v>
      </c>
      <c r="H126" s="219">
        <v>5</v>
      </c>
      <c r="I126" s="220"/>
      <c r="J126" s="221">
        <f>ROUND(I126*H126,2)</f>
        <v>0</v>
      </c>
      <c r="K126" s="217" t="s">
        <v>180</v>
      </c>
      <c r="L126" s="46"/>
      <c r="M126" s="222" t="s">
        <v>19</v>
      </c>
      <c r="N126" s="223" t="s">
        <v>43</v>
      </c>
      <c r="O126" s="86"/>
      <c r="P126" s="224">
        <f>O126*H126</f>
        <v>0</v>
      </c>
      <c r="Q126" s="224">
        <v>0.036900000000000002</v>
      </c>
      <c r="R126" s="224">
        <f>Q126*H126</f>
        <v>0.1845</v>
      </c>
      <c r="S126" s="224">
        <v>0</v>
      </c>
      <c r="T126" s="225">
        <f>S126*H126</f>
        <v>0</v>
      </c>
      <c r="U126" s="40"/>
      <c r="V126" s="40"/>
      <c r="W126" s="40"/>
      <c r="X126" s="40"/>
      <c r="Y126" s="40"/>
      <c r="Z126" s="40"/>
      <c r="AA126" s="40"/>
      <c r="AB126" s="40"/>
      <c r="AC126" s="40"/>
      <c r="AD126" s="40"/>
      <c r="AE126" s="40"/>
      <c r="AR126" s="226" t="s">
        <v>181</v>
      </c>
      <c r="AT126" s="226" t="s">
        <v>176</v>
      </c>
      <c r="AU126" s="226" t="s">
        <v>81</v>
      </c>
      <c r="AY126" s="19" t="s">
        <v>174</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181</v>
      </c>
      <c r="BM126" s="226" t="s">
        <v>189</v>
      </c>
    </row>
    <row r="127" s="2" customFormat="1">
      <c r="A127" s="40"/>
      <c r="B127" s="41"/>
      <c r="C127" s="42"/>
      <c r="D127" s="228" t="s">
        <v>183</v>
      </c>
      <c r="E127" s="42"/>
      <c r="F127" s="229" t="s">
        <v>190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183</v>
      </c>
      <c r="AU127" s="19" t="s">
        <v>81</v>
      </c>
    </row>
    <row r="128" s="2" customFormat="1">
      <c r="A128" s="40"/>
      <c r="B128" s="41"/>
      <c r="C128" s="42"/>
      <c r="D128" s="228" t="s">
        <v>185</v>
      </c>
      <c r="E128" s="42"/>
      <c r="F128" s="233" t="s">
        <v>186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185</v>
      </c>
      <c r="AU128" s="19" t="s">
        <v>81</v>
      </c>
    </row>
    <row r="129" s="2" customFormat="1">
      <c r="A129" s="40"/>
      <c r="B129" s="41"/>
      <c r="C129" s="215" t="s">
        <v>92</v>
      </c>
      <c r="D129" s="215" t="s">
        <v>176</v>
      </c>
      <c r="E129" s="216" t="s">
        <v>191</v>
      </c>
      <c r="F129" s="217" t="s">
        <v>192</v>
      </c>
      <c r="G129" s="218" t="s">
        <v>193</v>
      </c>
      <c r="H129" s="219">
        <v>26.736999999999998</v>
      </c>
      <c r="I129" s="220"/>
      <c r="J129" s="221">
        <f>ROUND(I129*H129,2)</f>
        <v>0</v>
      </c>
      <c r="K129" s="217" t="s">
        <v>180</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181</v>
      </c>
      <c r="AT129" s="226" t="s">
        <v>176</v>
      </c>
      <c r="AU129" s="226" t="s">
        <v>81</v>
      </c>
      <c r="AY129" s="19" t="s">
        <v>174</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181</v>
      </c>
      <c r="BM129" s="226" t="s">
        <v>194</v>
      </c>
    </row>
    <row r="130" s="2" customFormat="1">
      <c r="A130" s="40"/>
      <c r="B130" s="41"/>
      <c r="C130" s="42"/>
      <c r="D130" s="228" t="s">
        <v>183</v>
      </c>
      <c r="E130" s="42"/>
      <c r="F130" s="229" t="s">
        <v>195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183</v>
      </c>
      <c r="AU130" s="19" t="s">
        <v>81</v>
      </c>
    </row>
    <row r="131" s="2" customFormat="1">
      <c r="A131" s="40"/>
      <c r="B131" s="41"/>
      <c r="C131" s="42"/>
      <c r="D131" s="228" t="s">
        <v>185</v>
      </c>
      <c r="E131" s="42"/>
      <c r="F131" s="233" t="s">
        <v>196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185</v>
      </c>
      <c r="AU131" s="19" t="s">
        <v>81</v>
      </c>
    </row>
    <row r="132" s="13" customFormat="1">
      <c r="A132" s="13"/>
      <c r="B132" s="234"/>
      <c r="C132" s="235"/>
      <c r="D132" s="228" t="s">
        <v>197</v>
      </c>
      <c r="E132" s="236" t="s">
        <v>19</v>
      </c>
      <c r="F132" s="237" t="s">
        <v>198</v>
      </c>
      <c r="G132" s="235"/>
      <c r="H132" s="238">
        <v>25.335999999999999</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197</v>
      </c>
      <c r="AU132" s="244" t="s">
        <v>81</v>
      </c>
      <c r="AV132" s="13" t="s">
        <v>81</v>
      </c>
      <c r="AW132" s="13" t="s">
        <v>33</v>
      </c>
      <c r="AX132" s="13" t="s">
        <v>72</v>
      </c>
      <c r="AY132" s="244" t="s">
        <v>174</v>
      </c>
    </row>
    <row r="133" s="13" customFormat="1">
      <c r="A133" s="13"/>
      <c r="B133" s="234"/>
      <c r="C133" s="235"/>
      <c r="D133" s="228" t="s">
        <v>197</v>
      </c>
      <c r="E133" s="236" t="s">
        <v>19</v>
      </c>
      <c r="F133" s="237" t="s">
        <v>199</v>
      </c>
      <c r="G133" s="235"/>
      <c r="H133" s="238">
        <v>1.401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197</v>
      </c>
      <c r="AU133" s="244" t="s">
        <v>81</v>
      </c>
      <c r="AV133" s="13" t="s">
        <v>81</v>
      </c>
      <c r="AW133" s="13" t="s">
        <v>33</v>
      </c>
      <c r="AX133" s="13" t="s">
        <v>72</v>
      </c>
      <c r="AY133" s="244" t="s">
        <v>174</v>
      </c>
    </row>
    <row r="134" s="2" customFormat="1">
      <c r="A134" s="40"/>
      <c r="B134" s="41"/>
      <c r="C134" s="215" t="s">
        <v>181</v>
      </c>
      <c r="D134" s="215" t="s">
        <v>176</v>
      </c>
      <c r="E134" s="216" t="s">
        <v>200</v>
      </c>
      <c r="F134" s="217" t="s">
        <v>201</v>
      </c>
      <c r="G134" s="218" t="s">
        <v>193</v>
      </c>
      <c r="H134" s="219">
        <v>3.2000000000000002</v>
      </c>
      <c r="I134" s="220"/>
      <c r="J134" s="221">
        <f>ROUND(I134*H134,2)</f>
        <v>0</v>
      </c>
      <c r="K134" s="217" t="s">
        <v>180</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181</v>
      </c>
      <c r="AT134" s="226" t="s">
        <v>176</v>
      </c>
      <c r="AU134" s="226" t="s">
        <v>81</v>
      </c>
      <c r="AY134" s="19" t="s">
        <v>174</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181</v>
      </c>
      <c r="BM134" s="226" t="s">
        <v>202</v>
      </c>
    </row>
    <row r="135" s="2" customFormat="1">
      <c r="A135" s="40"/>
      <c r="B135" s="41"/>
      <c r="C135" s="42"/>
      <c r="D135" s="228" t="s">
        <v>183</v>
      </c>
      <c r="E135" s="42"/>
      <c r="F135" s="229" t="s">
        <v>203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183</v>
      </c>
      <c r="AU135" s="19" t="s">
        <v>81</v>
      </c>
    </row>
    <row r="136" s="2" customFormat="1">
      <c r="A136" s="40"/>
      <c r="B136" s="41"/>
      <c r="C136" s="42"/>
      <c r="D136" s="228" t="s">
        <v>185</v>
      </c>
      <c r="E136" s="42"/>
      <c r="F136" s="233" t="s">
        <v>204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185</v>
      </c>
      <c r="AU136" s="19" t="s">
        <v>81</v>
      </c>
    </row>
    <row r="137" s="13" customFormat="1">
      <c r="A137" s="13"/>
      <c r="B137" s="234"/>
      <c r="C137" s="235"/>
      <c r="D137" s="228" t="s">
        <v>197</v>
      </c>
      <c r="E137" s="236" t="s">
        <v>19</v>
      </c>
      <c r="F137" s="237" t="s">
        <v>205</v>
      </c>
      <c r="G137" s="235"/>
      <c r="H137" s="238">
        <v>3.2000000000000002</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197</v>
      </c>
      <c r="AU137" s="244" t="s">
        <v>81</v>
      </c>
      <c r="AV137" s="13" t="s">
        <v>81</v>
      </c>
      <c r="AW137" s="13" t="s">
        <v>33</v>
      </c>
      <c r="AX137" s="13" t="s">
        <v>72</v>
      </c>
      <c r="AY137" s="244" t="s">
        <v>174</v>
      </c>
    </row>
    <row r="138" s="2" customFormat="1" ht="33" customHeight="1">
      <c r="A138" s="40"/>
      <c r="B138" s="41"/>
      <c r="C138" s="215" t="s">
        <v>206</v>
      </c>
      <c r="D138" s="215" t="s">
        <v>176</v>
      </c>
      <c r="E138" s="216" t="s">
        <v>207</v>
      </c>
      <c r="F138" s="217" t="s">
        <v>208</v>
      </c>
      <c r="G138" s="218" t="s">
        <v>193</v>
      </c>
      <c r="H138" s="219">
        <v>45.604999999999997</v>
      </c>
      <c r="I138" s="220"/>
      <c r="J138" s="221">
        <f>ROUND(I138*H138,2)</f>
        <v>0</v>
      </c>
      <c r="K138" s="217" t="s">
        <v>180</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181</v>
      </c>
      <c r="AT138" s="226" t="s">
        <v>176</v>
      </c>
      <c r="AU138" s="226" t="s">
        <v>81</v>
      </c>
      <c r="AY138" s="19" t="s">
        <v>174</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181</v>
      </c>
      <c r="BM138" s="226" t="s">
        <v>209</v>
      </c>
    </row>
    <row r="139" s="2" customFormat="1">
      <c r="A139" s="40"/>
      <c r="B139" s="41"/>
      <c r="C139" s="42"/>
      <c r="D139" s="228" t="s">
        <v>183</v>
      </c>
      <c r="E139" s="42"/>
      <c r="F139" s="229" t="s">
        <v>210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183</v>
      </c>
      <c r="AU139" s="19" t="s">
        <v>81</v>
      </c>
    </row>
    <row r="140" s="2" customFormat="1">
      <c r="A140" s="40"/>
      <c r="B140" s="41"/>
      <c r="C140" s="42"/>
      <c r="D140" s="228" t="s">
        <v>185</v>
      </c>
      <c r="E140" s="42"/>
      <c r="F140" s="233" t="s">
        <v>211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185</v>
      </c>
      <c r="AU140" s="19" t="s">
        <v>81</v>
      </c>
    </row>
    <row r="141" s="13" customFormat="1">
      <c r="A141" s="13"/>
      <c r="B141" s="234"/>
      <c r="C141" s="235"/>
      <c r="D141" s="228" t="s">
        <v>197</v>
      </c>
      <c r="E141" s="236" t="s">
        <v>19</v>
      </c>
      <c r="F141" s="237" t="s">
        <v>212</v>
      </c>
      <c r="G141" s="235"/>
      <c r="H141" s="238">
        <v>25.335999999999999</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197</v>
      </c>
      <c r="AU141" s="244" t="s">
        <v>81</v>
      </c>
      <c r="AV141" s="13" t="s">
        <v>81</v>
      </c>
      <c r="AW141" s="13" t="s">
        <v>33</v>
      </c>
      <c r="AX141" s="13" t="s">
        <v>72</v>
      </c>
      <c r="AY141" s="244" t="s">
        <v>174</v>
      </c>
    </row>
    <row r="142" s="13" customFormat="1">
      <c r="A142" s="13"/>
      <c r="B142" s="234"/>
      <c r="C142" s="235"/>
      <c r="D142" s="228" t="s">
        <v>197</v>
      </c>
      <c r="E142" s="236" t="s">
        <v>19</v>
      </c>
      <c r="F142" s="237" t="s">
        <v>213</v>
      </c>
      <c r="G142" s="235"/>
      <c r="H142" s="238">
        <v>20.268999999999998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197</v>
      </c>
      <c r="AU142" s="244" t="s">
        <v>81</v>
      </c>
      <c r="AV142" s="13" t="s">
        <v>81</v>
      </c>
      <c r="AW142" s="13" t="s">
        <v>33</v>
      </c>
      <c r="AX142" s="13" t="s">
        <v>72</v>
      </c>
      <c r="AY142" s="244" t="s">
        <v>174</v>
      </c>
    </row>
    <row r="143" s="2" customFormat="1">
      <c r="A143" s="40"/>
      <c r="B143" s="41"/>
      <c r="C143" s="215" t="s">
        <v>214</v>
      </c>
      <c r="D143" s="215" t="s">
        <v>176</v>
      </c>
      <c r="E143" s="216" t="s">
        <v>215</v>
      </c>
      <c r="F143" s="217" t="s">
        <v>216</v>
      </c>
      <c r="G143" s="218" t="s">
        <v>193</v>
      </c>
      <c r="H143" s="219">
        <v>25.335999999999999</v>
      </c>
      <c r="I143" s="220"/>
      <c r="J143" s="221">
        <f>ROUND(I143*H143,2)</f>
        <v>0</v>
      </c>
      <c r="K143" s="217" t="s">
        <v>180</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181</v>
      </c>
      <c r="AT143" s="226" t="s">
        <v>176</v>
      </c>
      <c r="AU143" s="226" t="s">
        <v>81</v>
      </c>
      <c r="AY143" s="19" t="s">
        <v>174</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181</v>
      </c>
      <c r="BM143" s="226" t="s">
        <v>217</v>
      </c>
    </row>
    <row r="144" s="2" customFormat="1">
      <c r="A144" s="40"/>
      <c r="B144" s="41"/>
      <c r="C144" s="42"/>
      <c r="D144" s="228" t="s">
        <v>183</v>
      </c>
      <c r="E144" s="42"/>
      <c r="F144" s="229" t="s">
        <v>218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183</v>
      </c>
      <c r="AU144" s="19" t="s">
        <v>81</v>
      </c>
    </row>
    <row r="145" s="2" customFormat="1">
      <c r="A145" s="40"/>
      <c r="B145" s="41"/>
      <c r="C145" s="42"/>
      <c r="D145" s="228" t="s">
        <v>185</v>
      </c>
      <c r="E145" s="42"/>
      <c r="F145" s="233" t="s">
        <v>219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185</v>
      </c>
      <c r="AU145" s="19" t="s">
        <v>81</v>
      </c>
    </row>
    <row r="146" s="13" customFormat="1">
      <c r="A146" s="13"/>
      <c r="B146" s="234"/>
      <c r="C146" s="235"/>
      <c r="D146" s="228" t="s">
        <v>197</v>
      </c>
      <c r="E146" s="236" t="s">
        <v>19</v>
      </c>
      <c r="F146" s="237" t="s">
        <v>220</v>
      </c>
      <c r="G146" s="235"/>
      <c r="H146" s="238">
        <v>25.335999999999999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197</v>
      </c>
      <c r="AU146" s="244" t="s">
        <v>81</v>
      </c>
      <c r="AV146" s="13" t="s">
        <v>81</v>
      </c>
      <c r="AW146" s="13" t="s">
        <v>33</v>
      </c>
      <c r="AX146" s="13" t="s">
        <v>72</v>
      </c>
      <c r="AY146" s="244" t="s">
        <v>174</v>
      </c>
    </row>
    <row r="147" s="2" customFormat="1" ht="16.5" customHeight="1">
      <c r="A147" s="40"/>
      <c r="B147" s="41"/>
      <c r="C147" s="215" t="s">
        <v>221</v>
      </c>
      <c r="D147" s="215" t="s">
        <v>176</v>
      </c>
      <c r="E147" s="216" t="s">
        <v>222</v>
      </c>
      <c r="F147" s="217" t="s">
        <v>223</v>
      </c>
      <c r="G147" s="218" t="s">
        <v>193</v>
      </c>
      <c r="H147" s="219">
        <v>25.335999999999999</v>
      </c>
      <c r="I147" s="220"/>
      <c r="J147" s="221">
        <f>ROUND(I147*H147,2)</f>
        <v>0</v>
      </c>
      <c r="K147" s="217" t="s">
        <v>180</v>
      </c>
      <c r="L147" s="46"/>
      <c r="M147" s="222" t="s">
        <v>19</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181</v>
      </c>
      <c r="AT147" s="226" t="s">
        <v>176</v>
      </c>
      <c r="AU147" s="226" t="s">
        <v>81</v>
      </c>
      <c r="AY147" s="19" t="s">
        <v>174</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181</v>
      </c>
      <c r="BM147" s="226" t="s">
        <v>224</v>
      </c>
    </row>
    <row r="148" s="2" customFormat="1">
      <c r="A148" s="40"/>
      <c r="B148" s="41"/>
      <c r="C148" s="42"/>
      <c r="D148" s="228" t="s">
        <v>183</v>
      </c>
      <c r="E148" s="42"/>
      <c r="F148" s="229" t="s">
        <v>225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183</v>
      </c>
      <c r="AU148" s="19" t="s">
        <v>81</v>
      </c>
    </row>
    <row r="149" s="2" customFormat="1">
      <c r="A149" s="40"/>
      <c r="B149" s="41"/>
      <c r="C149" s="42"/>
      <c r="D149" s="228" t="s">
        <v>185</v>
      </c>
      <c r="E149" s="42"/>
      <c r="F149" s="233" t="s">
        <v>226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185</v>
      </c>
      <c r="AU149" s="19" t="s">
        <v>81</v>
      </c>
    </row>
    <row r="150" s="2" customFormat="1" ht="33" customHeight="1">
      <c r="A150" s="40"/>
      <c r="B150" s="41"/>
      <c r="C150" s="215" t="s">
        <v>227</v>
      </c>
      <c r="D150" s="215" t="s">
        <v>176</v>
      </c>
      <c r="E150" s="216" t="s">
        <v>228</v>
      </c>
      <c r="F150" s="217" t="s">
        <v>229</v>
      </c>
      <c r="G150" s="218" t="s">
        <v>193</v>
      </c>
      <c r="H150" s="219">
        <v>6.468</v>
      </c>
      <c r="I150" s="220"/>
      <c r="J150" s="221">
        <f>ROUND(I150*H150,2)</f>
        <v>0</v>
      </c>
      <c r="K150" s="217" t="s">
        <v>180</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181</v>
      </c>
      <c r="AT150" s="226" t="s">
        <v>176</v>
      </c>
      <c r="AU150" s="226" t="s">
        <v>81</v>
      </c>
      <c r="AY150" s="19" t="s">
        <v>174</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181</v>
      </c>
      <c r="BM150" s="226" t="s">
        <v>230</v>
      </c>
    </row>
    <row r="151" s="2" customFormat="1">
      <c r="A151" s="40"/>
      <c r="B151" s="41"/>
      <c r="C151" s="42"/>
      <c r="D151" s="228" t="s">
        <v>183</v>
      </c>
      <c r="E151" s="42"/>
      <c r="F151" s="229" t="s">
        <v>231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183</v>
      </c>
      <c r="AU151" s="19" t="s">
        <v>81</v>
      </c>
    </row>
    <row r="152" s="2" customFormat="1">
      <c r="A152" s="40"/>
      <c r="B152" s="41"/>
      <c r="C152" s="42"/>
      <c r="D152" s="228" t="s">
        <v>185</v>
      </c>
      <c r="E152" s="42"/>
      <c r="F152" s="233" t="s">
        <v>211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185</v>
      </c>
      <c r="AU152" s="19" t="s">
        <v>81</v>
      </c>
    </row>
    <row r="153" s="13" customFormat="1">
      <c r="A153" s="13"/>
      <c r="B153" s="234"/>
      <c r="C153" s="235"/>
      <c r="D153" s="228" t="s">
        <v>197</v>
      </c>
      <c r="E153" s="236" t="s">
        <v>19</v>
      </c>
      <c r="F153" s="237" t="s">
        <v>232</v>
      </c>
      <c r="G153" s="235"/>
      <c r="H153" s="238">
        <v>5.0670000000000002</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197</v>
      </c>
      <c r="AU153" s="244" t="s">
        <v>81</v>
      </c>
      <c r="AV153" s="13" t="s">
        <v>81</v>
      </c>
      <c r="AW153" s="13" t="s">
        <v>33</v>
      </c>
      <c r="AX153" s="13" t="s">
        <v>72</v>
      </c>
      <c r="AY153" s="244" t="s">
        <v>174</v>
      </c>
    </row>
    <row r="154" s="13" customFormat="1">
      <c r="A154" s="13"/>
      <c r="B154" s="234"/>
      <c r="C154" s="235"/>
      <c r="D154" s="228" t="s">
        <v>197</v>
      </c>
      <c r="E154" s="236" t="s">
        <v>19</v>
      </c>
      <c r="F154" s="237" t="s">
        <v>199</v>
      </c>
      <c r="G154" s="235"/>
      <c r="H154" s="238">
        <v>1.401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197</v>
      </c>
      <c r="AU154" s="244" t="s">
        <v>81</v>
      </c>
      <c r="AV154" s="13" t="s">
        <v>81</v>
      </c>
      <c r="AW154" s="13" t="s">
        <v>33</v>
      </c>
      <c r="AX154" s="13" t="s">
        <v>72</v>
      </c>
      <c r="AY154" s="244" t="s">
        <v>174</v>
      </c>
    </row>
    <row r="155" s="2" customFormat="1" ht="16.5" customHeight="1">
      <c r="A155" s="40"/>
      <c r="B155" s="41"/>
      <c r="C155" s="215" t="s">
        <v>233</v>
      </c>
      <c r="D155" s="215" t="s">
        <v>176</v>
      </c>
      <c r="E155" s="216" t="s">
        <v>222</v>
      </c>
      <c r="F155" s="217" t="s">
        <v>223</v>
      </c>
      <c r="G155" s="218" t="s">
        <v>193</v>
      </c>
      <c r="H155" s="219">
        <v>6.468</v>
      </c>
      <c r="I155" s="220"/>
      <c r="J155" s="221">
        <f>ROUND(I155*H155,2)</f>
        <v>0</v>
      </c>
      <c r="K155" s="217" t="s">
        <v>180</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181</v>
      </c>
      <c r="AT155" s="226" t="s">
        <v>176</v>
      </c>
      <c r="AU155" s="226" t="s">
        <v>81</v>
      </c>
      <c r="AY155" s="19" t="s">
        <v>174</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181</v>
      </c>
      <c r="BM155" s="226" t="s">
        <v>234</v>
      </c>
    </row>
    <row r="156" s="2" customFormat="1">
      <c r="A156" s="40"/>
      <c r="B156" s="41"/>
      <c r="C156" s="42"/>
      <c r="D156" s="228" t="s">
        <v>183</v>
      </c>
      <c r="E156" s="42"/>
      <c r="F156" s="229" t="s">
        <v>225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183</v>
      </c>
      <c r="AU156" s="19" t="s">
        <v>81</v>
      </c>
    </row>
    <row r="157" s="2" customFormat="1">
      <c r="A157" s="40"/>
      <c r="B157" s="41"/>
      <c r="C157" s="42"/>
      <c r="D157" s="228" t="s">
        <v>185</v>
      </c>
      <c r="E157" s="42"/>
      <c r="F157" s="233" t="s">
        <v>226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185</v>
      </c>
      <c r="AU157" s="19" t="s">
        <v>81</v>
      </c>
    </row>
    <row r="158" s="2" customFormat="1" ht="33" customHeight="1">
      <c r="A158" s="40"/>
      <c r="B158" s="41"/>
      <c r="C158" s="215" t="s">
        <v>235</v>
      </c>
      <c r="D158" s="215" t="s">
        <v>176</v>
      </c>
      <c r="E158" s="216" t="s">
        <v>236</v>
      </c>
      <c r="F158" s="217" t="s">
        <v>237</v>
      </c>
      <c r="G158" s="218" t="s">
        <v>238</v>
      </c>
      <c r="H158" s="219">
        <v>12.936</v>
      </c>
      <c r="I158" s="220"/>
      <c r="J158" s="221">
        <f>ROUND(I158*H158,2)</f>
        <v>0</v>
      </c>
      <c r="K158" s="217" t="s">
        <v>180</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181</v>
      </c>
      <c r="AT158" s="226" t="s">
        <v>176</v>
      </c>
      <c r="AU158" s="226" t="s">
        <v>81</v>
      </c>
      <c r="AY158" s="19" t="s">
        <v>174</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181</v>
      </c>
      <c r="BM158" s="226" t="s">
        <v>239</v>
      </c>
    </row>
    <row r="159" s="2" customFormat="1">
      <c r="A159" s="40"/>
      <c r="B159" s="41"/>
      <c r="C159" s="42"/>
      <c r="D159" s="228" t="s">
        <v>183</v>
      </c>
      <c r="E159" s="42"/>
      <c r="F159" s="229" t="s">
        <v>240</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183</v>
      </c>
      <c r="AU159" s="19" t="s">
        <v>81</v>
      </c>
    </row>
    <row r="160" s="2" customFormat="1">
      <c r="A160" s="40"/>
      <c r="B160" s="41"/>
      <c r="C160" s="42"/>
      <c r="D160" s="228" t="s">
        <v>185</v>
      </c>
      <c r="E160" s="42"/>
      <c r="F160" s="233" t="s">
        <v>241</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185</v>
      </c>
      <c r="AU160" s="19" t="s">
        <v>81</v>
      </c>
    </row>
    <row r="161" s="13" customFormat="1">
      <c r="A161" s="13"/>
      <c r="B161" s="234"/>
      <c r="C161" s="235"/>
      <c r="D161" s="228" t="s">
        <v>197</v>
      </c>
      <c r="E161" s="235"/>
      <c r="F161" s="237" t="s">
        <v>242</v>
      </c>
      <c r="G161" s="235"/>
      <c r="H161" s="238">
        <v>12.936</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197</v>
      </c>
      <c r="AU161" s="244" t="s">
        <v>81</v>
      </c>
      <c r="AV161" s="13" t="s">
        <v>81</v>
      </c>
      <c r="AW161" s="13" t="s">
        <v>4</v>
      </c>
      <c r="AX161" s="13" t="s">
        <v>79</v>
      </c>
      <c r="AY161" s="244" t="s">
        <v>174</v>
      </c>
    </row>
    <row r="162" s="2" customFormat="1">
      <c r="A162" s="40"/>
      <c r="B162" s="41"/>
      <c r="C162" s="215" t="s">
        <v>243</v>
      </c>
      <c r="D162" s="215" t="s">
        <v>176</v>
      </c>
      <c r="E162" s="216" t="s">
        <v>244</v>
      </c>
      <c r="F162" s="217" t="s">
        <v>245</v>
      </c>
      <c r="G162" s="218" t="s">
        <v>193</v>
      </c>
      <c r="H162" s="219">
        <v>20.268999999999998</v>
      </c>
      <c r="I162" s="220"/>
      <c r="J162" s="221">
        <f>ROUND(I162*H162,2)</f>
        <v>0</v>
      </c>
      <c r="K162" s="217" t="s">
        <v>180</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181</v>
      </c>
      <c r="AT162" s="226" t="s">
        <v>176</v>
      </c>
      <c r="AU162" s="226" t="s">
        <v>81</v>
      </c>
      <c r="AY162" s="19" t="s">
        <v>174</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181</v>
      </c>
      <c r="BM162" s="226" t="s">
        <v>246</v>
      </c>
    </row>
    <row r="163" s="2" customFormat="1">
      <c r="A163" s="40"/>
      <c r="B163" s="41"/>
      <c r="C163" s="42"/>
      <c r="D163" s="228" t="s">
        <v>183</v>
      </c>
      <c r="E163" s="42"/>
      <c r="F163" s="229" t="s">
        <v>247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183</v>
      </c>
      <c r="AU163" s="19" t="s">
        <v>81</v>
      </c>
    </row>
    <row r="164" s="2" customFormat="1">
      <c r="A164" s="40"/>
      <c r="B164" s="41"/>
      <c r="C164" s="42"/>
      <c r="D164" s="228" t="s">
        <v>185</v>
      </c>
      <c r="E164" s="42"/>
      <c r="F164" s="233" t="s">
        <v>248</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185</v>
      </c>
      <c r="AU164" s="19" t="s">
        <v>81</v>
      </c>
    </row>
    <row r="165" s="13" customFormat="1">
      <c r="A165" s="13"/>
      <c r="B165" s="234"/>
      <c r="C165" s="235"/>
      <c r="D165" s="228" t="s">
        <v>197</v>
      </c>
      <c r="E165" s="236" t="s">
        <v>19</v>
      </c>
      <c r="F165" s="237" t="s">
        <v>213</v>
      </c>
      <c r="G165" s="235"/>
      <c r="H165" s="238">
        <v>20.268999999999998</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197</v>
      </c>
      <c r="AU165" s="244" t="s">
        <v>81</v>
      </c>
      <c r="AV165" s="13" t="s">
        <v>81</v>
      </c>
      <c r="AW165" s="13" t="s">
        <v>33</v>
      </c>
      <c r="AX165" s="13" t="s">
        <v>72</v>
      </c>
      <c r="AY165" s="244" t="s">
        <v>174</v>
      </c>
    </row>
    <row r="166" s="2" customFormat="1">
      <c r="A166" s="40"/>
      <c r="B166" s="41"/>
      <c r="C166" s="215" t="s">
        <v>249</v>
      </c>
      <c r="D166" s="215" t="s">
        <v>176</v>
      </c>
      <c r="E166" s="216" t="s">
        <v>250</v>
      </c>
      <c r="F166" s="217" t="s">
        <v>251</v>
      </c>
      <c r="G166" s="218" t="s">
        <v>252</v>
      </c>
      <c r="H166" s="219">
        <v>50.671999999999997</v>
      </c>
      <c r="I166" s="220"/>
      <c r="J166" s="221">
        <f>ROUND(I166*H166,2)</f>
        <v>0</v>
      </c>
      <c r="K166" s="217" t="s">
        <v>180</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181</v>
      </c>
      <c r="AT166" s="226" t="s">
        <v>176</v>
      </c>
      <c r="AU166" s="226" t="s">
        <v>81</v>
      </c>
      <c r="AY166" s="19" t="s">
        <v>174</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181</v>
      </c>
      <c r="BM166" s="226" t="s">
        <v>253</v>
      </c>
    </row>
    <row r="167" s="2" customFormat="1">
      <c r="A167" s="40"/>
      <c r="B167" s="41"/>
      <c r="C167" s="42"/>
      <c r="D167" s="228" t="s">
        <v>183</v>
      </c>
      <c r="E167" s="42"/>
      <c r="F167" s="229" t="s">
        <v>254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183</v>
      </c>
      <c r="AU167" s="19" t="s">
        <v>81</v>
      </c>
    </row>
    <row r="168" s="2" customFormat="1">
      <c r="A168" s="40"/>
      <c r="B168" s="41"/>
      <c r="C168" s="42"/>
      <c r="D168" s="228" t="s">
        <v>185</v>
      </c>
      <c r="E168" s="42"/>
      <c r="F168" s="233" t="s">
        <v>255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185</v>
      </c>
      <c r="AU168" s="19" t="s">
        <v>81</v>
      </c>
    </row>
    <row r="169" s="13" customFormat="1">
      <c r="A169" s="13"/>
      <c r="B169" s="234"/>
      <c r="C169" s="235"/>
      <c r="D169" s="228" t="s">
        <v>197</v>
      </c>
      <c r="E169" s="236" t="s">
        <v>19</v>
      </c>
      <c r="F169" s="237" t="s">
        <v>256</v>
      </c>
      <c r="G169" s="235"/>
      <c r="H169" s="238">
        <v>50.671999999999997</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197</v>
      </c>
      <c r="AU169" s="244" t="s">
        <v>81</v>
      </c>
      <c r="AV169" s="13" t="s">
        <v>81</v>
      </c>
      <c r="AW169" s="13" t="s">
        <v>33</v>
      </c>
      <c r="AX169" s="13" t="s">
        <v>72</v>
      </c>
      <c r="AY169" s="244" t="s">
        <v>174</v>
      </c>
    </row>
    <row r="170" s="2" customFormat="1">
      <c r="A170" s="40"/>
      <c r="B170" s="41"/>
      <c r="C170" s="215" t="s">
        <v>257</v>
      </c>
      <c r="D170" s="215" t="s">
        <v>176</v>
      </c>
      <c r="E170" s="216" t="s">
        <v>258</v>
      </c>
      <c r="F170" s="217" t="s">
        <v>259</v>
      </c>
      <c r="G170" s="218" t="s">
        <v>252</v>
      </c>
      <c r="H170" s="219">
        <v>20.207999999999998</v>
      </c>
      <c r="I170" s="220"/>
      <c r="J170" s="221">
        <f>ROUND(I170*H170,2)</f>
        <v>0</v>
      </c>
      <c r="K170" s="217" t="s">
        <v>180</v>
      </c>
      <c r="L170" s="46"/>
      <c r="M170" s="222" t="s">
        <v>19</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181</v>
      </c>
      <c r="AT170" s="226" t="s">
        <v>176</v>
      </c>
      <c r="AU170" s="226" t="s">
        <v>81</v>
      </c>
      <c r="AY170" s="19" t="s">
        <v>174</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181</v>
      </c>
      <c r="BM170" s="226" t="s">
        <v>260</v>
      </c>
    </row>
    <row r="171" s="2" customFormat="1">
      <c r="A171" s="40"/>
      <c r="B171" s="41"/>
      <c r="C171" s="42"/>
      <c r="D171" s="228" t="s">
        <v>183</v>
      </c>
      <c r="E171" s="42"/>
      <c r="F171" s="229" t="s">
        <v>261</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183</v>
      </c>
      <c r="AU171" s="19" t="s">
        <v>81</v>
      </c>
    </row>
    <row r="172" s="2" customFormat="1">
      <c r="A172" s="40"/>
      <c r="B172" s="41"/>
      <c r="C172" s="42"/>
      <c r="D172" s="228" t="s">
        <v>185</v>
      </c>
      <c r="E172" s="42"/>
      <c r="F172" s="233" t="s">
        <v>255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185</v>
      </c>
      <c r="AU172" s="19" t="s">
        <v>81</v>
      </c>
    </row>
    <row r="173" s="13" customFormat="1">
      <c r="A173" s="13"/>
      <c r="B173" s="234"/>
      <c r="C173" s="235"/>
      <c r="D173" s="228" t="s">
        <v>197</v>
      </c>
      <c r="E173" s="236" t="s">
        <v>19</v>
      </c>
      <c r="F173" s="237" t="s">
        <v>262</v>
      </c>
      <c r="G173" s="235"/>
      <c r="H173" s="238">
        <v>20.207999999999998</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197</v>
      </c>
      <c r="AU173" s="244" t="s">
        <v>81</v>
      </c>
      <c r="AV173" s="13" t="s">
        <v>81</v>
      </c>
      <c r="AW173" s="13" t="s">
        <v>33</v>
      </c>
      <c r="AX173" s="13" t="s">
        <v>72</v>
      </c>
      <c r="AY173" s="244" t="s">
        <v>174</v>
      </c>
    </row>
    <row r="174" s="2" customFormat="1">
      <c r="A174" s="40"/>
      <c r="B174" s="41"/>
      <c r="C174" s="215" t="s">
        <v>263</v>
      </c>
      <c r="D174" s="215" t="s">
        <v>176</v>
      </c>
      <c r="E174" s="216" t="s">
        <v>264</v>
      </c>
      <c r="F174" s="217" t="s">
        <v>265</v>
      </c>
      <c r="G174" s="218" t="s">
        <v>252</v>
      </c>
      <c r="H174" s="219">
        <v>20.207999999999998</v>
      </c>
      <c r="I174" s="220"/>
      <c r="J174" s="221">
        <f>ROUND(I174*H174,2)</f>
        <v>0</v>
      </c>
      <c r="K174" s="217" t="s">
        <v>180</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181</v>
      </c>
      <c r="AT174" s="226" t="s">
        <v>176</v>
      </c>
      <c r="AU174" s="226" t="s">
        <v>81</v>
      </c>
      <c r="AY174" s="19" t="s">
        <v>174</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181</v>
      </c>
      <c r="BM174" s="226" t="s">
        <v>266</v>
      </c>
    </row>
    <row r="175" s="2" customFormat="1">
      <c r="A175" s="40"/>
      <c r="B175" s="41"/>
      <c r="C175" s="42"/>
      <c r="D175" s="228" t="s">
        <v>183</v>
      </c>
      <c r="E175" s="42"/>
      <c r="F175" s="229" t="s">
        <v>267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183</v>
      </c>
      <c r="AU175" s="19" t="s">
        <v>81</v>
      </c>
    </row>
    <row r="176" s="2" customFormat="1">
      <c r="A176" s="40"/>
      <c r="B176" s="41"/>
      <c r="C176" s="42"/>
      <c r="D176" s="228" t="s">
        <v>185</v>
      </c>
      <c r="E176" s="42"/>
      <c r="F176" s="233" t="s">
        <v>268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185</v>
      </c>
      <c r="AU176" s="19" t="s">
        <v>81</v>
      </c>
    </row>
    <row r="177" s="2" customFormat="1" ht="16.5" customHeight="1">
      <c r="A177" s="40"/>
      <c r="B177" s="41"/>
      <c r="C177" s="245" t="s">
        <v>8</v>
      </c>
      <c r="D177" s="245" t="s">
        <v>269</v>
      </c>
      <c r="E177" s="246" t="s">
        <v>270</v>
      </c>
      <c r="F177" s="247" t="s">
        <v>271</v>
      </c>
      <c r="G177" s="248" t="s">
        <v>272</v>
      </c>
      <c r="H177" s="249">
        <v>0.30299999999999999</v>
      </c>
      <c r="I177" s="250"/>
      <c r="J177" s="251">
        <f>ROUND(I177*H177,2)</f>
        <v>0</v>
      </c>
      <c r="K177" s="247" t="s">
        <v>180</v>
      </c>
      <c r="L177" s="252"/>
      <c r="M177" s="253" t="s">
        <v>19</v>
      </c>
      <c r="N177" s="254" t="s">
        <v>43</v>
      </c>
      <c r="O177" s="86"/>
      <c r="P177" s="224">
        <f>O177*H177</f>
        <v>0</v>
      </c>
      <c r="Q177" s="224">
        <v>0.001</v>
      </c>
      <c r="R177" s="224">
        <f>Q177*H177</f>
        <v>0.00030299999999999999</v>
      </c>
      <c r="S177" s="224">
        <v>0</v>
      </c>
      <c r="T177" s="225">
        <f>S177*H177</f>
        <v>0</v>
      </c>
      <c r="U177" s="40"/>
      <c r="V177" s="40"/>
      <c r="W177" s="40"/>
      <c r="X177" s="40"/>
      <c r="Y177" s="40"/>
      <c r="Z177" s="40"/>
      <c r="AA177" s="40"/>
      <c r="AB177" s="40"/>
      <c r="AC177" s="40"/>
      <c r="AD177" s="40"/>
      <c r="AE177" s="40"/>
      <c r="AR177" s="226" t="s">
        <v>227</v>
      </c>
      <c r="AT177" s="226" t="s">
        <v>269</v>
      </c>
      <c r="AU177" s="226" t="s">
        <v>81</v>
      </c>
      <c r="AY177" s="19" t="s">
        <v>174</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181</v>
      </c>
      <c r="BM177" s="226" t="s">
        <v>273</v>
      </c>
    </row>
    <row r="178" s="2" customFormat="1">
      <c r="A178" s="40"/>
      <c r="B178" s="41"/>
      <c r="C178" s="42"/>
      <c r="D178" s="228" t="s">
        <v>183</v>
      </c>
      <c r="E178" s="42"/>
      <c r="F178" s="229" t="s">
        <v>271</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183</v>
      </c>
      <c r="AU178" s="19" t="s">
        <v>81</v>
      </c>
    </row>
    <row r="179" s="13" customFormat="1">
      <c r="A179" s="13"/>
      <c r="B179" s="234"/>
      <c r="C179" s="235"/>
      <c r="D179" s="228" t="s">
        <v>197</v>
      </c>
      <c r="E179" s="235"/>
      <c r="F179" s="237" t="s">
        <v>274</v>
      </c>
      <c r="G179" s="235"/>
      <c r="H179" s="238">
        <v>0.30299999999999999</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197</v>
      </c>
      <c r="AU179" s="244" t="s">
        <v>81</v>
      </c>
      <c r="AV179" s="13" t="s">
        <v>81</v>
      </c>
      <c r="AW179" s="13" t="s">
        <v>4</v>
      </c>
      <c r="AX179" s="13" t="s">
        <v>79</v>
      </c>
      <c r="AY179" s="244" t="s">
        <v>174</v>
      </c>
    </row>
    <row r="180" s="2" customFormat="1" ht="21.75" customHeight="1">
      <c r="A180" s="40"/>
      <c r="B180" s="41"/>
      <c r="C180" s="215" t="s">
        <v>275</v>
      </c>
      <c r="D180" s="215" t="s">
        <v>176</v>
      </c>
      <c r="E180" s="216" t="s">
        <v>276</v>
      </c>
      <c r="F180" s="217" t="s">
        <v>277</v>
      </c>
      <c r="G180" s="218" t="s">
        <v>252</v>
      </c>
      <c r="H180" s="219">
        <v>40.415999999999997</v>
      </c>
      <c r="I180" s="220"/>
      <c r="J180" s="221">
        <f>ROUND(I180*H180,2)</f>
        <v>0</v>
      </c>
      <c r="K180" s="217" t="s">
        <v>180</v>
      </c>
      <c r="L180" s="46"/>
      <c r="M180" s="222" t="s">
        <v>19</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181</v>
      </c>
      <c r="AT180" s="226" t="s">
        <v>176</v>
      </c>
      <c r="AU180" s="226" t="s">
        <v>81</v>
      </c>
      <c r="AY180" s="19" t="s">
        <v>174</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181</v>
      </c>
      <c r="BM180" s="226" t="s">
        <v>278</v>
      </c>
    </row>
    <row r="181" s="2" customFormat="1">
      <c r="A181" s="40"/>
      <c r="B181" s="41"/>
      <c r="C181" s="42"/>
      <c r="D181" s="228" t="s">
        <v>183</v>
      </c>
      <c r="E181" s="42"/>
      <c r="F181" s="229" t="s">
        <v>279</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183</v>
      </c>
      <c r="AU181" s="19" t="s">
        <v>81</v>
      </c>
    </row>
    <row r="182" s="2" customFormat="1">
      <c r="A182" s="40"/>
      <c r="B182" s="41"/>
      <c r="C182" s="42"/>
      <c r="D182" s="228" t="s">
        <v>185</v>
      </c>
      <c r="E182" s="42"/>
      <c r="F182" s="233" t="s">
        <v>280</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185</v>
      </c>
      <c r="AU182" s="19" t="s">
        <v>81</v>
      </c>
    </row>
    <row r="183" s="2" customFormat="1">
      <c r="A183" s="40"/>
      <c r="B183" s="41"/>
      <c r="C183" s="42"/>
      <c r="D183" s="228" t="s">
        <v>281</v>
      </c>
      <c r="E183" s="42"/>
      <c r="F183" s="233" t="s">
        <v>282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281</v>
      </c>
      <c r="AU183" s="19" t="s">
        <v>81</v>
      </c>
    </row>
    <row r="184" s="13" customFormat="1">
      <c r="A184" s="13"/>
      <c r="B184" s="234"/>
      <c r="C184" s="235"/>
      <c r="D184" s="228" t="s">
        <v>197</v>
      </c>
      <c r="E184" s="235"/>
      <c r="F184" s="237" t="s">
        <v>283</v>
      </c>
      <c r="G184" s="235"/>
      <c r="H184" s="238">
        <v>40.415999999999997</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197</v>
      </c>
      <c r="AU184" s="244" t="s">
        <v>81</v>
      </c>
      <c r="AV184" s="13" t="s">
        <v>81</v>
      </c>
      <c r="AW184" s="13" t="s">
        <v>4</v>
      </c>
      <c r="AX184" s="13" t="s">
        <v>79</v>
      </c>
      <c r="AY184" s="244" t="s">
        <v>174</v>
      </c>
    </row>
    <row r="185" s="2" customFormat="1" ht="16.5" customHeight="1">
      <c r="A185" s="40"/>
      <c r="B185" s="41"/>
      <c r="C185" s="215" t="s">
        <v>284</v>
      </c>
      <c r="D185" s="215" t="s">
        <v>176</v>
      </c>
      <c r="E185" s="216" t="s">
        <v>285</v>
      </c>
      <c r="F185" s="217" t="s">
        <v>286</v>
      </c>
      <c r="G185" s="218" t="s">
        <v>252</v>
      </c>
      <c r="H185" s="219">
        <v>40.415999999999997</v>
      </c>
      <c r="I185" s="220"/>
      <c r="J185" s="221">
        <f>ROUND(I185*H185,2)</f>
        <v>0</v>
      </c>
      <c r="K185" s="217" t="s">
        <v>180</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181</v>
      </c>
      <c r="AT185" s="226" t="s">
        <v>176</v>
      </c>
      <c r="AU185" s="226" t="s">
        <v>81</v>
      </c>
      <c r="AY185" s="19" t="s">
        <v>174</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181</v>
      </c>
      <c r="BM185" s="226" t="s">
        <v>287</v>
      </c>
    </row>
    <row r="186" s="2" customFormat="1">
      <c r="A186" s="40"/>
      <c r="B186" s="41"/>
      <c r="C186" s="42"/>
      <c r="D186" s="228" t="s">
        <v>183</v>
      </c>
      <c r="E186" s="42"/>
      <c r="F186" s="229" t="s">
        <v>288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183</v>
      </c>
      <c r="AU186" s="19" t="s">
        <v>81</v>
      </c>
    </row>
    <row r="187" s="2" customFormat="1">
      <c r="A187" s="40"/>
      <c r="B187" s="41"/>
      <c r="C187" s="42"/>
      <c r="D187" s="228" t="s">
        <v>185</v>
      </c>
      <c r="E187" s="42"/>
      <c r="F187" s="233" t="s">
        <v>280</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185</v>
      </c>
      <c r="AU187" s="19" t="s">
        <v>81</v>
      </c>
    </row>
    <row r="188" s="2" customFormat="1">
      <c r="A188" s="40"/>
      <c r="B188" s="41"/>
      <c r="C188" s="42"/>
      <c r="D188" s="228" t="s">
        <v>281</v>
      </c>
      <c r="E188" s="42"/>
      <c r="F188" s="233" t="s">
        <v>282</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281</v>
      </c>
      <c r="AU188" s="19" t="s">
        <v>81</v>
      </c>
    </row>
    <row r="189" s="13" customFormat="1">
      <c r="A189" s="13"/>
      <c r="B189" s="234"/>
      <c r="C189" s="235"/>
      <c r="D189" s="228" t="s">
        <v>197</v>
      </c>
      <c r="E189" s="235"/>
      <c r="F189" s="237" t="s">
        <v>283</v>
      </c>
      <c r="G189" s="235"/>
      <c r="H189" s="238">
        <v>40.415999999999997</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197</v>
      </c>
      <c r="AU189" s="244" t="s">
        <v>81</v>
      </c>
      <c r="AV189" s="13" t="s">
        <v>81</v>
      </c>
      <c r="AW189" s="13" t="s">
        <v>4</v>
      </c>
      <c r="AX189" s="13" t="s">
        <v>79</v>
      </c>
      <c r="AY189" s="244" t="s">
        <v>174</v>
      </c>
    </row>
    <row r="190" s="2" customFormat="1" ht="21.75" customHeight="1">
      <c r="A190" s="40"/>
      <c r="B190" s="41"/>
      <c r="C190" s="215" t="s">
        <v>289</v>
      </c>
      <c r="D190" s="215" t="s">
        <v>176</v>
      </c>
      <c r="E190" s="216" t="s">
        <v>290</v>
      </c>
      <c r="F190" s="217" t="s">
        <v>291</v>
      </c>
      <c r="G190" s="218" t="s">
        <v>252</v>
      </c>
      <c r="H190" s="219">
        <v>20.207999999999998</v>
      </c>
      <c r="I190" s="220"/>
      <c r="J190" s="221">
        <f>ROUND(I190*H190,2)</f>
        <v>0</v>
      </c>
      <c r="K190" s="217" t="s">
        <v>180</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181</v>
      </c>
      <c r="AT190" s="226" t="s">
        <v>176</v>
      </c>
      <c r="AU190" s="226" t="s">
        <v>81</v>
      </c>
      <c r="AY190" s="19" t="s">
        <v>174</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181</v>
      </c>
      <c r="BM190" s="226" t="s">
        <v>292</v>
      </c>
    </row>
    <row r="191" s="2" customFormat="1">
      <c r="A191" s="40"/>
      <c r="B191" s="41"/>
      <c r="C191" s="42"/>
      <c r="D191" s="228" t="s">
        <v>183</v>
      </c>
      <c r="E191" s="42"/>
      <c r="F191" s="229" t="s">
        <v>293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183</v>
      </c>
      <c r="AU191" s="19" t="s">
        <v>81</v>
      </c>
    </row>
    <row r="192" s="2" customFormat="1">
      <c r="A192" s="40"/>
      <c r="B192" s="41"/>
      <c r="C192" s="42"/>
      <c r="D192" s="228" t="s">
        <v>185</v>
      </c>
      <c r="E192" s="42"/>
      <c r="F192" s="233" t="s">
        <v>294</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185</v>
      </c>
      <c r="AU192" s="19" t="s">
        <v>81</v>
      </c>
    </row>
    <row r="193" s="2" customFormat="1" ht="16.5" customHeight="1">
      <c r="A193" s="40"/>
      <c r="B193" s="41"/>
      <c r="C193" s="245" t="s">
        <v>295</v>
      </c>
      <c r="D193" s="245" t="s">
        <v>269</v>
      </c>
      <c r="E193" s="246" t="s">
        <v>296</v>
      </c>
      <c r="F193" s="247" t="s">
        <v>297</v>
      </c>
      <c r="G193" s="248" t="s">
        <v>193</v>
      </c>
      <c r="H193" s="249">
        <v>4.04</v>
      </c>
      <c r="I193" s="250"/>
      <c r="J193" s="251">
        <f>ROUND(I193*H193,2)</f>
        <v>0</v>
      </c>
      <c r="K193" s="247" t="s">
        <v>180</v>
      </c>
      <c r="L193" s="252"/>
      <c r="M193" s="253" t="s">
        <v>19</v>
      </c>
      <c r="N193" s="254"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227</v>
      </c>
      <c r="AT193" s="226" t="s">
        <v>269</v>
      </c>
      <c r="AU193" s="226" t="s">
        <v>81</v>
      </c>
      <c r="AY193" s="19" t="s">
        <v>174</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181</v>
      </c>
      <c r="BM193" s="226" t="s">
        <v>298</v>
      </c>
    </row>
    <row r="194" s="2" customFormat="1">
      <c r="A194" s="40"/>
      <c r="B194" s="41"/>
      <c r="C194" s="42"/>
      <c r="D194" s="228" t="s">
        <v>183</v>
      </c>
      <c r="E194" s="42"/>
      <c r="F194" s="229" t="s">
        <v>297</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183</v>
      </c>
      <c r="AU194" s="19" t="s">
        <v>81</v>
      </c>
    </row>
    <row r="195" s="13" customFormat="1">
      <c r="A195" s="13"/>
      <c r="B195" s="234"/>
      <c r="C195" s="235"/>
      <c r="D195" s="228" t="s">
        <v>197</v>
      </c>
      <c r="E195" s="236" t="s">
        <v>19</v>
      </c>
      <c r="F195" s="237" t="s">
        <v>299</v>
      </c>
      <c r="G195" s="235"/>
      <c r="H195" s="238">
        <v>4.04</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197</v>
      </c>
      <c r="AU195" s="244" t="s">
        <v>81</v>
      </c>
      <c r="AV195" s="13" t="s">
        <v>81</v>
      </c>
      <c r="AW195" s="13" t="s">
        <v>33</v>
      </c>
      <c r="AX195" s="13" t="s">
        <v>72</v>
      </c>
      <c r="AY195" s="244" t="s">
        <v>174</v>
      </c>
    </row>
    <row r="196" s="12" customFormat="1" ht="22.8" customHeight="1">
      <c r="A196" s="12"/>
      <c r="B196" s="199"/>
      <c r="C196" s="200"/>
      <c r="D196" s="201" t="s">
        <v>71</v>
      </c>
      <c r="E196" s="213" t="s">
        <v>81</v>
      </c>
      <c r="F196" s="213" t="s">
        <v>300</v>
      </c>
      <c r="G196" s="200"/>
      <c r="H196" s="200"/>
      <c r="I196" s="203"/>
      <c r="J196" s="214">
        <f>BK196</f>
        <v>0</v>
      </c>
      <c r="K196" s="200"/>
      <c r="L196" s="205"/>
      <c r="M196" s="206"/>
      <c r="N196" s="207"/>
      <c r="O196" s="207"/>
      <c r="P196" s="208">
        <f>SUM(P197:P211)</f>
        <v>0</v>
      </c>
      <c r="Q196" s="207"/>
      <c r="R196" s="208">
        <f>SUM(R197:R211)</f>
        <v>2.9652568199999996</v>
      </c>
      <c r="S196" s="207"/>
      <c r="T196" s="209">
        <f>SUM(T197:T211)</f>
        <v>0</v>
      </c>
      <c r="U196" s="12"/>
      <c r="V196" s="12"/>
      <c r="W196" s="12"/>
      <c r="X196" s="12"/>
      <c r="Y196" s="12"/>
      <c r="Z196" s="12"/>
      <c r="AA196" s="12"/>
      <c r="AB196" s="12"/>
      <c r="AC196" s="12"/>
      <c r="AD196" s="12"/>
      <c r="AE196" s="12"/>
      <c r="AR196" s="210" t="s">
        <v>79</v>
      </c>
      <c r="AT196" s="211" t="s">
        <v>71</v>
      </c>
      <c r="AU196" s="211" t="s">
        <v>79</v>
      </c>
      <c r="AY196" s="210" t="s">
        <v>174</v>
      </c>
      <c r="BK196" s="212">
        <f>SUM(BK197:BK211)</f>
        <v>0</v>
      </c>
    </row>
    <row r="197" s="2" customFormat="1">
      <c r="A197" s="40"/>
      <c r="B197" s="41"/>
      <c r="C197" s="215" t="s">
        <v>301</v>
      </c>
      <c r="D197" s="215" t="s">
        <v>176</v>
      </c>
      <c r="E197" s="216" t="s">
        <v>302</v>
      </c>
      <c r="F197" s="217" t="s">
        <v>303</v>
      </c>
      <c r="G197" s="218" t="s">
        <v>193</v>
      </c>
      <c r="H197" s="219">
        <v>0.20999999999999999</v>
      </c>
      <c r="I197" s="220"/>
      <c r="J197" s="221">
        <f>ROUND(I197*H197,2)</f>
        <v>0</v>
      </c>
      <c r="K197" s="217" t="s">
        <v>180</v>
      </c>
      <c r="L197" s="46"/>
      <c r="M197" s="222" t="s">
        <v>19</v>
      </c>
      <c r="N197" s="223" t="s">
        <v>43</v>
      </c>
      <c r="O197" s="86"/>
      <c r="P197" s="224">
        <f>O197*H197</f>
        <v>0</v>
      </c>
      <c r="Q197" s="224">
        <v>1.98</v>
      </c>
      <c r="R197" s="224">
        <f>Q197*H197</f>
        <v>0.4158</v>
      </c>
      <c r="S197" s="224">
        <v>0</v>
      </c>
      <c r="T197" s="225">
        <f>S197*H197</f>
        <v>0</v>
      </c>
      <c r="U197" s="40"/>
      <c r="V197" s="40"/>
      <c r="W197" s="40"/>
      <c r="X197" s="40"/>
      <c r="Y197" s="40"/>
      <c r="Z197" s="40"/>
      <c r="AA197" s="40"/>
      <c r="AB197" s="40"/>
      <c r="AC197" s="40"/>
      <c r="AD197" s="40"/>
      <c r="AE197" s="40"/>
      <c r="AR197" s="226" t="s">
        <v>181</v>
      </c>
      <c r="AT197" s="226" t="s">
        <v>176</v>
      </c>
      <c r="AU197" s="226" t="s">
        <v>81</v>
      </c>
      <c r="AY197" s="19" t="s">
        <v>174</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181</v>
      </c>
      <c r="BM197" s="226" t="s">
        <v>304</v>
      </c>
    </row>
    <row r="198" s="2" customFormat="1">
      <c r="A198" s="40"/>
      <c r="B198" s="41"/>
      <c r="C198" s="42"/>
      <c r="D198" s="228" t="s">
        <v>183</v>
      </c>
      <c r="E198" s="42"/>
      <c r="F198" s="229" t="s">
        <v>305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183</v>
      </c>
      <c r="AU198" s="19" t="s">
        <v>81</v>
      </c>
    </row>
    <row r="199" s="2" customFormat="1">
      <c r="A199" s="40"/>
      <c r="B199" s="41"/>
      <c r="C199" s="42"/>
      <c r="D199" s="228" t="s">
        <v>185</v>
      </c>
      <c r="E199" s="42"/>
      <c r="F199" s="233" t="s">
        <v>306</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185</v>
      </c>
      <c r="AU199" s="19" t="s">
        <v>81</v>
      </c>
    </row>
    <row r="200" s="13" customFormat="1">
      <c r="A200" s="13"/>
      <c r="B200" s="234"/>
      <c r="C200" s="235"/>
      <c r="D200" s="228" t="s">
        <v>197</v>
      </c>
      <c r="E200" s="236" t="s">
        <v>19</v>
      </c>
      <c r="F200" s="237" t="s">
        <v>307</v>
      </c>
      <c r="G200" s="235"/>
      <c r="H200" s="238">
        <v>0.20999999999999999</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197</v>
      </c>
      <c r="AU200" s="244" t="s">
        <v>81</v>
      </c>
      <c r="AV200" s="13" t="s">
        <v>81</v>
      </c>
      <c r="AW200" s="13" t="s">
        <v>33</v>
      </c>
      <c r="AX200" s="13" t="s">
        <v>72</v>
      </c>
      <c r="AY200" s="244" t="s">
        <v>174</v>
      </c>
    </row>
    <row r="201" s="2" customFormat="1" ht="16.5" customHeight="1">
      <c r="A201" s="40"/>
      <c r="B201" s="41"/>
      <c r="C201" s="215" t="s">
        <v>7</v>
      </c>
      <c r="D201" s="215" t="s">
        <v>176</v>
      </c>
      <c r="E201" s="216" t="s">
        <v>308</v>
      </c>
      <c r="F201" s="217" t="s">
        <v>309</v>
      </c>
      <c r="G201" s="218" t="s">
        <v>193</v>
      </c>
      <c r="H201" s="219">
        <v>1.121</v>
      </c>
      <c r="I201" s="220"/>
      <c r="J201" s="221">
        <f>ROUND(I201*H201,2)</f>
        <v>0</v>
      </c>
      <c r="K201" s="217" t="s">
        <v>180</v>
      </c>
      <c r="L201" s="46"/>
      <c r="M201" s="222" t="s">
        <v>19</v>
      </c>
      <c r="N201" s="223" t="s">
        <v>43</v>
      </c>
      <c r="O201" s="86"/>
      <c r="P201" s="224">
        <f>O201*H201</f>
        <v>0</v>
      </c>
      <c r="Q201" s="224">
        <v>2.2563399999999998</v>
      </c>
      <c r="R201" s="224">
        <f>Q201*H201</f>
        <v>2.5293571399999997</v>
      </c>
      <c r="S201" s="224">
        <v>0</v>
      </c>
      <c r="T201" s="225">
        <f>S201*H201</f>
        <v>0</v>
      </c>
      <c r="U201" s="40"/>
      <c r="V201" s="40"/>
      <c r="W201" s="40"/>
      <c r="X201" s="40"/>
      <c r="Y201" s="40"/>
      <c r="Z201" s="40"/>
      <c r="AA201" s="40"/>
      <c r="AB201" s="40"/>
      <c r="AC201" s="40"/>
      <c r="AD201" s="40"/>
      <c r="AE201" s="40"/>
      <c r="AR201" s="226" t="s">
        <v>181</v>
      </c>
      <c r="AT201" s="226" t="s">
        <v>176</v>
      </c>
      <c r="AU201" s="226" t="s">
        <v>81</v>
      </c>
      <c r="AY201" s="19" t="s">
        <v>174</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181</v>
      </c>
      <c r="BM201" s="226" t="s">
        <v>310</v>
      </c>
    </row>
    <row r="202" s="2" customFormat="1">
      <c r="A202" s="40"/>
      <c r="B202" s="41"/>
      <c r="C202" s="42"/>
      <c r="D202" s="228" t="s">
        <v>183</v>
      </c>
      <c r="E202" s="42"/>
      <c r="F202" s="229" t="s">
        <v>311</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183</v>
      </c>
      <c r="AU202" s="19" t="s">
        <v>81</v>
      </c>
    </row>
    <row r="203" s="2" customFormat="1">
      <c r="A203" s="40"/>
      <c r="B203" s="41"/>
      <c r="C203" s="42"/>
      <c r="D203" s="228" t="s">
        <v>185</v>
      </c>
      <c r="E203" s="42"/>
      <c r="F203" s="233" t="s">
        <v>312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185</v>
      </c>
      <c r="AU203" s="19" t="s">
        <v>81</v>
      </c>
    </row>
    <row r="204" s="13" customFormat="1">
      <c r="A204" s="13"/>
      <c r="B204" s="234"/>
      <c r="C204" s="235"/>
      <c r="D204" s="228" t="s">
        <v>197</v>
      </c>
      <c r="E204" s="236" t="s">
        <v>19</v>
      </c>
      <c r="F204" s="237" t="s">
        <v>313</v>
      </c>
      <c r="G204" s="235"/>
      <c r="H204" s="238">
        <v>1.121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197</v>
      </c>
      <c r="AU204" s="244" t="s">
        <v>81</v>
      </c>
      <c r="AV204" s="13" t="s">
        <v>81</v>
      </c>
      <c r="AW204" s="13" t="s">
        <v>33</v>
      </c>
      <c r="AX204" s="13" t="s">
        <v>72</v>
      </c>
      <c r="AY204" s="244" t="s">
        <v>174</v>
      </c>
    </row>
    <row r="205" s="2" customFormat="1" ht="16.5" customHeight="1">
      <c r="A205" s="40"/>
      <c r="B205" s="41"/>
      <c r="C205" s="215" t="s">
        <v>314</v>
      </c>
      <c r="D205" s="215" t="s">
        <v>176</v>
      </c>
      <c r="E205" s="216" t="s">
        <v>315</v>
      </c>
      <c r="F205" s="217" t="s">
        <v>316</v>
      </c>
      <c r="G205" s="218" t="s">
        <v>252</v>
      </c>
      <c r="H205" s="219">
        <v>7.4720000000000004</v>
      </c>
      <c r="I205" s="220"/>
      <c r="J205" s="221">
        <f>ROUND(I205*H205,2)</f>
        <v>0</v>
      </c>
      <c r="K205" s="217" t="s">
        <v>180</v>
      </c>
      <c r="L205" s="46"/>
      <c r="M205" s="222" t="s">
        <v>19</v>
      </c>
      <c r="N205" s="223" t="s">
        <v>43</v>
      </c>
      <c r="O205" s="86"/>
      <c r="P205" s="224">
        <f>O205*H205</f>
        <v>0</v>
      </c>
      <c r="Q205" s="224">
        <v>0.0026900000000000001</v>
      </c>
      <c r="R205" s="224">
        <f>Q205*H205</f>
        <v>0.020099680000000002</v>
      </c>
      <c r="S205" s="224">
        <v>0</v>
      </c>
      <c r="T205" s="225">
        <f>S205*H205</f>
        <v>0</v>
      </c>
      <c r="U205" s="40"/>
      <c r="V205" s="40"/>
      <c r="W205" s="40"/>
      <c r="X205" s="40"/>
      <c r="Y205" s="40"/>
      <c r="Z205" s="40"/>
      <c r="AA205" s="40"/>
      <c r="AB205" s="40"/>
      <c r="AC205" s="40"/>
      <c r="AD205" s="40"/>
      <c r="AE205" s="40"/>
      <c r="AR205" s="226" t="s">
        <v>181</v>
      </c>
      <c r="AT205" s="226" t="s">
        <v>176</v>
      </c>
      <c r="AU205" s="226" t="s">
        <v>81</v>
      </c>
      <c r="AY205" s="19" t="s">
        <v>174</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181</v>
      </c>
      <c r="BM205" s="226" t="s">
        <v>317</v>
      </c>
    </row>
    <row r="206" s="2" customFormat="1">
      <c r="A206" s="40"/>
      <c r="B206" s="41"/>
      <c r="C206" s="42"/>
      <c r="D206" s="228" t="s">
        <v>183</v>
      </c>
      <c r="E206" s="42"/>
      <c r="F206" s="229" t="s">
        <v>318</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183</v>
      </c>
      <c r="AU206" s="19" t="s">
        <v>81</v>
      </c>
    </row>
    <row r="207" s="2" customFormat="1">
      <c r="A207" s="40"/>
      <c r="B207" s="41"/>
      <c r="C207" s="42"/>
      <c r="D207" s="228" t="s">
        <v>185</v>
      </c>
      <c r="E207" s="42"/>
      <c r="F207" s="233" t="s">
        <v>319</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185</v>
      </c>
      <c r="AU207" s="19" t="s">
        <v>81</v>
      </c>
    </row>
    <row r="208" s="13" customFormat="1">
      <c r="A208" s="13"/>
      <c r="B208" s="234"/>
      <c r="C208" s="235"/>
      <c r="D208" s="228" t="s">
        <v>197</v>
      </c>
      <c r="E208" s="236" t="s">
        <v>19</v>
      </c>
      <c r="F208" s="237" t="s">
        <v>320</v>
      </c>
      <c r="G208" s="235"/>
      <c r="H208" s="238">
        <v>7.4720000000000004</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197</v>
      </c>
      <c r="AU208" s="244" t="s">
        <v>81</v>
      </c>
      <c r="AV208" s="13" t="s">
        <v>81</v>
      </c>
      <c r="AW208" s="13" t="s">
        <v>33</v>
      </c>
      <c r="AX208" s="13" t="s">
        <v>72</v>
      </c>
      <c r="AY208" s="244" t="s">
        <v>174</v>
      </c>
    </row>
    <row r="209" s="2" customFormat="1" ht="16.5" customHeight="1">
      <c r="A209" s="40"/>
      <c r="B209" s="41"/>
      <c r="C209" s="215" t="s">
        <v>321</v>
      </c>
      <c r="D209" s="215" t="s">
        <v>176</v>
      </c>
      <c r="E209" s="216" t="s">
        <v>322</v>
      </c>
      <c r="F209" s="217" t="s">
        <v>323</v>
      </c>
      <c r="G209" s="218" t="s">
        <v>252</v>
      </c>
      <c r="H209" s="219">
        <v>7.4720000000000004</v>
      </c>
      <c r="I209" s="220"/>
      <c r="J209" s="221">
        <f>ROUND(I209*H209,2)</f>
        <v>0</v>
      </c>
      <c r="K209" s="217" t="s">
        <v>180</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181</v>
      </c>
      <c r="AT209" s="226" t="s">
        <v>176</v>
      </c>
      <c r="AU209" s="226" t="s">
        <v>81</v>
      </c>
      <c r="AY209" s="19" t="s">
        <v>174</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181</v>
      </c>
      <c r="BM209" s="226" t="s">
        <v>324</v>
      </c>
    </row>
    <row r="210" s="2" customFormat="1">
      <c r="A210" s="40"/>
      <c r="B210" s="41"/>
      <c r="C210" s="42"/>
      <c r="D210" s="228" t="s">
        <v>183</v>
      </c>
      <c r="E210" s="42"/>
      <c r="F210" s="229" t="s">
        <v>325</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183</v>
      </c>
      <c r="AU210" s="19" t="s">
        <v>81</v>
      </c>
    </row>
    <row r="211" s="2" customFormat="1">
      <c r="A211" s="40"/>
      <c r="B211" s="41"/>
      <c r="C211" s="42"/>
      <c r="D211" s="228" t="s">
        <v>185</v>
      </c>
      <c r="E211" s="42"/>
      <c r="F211" s="233" t="s">
        <v>319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185</v>
      </c>
      <c r="AU211" s="19" t="s">
        <v>81</v>
      </c>
    </row>
    <row r="212" s="12" customFormat="1" ht="22.8" customHeight="1">
      <c r="A212" s="12"/>
      <c r="B212" s="199"/>
      <c r="C212" s="200"/>
      <c r="D212" s="201" t="s">
        <v>71</v>
      </c>
      <c r="E212" s="213" t="s">
        <v>92</v>
      </c>
      <c r="F212" s="213" t="s">
        <v>326</v>
      </c>
      <c r="G212" s="200"/>
      <c r="H212" s="200"/>
      <c r="I212" s="203"/>
      <c r="J212" s="214">
        <f>BK212</f>
        <v>0</v>
      </c>
      <c r="K212" s="200"/>
      <c r="L212" s="205"/>
      <c r="M212" s="206"/>
      <c r="N212" s="207"/>
      <c r="O212" s="207"/>
      <c r="P212" s="208">
        <f>SUM(P213:P276)</f>
        <v>0</v>
      </c>
      <c r="Q212" s="207"/>
      <c r="R212" s="208">
        <f>SUM(R213:R276)</f>
        <v>6.88369754</v>
      </c>
      <c r="S212" s="207"/>
      <c r="T212" s="209">
        <f>SUM(T213:T276)</f>
        <v>0</v>
      </c>
      <c r="U212" s="12"/>
      <c r="V212" s="12"/>
      <c r="W212" s="12"/>
      <c r="X212" s="12"/>
      <c r="Y212" s="12"/>
      <c r="Z212" s="12"/>
      <c r="AA212" s="12"/>
      <c r="AB212" s="12"/>
      <c r="AC212" s="12"/>
      <c r="AD212" s="12"/>
      <c r="AE212" s="12"/>
      <c r="AR212" s="210" t="s">
        <v>79</v>
      </c>
      <c r="AT212" s="211" t="s">
        <v>71</v>
      </c>
      <c r="AU212" s="211" t="s">
        <v>79</v>
      </c>
      <c r="AY212" s="210" t="s">
        <v>174</v>
      </c>
      <c r="BK212" s="212">
        <f>SUM(BK213:BK276)</f>
        <v>0</v>
      </c>
    </row>
    <row r="213" s="2" customFormat="1" ht="33" customHeight="1">
      <c r="A213" s="40"/>
      <c r="B213" s="41"/>
      <c r="C213" s="215" t="s">
        <v>327</v>
      </c>
      <c r="D213" s="215" t="s">
        <v>176</v>
      </c>
      <c r="E213" s="216" t="s">
        <v>328</v>
      </c>
      <c r="F213" s="217" t="s">
        <v>329</v>
      </c>
      <c r="G213" s="218" t="s">
        <v>193</v>
      </c>
      <c r="H213" s="219">
        <v>0.90000000000000002</v>
      </c>
      <c r="I213" s="220"/>
      <c r="J213" s="221">
        <f>ROUND(I213*H213,2)</f>
        <v>0</v>
      </c>
      <c r="K213" s="217" t="s">
        <v>180</v>
      </c>
      <c r="L213" s="46"/>
      <c r="M213" s="222" t="s">
        <v>19</v>
      </c>
      <c r="N213" s="223" t="s">
        <v>43</v>
      </c>
      <c r="O213" s="86"/>
      <c r="P213" s="224">
        <f>O213*H213</f>
        <v>0</v>
      </c>
      <c r="Q213" s="224">
        <v>1.3271500000000001</v>
      </c>
      <c r="R213" s="224">
        <f>Q213*H213</f>
        <v>1.1944350000000001</v>
      </c>
      <c r="S213" s="224">
        <v>0</v>
      </c>
      <c r="T213" s="225">
        <f>S213*H213</f>
        <v>0</v>
      </c>
      <c r="U213" s="40"/>
      <c r="V213" s="40"/>
      <c r="W213" s="40"/>
      <c r="X213" s="40"/>
      <c r="Y213" s="40"/>
      <c r="Z213" s="40"/>
      <c r="AA213" s="40"/>
      <c r="AB213" s="40"/>
      <c r="AC213" s="40"/>
      <c r="AD213" s="40"/>
      <c r="AE213" s="40"/>
      <c r="AR213" s="226" t="s">
        <v>181</v>
      </c>
      <c r="AT213" s="226" t="s">
        <v>176</v>
      </c>
      <c r="AU213" s="226" t="s">
        <v>81</v>
      </c>
      <c r="AY213" s="19" t="s">
        <v>174</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181</v>
      </c>
      <c r="BM213" s="226" t="s">
        <v>330</v>
      </c>
    </row>
    <row r="214" s="2" customFormat="1">
      <c r="A214" s="40"/>
      <c r="B214" s="41"/>
      <c r="C214" s="42"/>
      <c r="D214" s="228" t="s">
        <v>183</v>
      </c>
      <c r="E214" s="42"/>
      <c r="F214" s="229" t="s">
        <v>331</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183</v>
      </c>
      <c r="AU214" s="19" t="s">
        <v>81</v>
      </c>
    </row>
    <row r="215" s="13" customFormat="1">
      <c r="A215" s="13"/>
      <c r="B215" s="234"/>
      <c r="C215" s="235"/>
      <c r="D215" s="228" t="s">
        <v>197</v>
      </c>
      <c r="E215" s="236" t="s">
        <v>19</v>
      </c>
      <c r="F215" s="237" t="s">
        <v>332</v>
      </c>
      <c r="G215" s="235"/>
      <c r="H215" s="238">
        <v>0.26500000000000001</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197</v>
      </c>
      <c r="AU215" s="244" t="s">
        <v>81</v>
      </c>
      <c r="AV215" s="13" t="s">
        <v>81</v>
      </c>
      <c r="AW215" s="13" t="s">
        <v>33</v>
      </c>
      <c r="AX215" s="13" t="s">
        <v>72</v>
      </c>
      <c r="AY215" s="244" t="s">
        <v>174</v>
      </c>
    </row>
    <row r="216" s="13" customFormat="1">
      <c r="A216" s="13"/>
      <c r="B216" s="234"/>
      <c r="C216" s="235"/>
      <c r="D216" s="228" t="s">
        <v>197</v>
      </c>
      <c r="E216" s="236" t="s">
        <v>19</v>
      </c>
      <c r="F216" s="237" t="s">
        <v>333</v>
      </c>
      <c r="G216" s="235"/>
      <c r="H216" s="238">
        <v>0.217</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197</v>
      </c>
      <c r="AU216" s="244" t="s">
        <v>81</v>
      </c>
      <c r="AV216" s="13" t="s">
        <v>81</v>
      </c>
      <c r="AW216" s="13" t="s">
        <v>33</v>
      </c>
      <c r="AX216" s="13" t="s">
        <v>72</v>
      </c>
      <c r="AY216" s="244" t="s">
        <v>174</v>
      </c>
    </row>
    <row r="217" s="13" customFormat="1">
      <c r="A217" s="13"/>
      <c r="B217" s="234"/>
      <c r="C217" s="235"/>
      <c r="D217" s="228" t="s">
        <v>197</v>
      </c>
      <c r="E217" s="236" t="s">
        <v>19</v>
      </c>
      <c r="F217" s="237" t="s">
        <v>334</v>
      </c>
      <c r="G217" s="235"/>
      <c r="H217" s="238">
        <v>0.41799999999999998</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197</v>
      </c>
      <c r="AU217" s="244" t="s">
        <v>81</v>
      </c>
      <c r="AV217" s="13" t="s">
        <v>81</v>
      </c>
      <c r="AW217" s="13" t="s">
        <v>33</v>
      </c>
      <c r="AX217" s="13" t="s">
        <v>72</v>
      </c>
      <c r="AY217" s="244" t="s">
        <v>174</v>
      </c>
    </row>
    <row r="218" s="2" customFormat="1">
      <c r="A218" s="40"/>
      <c r="B218" s="41"/>
      <c r="C218" s="215" t="s">
        <v>335</v>
      </c>
      <c r="D218" s="215" t="s">
        <v>176</v>
      </c>
      <c r="E218" s="216" t="s">
        <v>336</v>
      </c>
      <c r="F218" s="217" t="s">
        <v>337</v>
      </c>
      <c r="G218" s="218" t="s">
        <v>252</v>
      </c>
      <c r="H218" s="219">
        <v>1.8400000000000001</v>
      </c>
      <c r="I218" s="220"/>
      <c r="J218" s="221">
        <f>ROUND(I218*H218,2)</f>
        <v>0</v>
      </c>
      <c r="K218" s="217" t="s">
        <v>180</v>
      </c>
      <c r="L218" s="46"/>
      <c r="M218" s="222" t="s">
        <v>19</v>
      </c>
      <c r="N218" s="223" t="s">
        <v>43</v>
      </c>
      <c r="O218" s="86"/>
      <c r="P218" s="224">
        <f>O218*H218</f>
        <v>0</v>
      </c>
      <c r="Q218" s="224">
        <v>0.063070000000000001</v>
      </c>
      <c r="R218" s="224">
        <f>Q218*H218</f>
        <v>0.11604880000000001</v>
      </c>
      <c r="S218" s="224">
        <v>0</v>
      </c>
      <c r="T218" s="225">
        <f>S218*H218</f>
        <v>0</v>
      </c>
      <c r="U218" s="40"/>
      <c r="V218" s="40"/>
      <c r="W218" s="40"/>
      <c r="X218" s="40"/>
      <c r="Y218" s="40"/>
      <c r="Z218" s="40"/>
      <c r="AA218" s="40"/>
      <c r="AB218" s="40"/>
      <c r="AC218" s="40"/>
      <c r="AD218" s="40"/>
      <c r="AE218" s="40"/>
      <c r="AR218" s="226" t="s">
        <v>181</v>
      </c>
      <c r="AT218" s="226" t="s">
        <v>176</v>
      </c>
      <c r="AU218" s="226" t="s">
        <v>81</v>
      </c>
      <c r="AY218" s="19" t="s">
        <v>174</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181</v>
      </c>
      <c r="BM218" s="226" t="s">
        <v>338</v>
      </c>
    </row>
    <row r="219" s="2" customFormat="1">
      <c r="A219" s="40"/>
      <c r="B219" s="41"/>
      <c r="C219" s="42"/>
      <c r="D219" s="228" t="s">
        <v>183</v>
      </c>
      <c r="E219" s="42"/>
      <c r="F219" s="229" t="s">
        <v>339</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183</v>
      </c>
      <c r="AU219" s="19" t="s">
        <v>81</v>
      </c>
    </row>
    <row r="220" s="13" customFormat="1">
      <c r="A220" s="13"/>
      <c r="B220" s="234"/>
      <c r="C220" s="235"/>
      <c r="D220" s="228" t="s">
        <v>197</v>
      </c>
      <c r="E220" s="236" t="s">
        <v>19</v>
      </c>
      <c r="F220" s="237" t="s">
        <v>340</v>
      </c>
      <c r="G220" s="235"/>
      <c r="H220" s="238">
        <v>0.59999999999999998</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197</v>
      </c>
      <c r="AU220" s="244" t="s">
        <v>81</v>
      </c>
      <c r="AV220" s="13" t="s">
        <v>81</v>
      </c>
      <c r="AW220" s="13" t="s">
        <v>33</v>
      </c>
      <c r="AX220" s="13" t="s">
        <v>72</v>
      </c>
      <c r="AY220" s="244" t="s">
        <v>174</v>
      </c>
    </row>
    <row r="221" s="13" customFormat="1">
      <c r="A221" s="13"/>
      <c r="B221" s="234"/>
      <c r="C221" s="235"/>
      <c r="D221" s="228" t="s">
        <v>197</v>
      </c>
      <c r="E221" s="236" t="s">
        <v>19</v>
      </c>
      <c r="F221" s="237" t="s">
        <v>341</v>
      </c>
      <c r="G221" s="235"/>
      <c r="H221" s="238">
        <v>0.59999999999999998</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197</v>
      </c>
      <c r="AU221" s="244" t="s">
        <v>81</v>
      </c>
      <c r="AV221" s="13" t="s">
        <v>81</v>
      </c>
      <c r="AW221" s="13" t="s">
        <v>33</v>
      </c>
      <c r="AX221" s="13" t="s">
        <v>72</v>
      </c>
      <c r="AY221" s="244" t="s">
        <v>174</v>
      </c>
    </row>
    <row r="222" s="13" customFormat="1">
      <c r="A222" s="13"/>
      <c r="B222" s="234"/>
      <c r="C222" s="235"/>
      <c r="D222" s="228" t="s">
        <v>197</v>
      </c>
      <c r="E222" s="236" t="s">
        <v>19</v>
      </c>
      <c r="F222" s="237" t="s">
        <v>342</v>
      </c>
      <c r="G222" s="235"/>
      <c r="H222" s="238">
        <v>0.64000000000000001</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197</v>
      </c>
      <c r="AU222" s="244" t="s">
        <v>81</v>
      </c>
      <c r="AV222" s="13" t="s">
        <v>81</v>
      </c>
      <c r="AW222" s="13" t="s">
        <v>33</v>
      </c>
      <c r="AX222" s="13" t="s">
        <v>72</v>
      </c>
      <c r="AY222" s="244" t="s">
        <v>174</v>
      </c>
    </row>
    <row r="223" s="2" customFormat="1">
      <c r="A223" s="40"/>
      <c r="B223" s="41"/>
      <c r="C223" s="215" t="s">
        <v>343</v>
      </c>
      <c r="D223" s="215" t="s">
        <v>176</v>
      </c>
      <c r="E223" s="216" t="s">
        <v>344</v>
      </c>
      <c r="F223" s="217" t="s">
        <v>345</v>
      </c>
      <c r="G223" s="218" t="s">
        <v>252</v>
      </c>
      <c r="H223" s="219">
        <v>11.199999999999999</v>
      </c>
      <c r="I223" s="220"/>
      <c r="J223" s="221">
        <f>ROUND(I223*H223,2)</f>
        <v>0</v>
      </c>
      <c r="K223" s="217" t="s">
        <v>180</v>
      </c>
      <c r="L223" s="46"/>
      <c r="M223" s="222" t="s">
        <v>19</v>
      </c>
      <c r="N223" s="223" t="s">
        <v>43</v>
      </c>
      <c r="O223" s="86"/>
      <c r="P223" s="224">
        <f>O223*H223</f>
        <v>0</v>
      </c>
      <c r="Q223" s="224">
        <v>0.061969999999999997</v>
      </c>
      <c r="R223" s="224">
        <f>Q223*H223</f>
        <v>0.6940639999999999</v>
      </c>
      <c r="S223" s="224">
        <v>0</v>
      </c>
      <c r="T223" s="225">
        <f>S223*H223</f>
        <v>0</v>
      </c>
      <c r="U223" s="40"/>
      <c r="V223" s="40"/>
      <c r="W223" s="40"/>
      <c r="X223" s="40"/>
      <c r="Y223" s="40"/>
      <c r="Z223" s="40"/>
      <c r="AA223" s="40"/>
      <c r="AB223" s="40"/>
      <c r="AC223" s="40"/>
      <c r="AD223" s="40"/>
      <c r="AE223" s="40"/>
      <c r="AR223" s="226" t="s">
        <v>181</v>
      </c>
      <c r="AT223" s="226" t="s">
        <v>176</v>
      </c>
      <c r="AU223" s="226" t="s">
        <v>81</v>
      </c>
      <c r="AY223" s="19" t="s">
        <v>174</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181</v>
      </c>
      <c r="BM223" s="226" t="s">
        <v>346</v>
      </c>
    </row>
    <row r="224" s="2" customFormat="1">
      <c r="A224" s="40"/>
      <c r="B224" s="41"/>
      <c r="C224" s="42"/>
      <c r="D224" s="228" t="s">
        <v>183</v>
      </c>
      <c r="E224" s="42"/>
      <c r="F224" s="229" t="s">
        <v>347</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183</v>
      </c>
      <c r="AU224" s="19" t="s">
        <v>81</v>
      </c>
    </row>
    <row r="225" s="13" customFormat="1">
      <c r="A225" s="13"/>
      <c r="B225" s="234"/>
      <c r="C225" s="235"/>
      <c r="D225" s="228" t="s">
        <v>197</v>
      </c>
      <c r="E225" s="236" t="s">
        <v>19</v>
      </c>
      <c r="F225" s="237" t="s">
        <v>348</v>
      </c>
      <c r="G225" s="235"/>
      <c r="H225" s="238">
        <v>4.7999999999999998</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197</v>
      </c>
      <c r="AU225" s="244" t="s">
        <v>81</v>
      </c>
      <c r="AV225" s="13" t="s">
        <v>81</v>
      </c>
      <c r="AW225" s="13" t="s">
        <v>33</v>
      </c>
      <c r="AX225" s="13" t="s">
        <v>72</v>
      </c>
      <c r="AY225" s="244" t="s">
        <v>174</v>
      </c>
    </row>
    <row r="226" s="13" customFormat="1">
      <c r="A226" s="13"/>
      <c r="B226" s="234"/>
      <c r="C226" s="235"/>
      <c r="D226" s="228" t="s">
        <v>197</v>
      </c>
      <c r="E226" s="236" t="s">
        <v>19</v>
      </c>
      <c r="F226" s="237" t="s">
        <v>349</v>
      </c>
      <c r="G226" s="235"/>
      <c r="H226" s="238">
        <v>1.3999999999999999</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197</v>
      </c>
      <c r="AU226" s="244" t="s">
        <v>81</v>
      </c>
      <c r="AV226" s="13" t="s">
        <v>81</v>
      </c>
      <c r="AW226" s="13" t="s">
        <v>33</v>
      </c>
      <c r="AX226" s="13" t="s">
        <v>72</v>
      </c>
      <c r="AY226" s="244" t="s">
        <v>174</v>
      </c>
    </row>
    <row r="227" s="13" customFormat="1">
      <c r="A227" s="13"/>
      <c r="B227" s="234"/>
      <c r="C227" s="235"/>
      <c r="D227" s="228" t="s">
        <v>197</v>
      </c>
      <c r="E227" s="236" t="s">
        <v>19</v>
      </c>
      <c r="F227" s="237" t="s">
        <v>350</v>
      </c>
      <c r="G227" s="235"/>
      <c r="H227" s="238">
        <v>1.3999999999999999</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197</v>
      </c>
      <c r="AU227" s="244" t="s">
        <v>81</v>
      </c>
      <c r="AV227" s="13" t="s">
        <v>81</v>
      </c>
      <c r="AW227" s="13" t="s">
        <v>33</v>
      </c>
      <c r="AX227" s="13" t="s">
        <v>72</v>
      </c>
      <c r="AY227" s="244" t="s">
        <v>174</v>
      </c>
    </row>
    <row r="228" s="13" customFormat="1">
      <c r="A228" s="13"/>
      <c r="B228" s="234"/>
      <c r="C228" s="235"/>
      <c r="D228" s="228" t="s">
        <v>197</v>
      </c>
      <c r="E228" s="236" t="s">
        <v>19</v>
      </c>
      <c r="F228" s="237" t="s">
        <v>351</v>
      </c>
      <c r="G228" s="235"/>
      <c r="H228" s="238">
        <v>1.8</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197</v>
      </c>
      <c r="AU228" s="244" t="s">
        <v>81</v>
      </c>
      <c r="AV228" s="13" t="s">
        <v>81</v>
      </c>
      <c r="AW228" s="13" t="s">
        <v>33</v>
      </c>
      <c r="AX228" s="13" t="s">
        <v>72</v>
      </c>
      <c r="AY228" s="244" t="s">
        <v>174</v>
      </c>
    </row>
    <row r="229" s="13" customFormat="1">
      <c r="A229" s="13"/>
      <c r="B229" s="234"/>
      <c r="C229" s="235"/>
      <c r="D229" s="228" t="s">
        <v>197</v>
      </c>
      <c r="E229" s="236" t="s">
        <v>19</v>
      </c>
      <c r="F229" s="237" t="s">
        <v>352</v>
      </c>
      <c r="G229" s="235"/>
      <c r="H229" s="238">
        <v>1.8</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197</v>
      </c>
      <c r="AU229" s="244" t="s">
        <v>81</v>
      </c>
      <c r="AV229" s="13" t="s">
        <v>81</v>
      </c>
      <c r="AW229" s="13" t="s">
        <v>33</v>
      </c>
      <c r="AX229" s="13" t="s">
        <v>72</v>
      </c>
      <c r="AY229" s="244" t="s">
        <v>174</v>
      </c>
    </row>
    <row r="230" s="2" customFormat="1">
      <c r="A230" s="40"/>
      <c r="B230" s="41"/>
      <c r="C230" s="215" t="s">
        <v>353</v>
      </c>
      <c r="D230" s="215" t="s">
        <v>176</v>
      </c>
      <c r="E230" s="216" t="s">
        <v>354</v>
      </c>
      <c r="F230" s="217" t="s">
        <v>355</v>
      </c>
      <c r="G230" s="218" t="s">
        <v>252</v>
      </c>
      <c r="H230" s="219">
        <v>66.620000000000005</v>
      </c>
      <c r="I230" s="220"/>
      <c r="J230" s="221">
        <f>ROUND(I230*H230,2)</f>
        <v>0</v>
      </c>
      <c r="K230" s="217" t="s">
        <v>180</v>
      </c>
      <c r="L230" s="46"/>
      <c r="M230" s="222" t="s">
        <v>19</v>
      </c>
      <c r="N230" s="223" t="s">
        <v>43</v>
      </c>
      <c r="O230" s="86"/>
      <c r="P230" s="224">
        <f>O230*H230</f>
        <v>0</v>
      </c>
      <c r="Q230" s="224">
        <v>0.058970000000000002</v>
      </c>
      <c r="R230" s="224">
        <f>Q230*H230</f>
        <v>3.9285814000000006</v>
      </c>
      <c r="S230" s="224">
        <v>0</v>
      </c>
      <c r="T230" s="225">
        <f>S230*H230</f>
        <v>0</v>
      </c>
      <c r="U230" s="40"/>
      <c r="V230" s="40"/>
      <c r="W230" s="40"/>
      <c r="X230" s="40"/>
      <c r="Y230" s="40"/>
      <c r="Z230" s="40"/>
      <c r="AA230" s="40"/>
      <c r="AB230" s="40"/>
      <c r="AC230" s="40"/>
      <c r="AD230" s="40"/>
      <c r="AE230" s="40"/>
      <c r="AR230" s="226" t="s">
        <v>181</v>
      </c>
      <c r="AT230" s="226" t="s">
        <v>176</v>
      </c>
      <c r="AU230" s="226" t="s">
        <v>81</v>
      </c>
      <c r="AY230" s="19" t="s">
        <v>174</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181</v>
      </c>
      <c r="BM230" s="226" t="s">
        <v>356</v>
      </c>
    </row>
    <row r="231" s="2" customFormat="1">
      <c r="A231" s="40"/>
      <c r="B231" s="41"/>
      <c r="C231" s="42"/>
      <c r="D231" s="228" t="s">
        <v>183</v>
      </c>
      <c r="E231" s="42"/>
      <c r="F231" s="229" t="s">
        <v>357</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183</v>
      </c>
      <c r="AU231" s="19" t="s">
        <v>81</v>
      </c>
    </row>
    <row r="232" s="13" customFormat="1">
      <c r="A232" s="13"/>
      <c r="B232" s="234"/>
      <c r="C232" s="235"/>
      <c r="D232" s="228" t="s">
        <v>197</v>
      </c>
      <c r="E232" s="236" t="s">
        <v>19</v>
      </c>
      <c r="F232" s="237" t="s">
        <v>358</v>
      </c>
      <c r="G232" s="235"/>
      <c r="H232" s="238">
        <v>20.155999999999999</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197</v>
      </c>
      <c r="AU232" s="244" t="s">
        <v>81</v>
      </c>
      <c r="AV232" s="13" t="s">
        <v>81</v>
      </c>
      <c r="AW232" s="13" t="s">
        <v>33</v>
      </c>
      <c r="AX232" s="13" t="s">
        <v>72</v>
      </c>
      <c r="AY232" s="244" t="s">
        <v>174</v>
      </c>
    </row>
    <row r="233" s="13" customFormat="1">
      <c r="A233" s="13"/>
      <c r="B233" s="234"/>
      <c r="C233" s="235"/>
      <c r="D233" s="228" t="s">
        <v>197</v>
      </c>
      <c r="E233" s="236" t="s">
        <v>19</v>
      </c>
      <c r="F233" s="237" t="s">
        <v>359</v>
      </c>
      <c r="G233" s="235"/>
      <c r="H233" s="238">
        <v>26.448</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197</v>
      </c>
      <c r="AU233" s="244" t="s">
        <v>81</v>
      </c>
      <c r="AV233" s="13" t="s">
        <v>81</v>
      </c>
      <c r="AW233" s="13" t="s">
        <v>33</v>
      </c>
      <c r="AX233" s="13" t="s">
        <v>72</v>
      </c>
      <c r="AY233" s="244" t="s">
        <v>174</v>
      </c>
    </row>
    <row r="234" s="13" customFormat="1">
      <c r="A234" s="13"/>
      <c r="B234" s="234"/>
      <c r="C234" s="235"/>
      <c r="D234" s="228" t="s">
        <v>197</v>
      </c>
      <c r="E234" s="236" t="s">
        <v>19</v>
      </c>
      <c r="F234" s="237" t="s">
        <v>360</v>
      </c>
      <c r="G234" s="235"/>
      <c r="H234" s="238">
        <v>3.8679999999999999</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197</v>
      </c>
      <c r="AU234" s="244" t="s">
        <v>81</v>
      </c>
      <c r="AV234" s="13" t="s">
        <v>81</v>
      </c>
      <c r="AW234" s="13" t="s">
        <v>33</v>
      </c>
      <c r="AX234" s="13" t="s">
        <v>72</v>
      </c>
      <c r="AY234" s="244" t="s">
        <v>174</v>
      </c>
    </row>
    <row r="235" s="13" customFormat="1">
      <c r="A235" s="13"/>
      <c r="B235" s="234"/>
      <c r="C235" s="235"/>
      <c r="D235" s="228" t="s">
        <v>197</v>
      </c>
      <c r="E235" s="236" t="s">
        <v>19</v>
      </c>
      <c r="F235" s="237" t="s">
        <v>361</v>
      </c>
      <c r="G235" s="235"/>
      <c r="H235" s="238">
        <v>13.388</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197</v>
      </c>
      <c r="AU235" s="244" t="s">
        <v>81</v>
      </c>
      <c r="AV235" s="13" t="s">
        <v>81</v>
      </c>
      <c r="AW235" s="13" t="s">
        <v>33</v>
      </c>
      <c r="AX235" s="13" t="s">
        <v>72</v>
      </c>
      <c r="AY235" s="244" t="s">
        <v>174</v>
      </c>
    </row>
    <row r="236" s="13" customFormat="1">
      <c r="A236" s="13"/>
      <c r="B236" s="234"/>
      <c r="C236" s="235"/>
      <c r="D236" s="228" t="s">
        <v>197</v>
      </c>
      <c r="E236" s="236" t="s">
        <v>19</v>
      </c>
      <c r="F236" s="237" t="s">
        <v>362</v>
      </c>
      <c r="G236" s="235"/>
      <c r="H236" s="238">
        <v>2.7599999999999998</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197</v>
      </c>
      <c r="AU236" s="244" t="s">
        <v>81</v>
      </c>
      <c r="AV236" s="13" t="s">
        <v>81</v>
      </c>
      <c r="AW236" s="13" t="s">
        <v>33</v>
      </c>
      <c r="AX236" s="13" t="s">
        <v>72</v>
      </c>
      <c r="AY236" s="244" t="s">
        <v>174</v>
      </c>
    </row>
    <row r="237" s="2" customFormat="1" ht="33" customHeight="1">
      <c r="A237" s="40"/>
      <c r="B237" s="41"/>
      <c r="C237" s="215" t="s">
        <v>363</v>
      </c>
      <c r="D237" s="215" t="s">
        <v>176</v>
      </c>
      <c r="E237" s="216" t="s">
        <v>364</v>
      </c>
      <c r="F237" s="217" t="s">
        <v>365</v>
      </c>
      <c r="G237" s="218" t="s">
        <v>366</v>
      </c>
      <c r="H237" s="219">
        <v>2</v>
      </c>
      <c r="I237" s="220"/>
      <c r="J237" s="221">
        <f>ROUND(I237*H237,2)</f>
        <v>0</v>
      </c>
      <c r="K237" s="217" t="s">
        <v>180</v>
      </c>
      <c r="L237" s="46"/>
      <c r="M237" s="222" t="s">
        <v>19</v>
      </c>
      <c r="N237" s="223" t="s">
        <v>43</v>
      </c>
      <c r="O237" s="86"/>
      <c r="P237" s="224">
        <f>O237*H237</f>
        <v>0</v>
      </c>
      <c r="Q237" s="224">
        <v>0.026280000000000001</v>
      </c>
      <c r="R237" s="224">
        <f>Q237*H237</f>
        <v>0.052560000000000003</v>
      </c>
      <c r="S237" s="224">
        <v>0</v>
      </c>
      <c r="T237" s="225">
        <f>S237*H237</f>
        <v>0</v>
      </c>
      <c r="U237" s="40"/>
      <c r="V237" s="40"/>
      <c r="W237" s="40"/>
      <c r="X237" s="40"/>
      <c r="Y237" s="40"/>
      <c r="Z237" s="40"/>
      <c r="AA237" s="40"/>
      <c r="AB237" s="40"/>
      <c r="AC237" s="40"/>
      <c r="AD237" s="40"/>
      <c r="AE237" s="40"/>
      <c r="AR237" s="226" t="s">
        <v>181</v>
      </c>
      <c r="AT237" s="226" t="s">
        <v>176</v>
      </c>
      <c r="AU237" s="226" t="s">
        <v>81</v>
      </c>
      <c r="AY237" s="19" t="s">
        <v>174</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181</v>
      </c>
      <c r="BM237" s="226" t="s">
        <v>367</v>
      </c>
    </row>
    <row r="238" s="2" customFormat="1">
      <c r="A238" s="40"/>
      <c r="B238" s="41"/>
      <c r="C238" s="42"/>
      <c r="D238" s="228" t="s">
        <v>183</v>
      </c>
      <c r="E238" s="42"/>
      <c r="F238" s="229" t="s">
        <v>368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183</v>
      </c>
      <c r="AU238" s="19" t="s">
        <v>81</v>
      </c>
    </row>
    <row r="239" s="2" customFormat="1">
      <c r="A239" s="40"/>
      <c r="B239" s="41"/>
      <c r="C239" s="42"/>
      <c r="D239" s="228" t="s">
        <v>185</v>
      </c>
      <c r="E239" s="42"/>
      <c r="F239" s="233" t="s">
        <v>369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185</v>
      </c>
      <c r="AU239" s="19" t="s">
        <v>81</v>
      </c>
    </row>
    <row r="240" s="13" customFormat="1">
      <c r="A240" s="13"/>
      <c r="B240" s="234"/>
      <c r="C240" s="235"/>
      <c r="D240" s="228" t="s">
        <v>197</v>
      </c>
      <c r="E240" s="236" t="s">
        <v>19</v>
      </c>
      <c r="F240" s="237" t="s">
        <v>370</v>
      </c>
      <c r="G240" s="235"/>
      <c r="H240" s="238">
        <v>2</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197</v>
      </c>
      <c r="AU240" s="244" t="s">
        <v>81</v>
      </c>
      <c r="AV240" s="13" t="s">
        <v>81</v>
      </c>
      <c r="AW240" s="13" t="s">
        <v>33</v>
      </c>
      <c r="AX240" s="13" t="s">
        <v>72</v>
      </c>
      <c r="AY240" s="244" t="s">
        <v>174</v>
      </c>
    </row>
    <row r="241" s="2" customFormat="1" ht="33" customHeight="1">
      <c r="A241" s="40"/>
      <c r="B241" s="41"/>
      <c r="C241" s="215" t="s">
        <v>371</v>
      </c>
      <c r="D241" s="215" t="s">
        <v>176</v>
      </c>
      <c r="E241" s="216" t="s">
        <v>372</v>
      </c>
      <c r="F241" s="217" t="s">
        <v>373</v>
      </c>
      <c r="G241" s="218" t="s">
        <v>366</v>
      </c>
      <c r="H241" s="219">
        <v>1</v>
      </c>
      <c r="I241" s="220"/>
      <c r="J241" s="221">
        <f>ROUND(I241*H241,2)</f>
        <v>0</v>
      </c>
      <c r="K241" s="217" t="s">
        <v>180</v>
      </c>
      <c r="L241" s="46"/>
      <c r="M241" s="222" t="s">
        <v>19</v>
      </c>
      <c r="N241" s="223" t="s">
        <v>43</v>
      </c>
      <c r="O241" s="86"/>
      <c r="P241" s="224">
        <f>O241*H241</f>
        <v>0</v>
      </c>
      <c r="Q241" s="224">
        <v>0.033279999999999997</v>
      </c>
      <c r="R241" s="224">
        <f>Q241*H241</f>
        <v>0.033279999999999997</v>
      </c>
      <c r="S241" s="224">
        <v>0</v>
      </c>
      <c r="T241" s="225">
        <f>S241*H241</f>
        <v>0</v>
      </c>
      <c r="U241" s="40"/>
      <c r="V241" s="40"/>
      <c r="W241" s="40"/>
      <c r="X241" s="40"/>
      <c r="Y241" s="40"/>
      <c r="Z241" s="40"/>
      <c r="AA241" s="40"/>
      <c r="AB241" s="40"/>
      <c r="AC241" s="40"/>
      <c r="AD241" s="40"/>
      <c r="AE241" s="40"/>
      <c r="AR241" s="226" t="s">
        <v>181</v>
      </c>
      <c r="AT241" s="226" t="s">
        <v>176</v>
      </c>
      <c r="AU241" s="226" t="s">
        <v>81</v>
      </c>
      <c r="AY241" s="19" t="s">
        <v>174</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181</v>
      </c>
      <c r="BM241" s="226" t="s">
        <v>374</v>
      </c>
    </row>
    <row r="242" s="2" customFormat="1">
      <c r="A242" s="40"/>
      <c r="B242" s="41"/>
      <c r="C242" s="42"/>
      <c r="D242" s="228" t="s">
        <v>183</v>
      </c>
      <c r="E242" s="42"/>
      <c r="F242" s="229" t="s">
        <v>375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183</v>
      </c>
      <c r="AU242" s="19" t="s">
        <v>81</v>
      </c>
    </row>
    <row r="243" s="2" customFormat="1">
      <c r="A243" s="40"/>
      <c r="B243" s="41"/>
      <c r="C243" s="42"/>
      <c r="D243" s="228" t="s">
        <v>185</v>
      </c>
      <c r="E243" s="42"/>
      <c r="F243" s="233" t="s">
        <v>369</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185</v>
      </c>
      <c r="AU243" s="19" t="s">
        <v>81</v>
      </c>
    </row>
    <row r="244" s="13" customFormat="1">
      <c r="A244" s="13"/>
      <c r="B244" s="234"/>
      <c r="C244" s="235"/>
      <c r="D244" s="228" t="s">
        <v>197</v>
      </c>
      <c r="E244" s="236" t="s">
        <v>19</v>
      </c>
      <c r="F244" s="237" t="s">
        <v>376</v>
      </c>
      <c r="G244" s="235"/>
      <c r="H244" s="238">
        <v>1</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197</v>
      </c>
      <c r="AU244" s="244" t="s">
        <v>81</v>
      </c>
      <c r="AV244" s="13" t="s">
        <v>81</v>
      </c>
      <c r="AW244" s="13" t="s">
        <v>33</v>
      </c>
      <c r="AX244" s="13" t="s">
        <v>72</v>
      </c>
      <c r="AY244" s="244" t="s">
        <v>174</v>
      </c>
    </row>
    <row r="245" s="2" customFormat="1">
      <c r="A245" s="40"/>
      <c r="B245" s="41"/>
      <c r="C245" s="215" t="s">
        <v>377</v>
      </c>
      <c r="D245" s="215" t="s">
        <v>176</v>
      </c>
      <c r="E245" s="216" t="s">
        <v>378</v>
      </c>
      <c r="F245" s="217" t="s">
        <v>379</v>
      </c>
      <c r="G245" s="218" t="s">
        <v>179</v>
      </c>
      <c r="H245" s="219">
        <v>29.75</v>
      </c>
      <c r="I245" s="220"/>
      <c r="J245" s="221">
        <f>ROUND(I245*H245,2)</f>
        <v>0</v>
      </c>
      <c r="K245" s="217" t="s">
        <v>180</v>
      </c>
      <c r="L245" s="46"/>
      <c r="M245" s="222" t="s">
        <v>19</v>
      </c>
      <c r="N245" s="223" t="s">
        <v>43</v>
      </c>
      <c r="O245" s="86"/>
      <c r="P245" s="224">
        <f>O245*H245</f>
        <v>0</v>
      </c>
      <c r="Q245" s="224">
        <v>8.0000000000000007E-05</v>
      </c>
      <c r="R245" s="224">
        <f>Q245*H245</f>
        <v>0.0023800000000000002</v>
      </c>
      <c r="S245" s="224">
        <v>0</v>
      </c>
      <c r="T245" s="225">
        <f>S245*H245</f>
        <v>0</v>
      </c>
      <c r="U245" s="40"/>
      <c r="V245" s="40"/>
      <c r="W245" s="40"/>
      <c r="X245" s="40"/>
      <c r="Y245" s="40"/>
      <c r="Z245" s="40"/>
      <c r="AA245" s="40"/>
      <c r="AB245" s="40"/>
      <c r="AC245" s="40"/>
      <c r="AD245" s="40"/>
      <c r="AE245" s="40"/>
      <c r="AR245" s="226" t="s">
        <v>181</v>
      </c>
      <c r="AT245" s="226" t="s">
        <v>176</v>
      </c>
      <c r="AU245" s="226" t="s">
        <v>81</v>
      </c>
      <c r="AY245" s="19" t="s">
        <v>174</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181</v>
      </c>
      <c r="BM245" s="226" t="s">
        <v>380</v>
      </c>
    </row>
    <row r="246" s="2" customFormat="1">
      <c r="A246" s="40"/>
      <c r="B246" s="41"/>
      <c r="C246" s="42"/>
      <c r="D246" s="228" t="s">
        <v>183</v>
      </c>
      <c r="E246" s="42"/>
      <c r="F246" s="229" t="s">
        <v>381</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183</v>
      </c>
      <c r="AU246" s="19" t="s">
        <v>81</v>
      </c>
    </row>
    <row r="247" s="2" customFormat="1">
      <c r="A247" s="40"/>
      <c r="B247" s="41"/>
      <c r="C247" s="42"/>
      <c r="D247" s="228" t="s">
        <v>185</v>
      </c>
      <c r="E247" s="42"/>
      <c r="F247" s="233" t="s">
        <v>382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185</v>
      </c>
      <c r="AU247" s="19" t="s">
        <v>81</v>
      </c>
    </row>
    <row r="248" s="13" customFormat="1">
      <c r="A248" s="13"/>
      <c r="B248" s="234"/>
      <c r="C248" s="235"/>
      <c r="D248" s="228" t="s">
        <v>197</v>
      </c>
      <c r="E248" s="236" t="s">
        <v>19</v>
      </c>
      <c r="F248" s="237" t="s">
        <v>383</v>
      </c>
      <c r="G248" s="235"/>
      <c r="H248" s="238">
        <v>29.75</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197</v>
      </c>
      <c r="AU248" s="244" t="s">
        <v>81</v>
      </c>
      <c r="AV248" s="13" t="s">
        <v>81</v>
      </c>
      <c r="AW248" s="13" t="s">
        <v>33</v>
      </c>
      <c r="AX248" s="13" t="s">
        <v>72</v>
      </c>
      <c r="AY248" s="244" t="s">
        <v>174</v>
      </c>
    </row>
    <row r="249" s="2" customFormat="1">
      <c r="A249" s="40"/>
      <c r="B249" s="41"/>
      <c r="C249" s="215" t="s">
        <v>384</v>
      </c>
      <c r="D249" s="215" t="s">
        <v>176</v>
      </c>
      <c r="E249" s="216" t="s">
        <v>385</v>
      </c>
      <c r="F249" s="217" t="s">
        <v>386</v>
      </c>
      <c r="G249" s="218" t="s">
        <v>179</v>
      </c>
      <c r="H249" s="219">
        <v>24.274999999999999</v>
      </c>
      <c r="I249" s="220"/>
      <c r="J249" s="221">
        <f>ROUND(I249*H249,2)</f>
        <v>0</v>
      </c>
      <c r="K249" s="217" t="s">
        <v>180</v>
      </c>
      <c r="L249" s="46"/>
      <c r="M249" s="222" t="s">
        <v>19</v>
      </c>
      <c r="N249" s="223" t="s">
        <v>43</v>
      </c>
      <c r="O249" s="86"/>
      <c r="P249" s="224">
        <f>O249*H249</f>
        <v>0</v>
      </c>
      <c r="Q249" s="224">
        <v>0.00020000000000000001</v>
      </c>
      <c r="R249" s="224">
        <f>Q249*H249</f>
        <v>0.0048549999999999999</v>
      </c>
      <c r="S249" s="224">
        <v>0</v>
      </c>
      <c r="T249" s="225">
        <f>S249*H249</f>
        <v>0</v>
      </c>
      <c r="U249" s="40"/>
      <c r="V249" s="40"/>
      <c r="W249" s="40"/>
      <c r="X249" s="40"/>
      <c r="Y249" s="40"/>
      <c r="Z249" s="40"/>
      <c r="AA249" s="40"/>
      <c r="AB249" s="40"/>
      <c r="AC249" s="40"/>
      <c r="AD249" s="40"/>
      <c r="AE249" s="40"/>
      <c r="AR249" s="226" t="s">
        <v>181</v>
      </c>
      <c r="AT249" s="226" t="s">
        <v>176</v>
      </c>
      <c r="AU249" s="226" t="s">
        <v>81</v>
      </c>
      <c r="AY249" s="19" t="s">
        <v>174</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181</v>
      </c>
      <c r="BM249" s="226" t="s">
        <v>387</v>
      </c>
    </row>
    <row r="250" s="2" customFormat="1">
      <c r="A250" s="40"/>
      <c r="B250" s="41"/>
      <c r="C250" s="42"/>
      <c r="D250" s="228" t="s">
        <v>183</v>
      </c>
      <c r="E250" s="42"/>
      <c r="F250" s="229" t="s">
        <v>388</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183</v>
      </c>
      <c r="AU250" s="19" t="s">
        <v>81</v>
      </c>
    </row>
    <row r="251" s="2" customFormat="1">
      <c r="A251" s="40"/>
      <c r="B251" s="41"/>
      <c r="C251" s="42"/>
      <c r="D251" s="228" t="s">
        <v>185</v>
      </c>
      <c r="E251" s="42"/>
      <c r="F251" s="233" t="s">
        <v>382</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185</v>
      </c>
      <c r="AU251" s="19" t="s">
        <v>81</v>
      </c>
    </row>
    <row r="252" s="13" customFormat="1">
      <c r="A252" s="13"/>
      <c r="B252" s="234"/>
      <c r="C252" s="235"/>
      <c r="D252" s="228" t="s">
        <v>197</v>
      </c>
      <c r="E252" s="236" t="s">
        <v>19</v>
      </c>
      <c r="F252" s="237" t="s">
        <v>389</v>
      </c>
      <c r="G252" s="235"/>
      <c r="H252" s="238">
        <v>6.7750000000000004</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197</v>
      </c>
      <c r="AU252" s="244" t="s">
        <v>81</v>
      </c>
      <c r="AV252" s="13" t="s">
        <v>81</v>
      </c>
      <c r="AW252" s="13" t="s">
        <v>33</v>
      </c>
      <c r="AX252" s="13" t="s">
        <v>72</v>
      </c>
      <c r="AY252" s="244" t="s">
        <v>174</v>
      </c>
    </row>
    <row r="253" s="13" customFormat="1">
      <c r="A253" s="13"/>
      <c r="B253" s="234"/>
      <c r="C253" s="235"/>
      <c r="D253" s="228" t="s">
        <v>197</v>
      </c>
      <c r="E253" s="236" t="s">
        <v>19</v>
      </c>
      <c r="F253" s="237" t="s">
        <v>390</v>
      </c>
      <c r="G253" s="235"/>
      <c r="H253" s="238">
        <v>10.1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197</v>
      </c>
      <c r="AU253" s="244" t="s">
        <v>81</v>
      </c>
      <c r="AV253" s="13" t="s">
        <v>81</v>
      </c>
      <c r="AW253" s="13" t="s">
        <v>33</v>
      </c>
      <c r="AX253" s="13" t="s">
        <v>72</v>
      </c>
      <c r="AY253" s="244" t="s">
        <v>174</v>
      </c>
    </row>
    <row r="254" s="13" customFormat="1">
      <c r="A254" s="13"/>
      <c r="B254" s="234"/>
      <c r="C254" s="235"/>
      <c r="D254" s="228" t="s">
        <v>197</v>
      </c>
      <c r="E254" s="236" t="s">
        <v>19</v>
      </c>
      <c r="F254" s="237" t="s">
        <v>391</v>
      </c>
      <c r="G254" s="235"/>
      <c r="H254" s="238">
        <v>1.3</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197</v>
      </c>
      <c r="AU254" s="244" t="s">
        <v>81</v>
      </c>
      <c r="AV254" s="13" t="s">
        <v>81</v>
      </c>
      <c r="AW254" s="13" t="s">
        <v>33</v>
      </c>
      <c r="AX254" s="13" t="s">
        <v>72</v>
      </c>
      <c r="AY254" s="244" t="s">
        <v>174</v>
      </c>
    </row>
    <row r="255" s="13" customFormat="1">
      <c r="A255" s="13"/>
      <c r="B255" s="234"/>
      <c r="C255" s="235"/>
      <c r="D255" s="228" t="s">
        <v>197</v>
      </c>
      <c r="E255" s="236" t="s">
        <v>19</v>
      </c>
      <c r="F255" s="237" t="s">
        <v>392</v>
      </c>
      <c r="G255" s="235"/>
      <c r="H255" s="238">
        <v>4.5</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197</v>
      </c>
      <c r="AU255" s="244" t="s">
        <v>81</v>
      </c>
      <c r="AV255" s="13" t="s">
        <v>81</v>
      </c>
      <c r="AW255" s="13" t="s">
        <v>33</v>
      </c>
      <c r="AX255" s="13" t="s">
        <v>72</v>
      </c>
      <c r="AY255" s="244" t="s">
        <v>174</v>
      </c>
    </row>
    <row r="256" s="13" customFormat="1">
      <c r="A256" s="13"/>
      <c r="B256" s="234"/>
      <c r="C256" s="235"/>
      <c r="D256" s="228" t="s">
        <v>197</v>
      </c>
      <c r="E256" s="236" t="s">
        <v>19</v>
      </c>
      <c r="F256" s="237" t="s">
        <v>393</v>
      </c>
      <c r="G256" s="235"/>
      <c r="H256" s="238">
        <v>1.6000000000000001</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197</v>
      </c>
      <c r="AU256" s="244" t="s">
        <v>81</v>
      </c>
      <c r="AV256" s="13" t="s">
        <v>81</v>
      </c>
      <c r="AW256" s="13" t="s">
        <v>33</v>
      </c>
      <c r="AX256" s="13" t="s">
        <v>72</v>
      </c>
      <c r="AY256" s="244" t="s">
        <v>174</v>
      </c>
    </row>
    <row r="257" s="2" customFormat="1">
      <c r="A257" s="40"/>
      <c r="B257" s="41"/>
      <c r="C257" s="215" t="s">
        <v>394</v>
      </c>
      <c r="D257" s="215" t="s">
        <v>176</v>
      </c>
      <c r="E257" s="216" t="s">
        <v>395</v>
      </c>
      <c r="F257" s="217" t="s">
        <v>396</v>
      </c>
      <c r="G257" s="218" t="s">
        <v>238</v>
      </c>
      <c r="H257" s="219">
        <v>0.039</v>
      </c>
      <c r="I257" s="220"/>
      <c r="J257" s="221">
        <f>ROUND(I257*H257,2)</f>
        <v>0</v>
      </c>
      <c r="K257" s="217" t="s">
        <v>180</v>
      </c>
      <c r="L257" s="46"/>
      <c r="M257" s="222" t="s">
        <v>19</v>
      </c>
      <c r="N257" s="223" t="s">
        <v>43</v>
      </c>
      <c r="O257" s="86"/>
      <c r="P257" s="224">
        <f>O257*H257</f>
        <v>0</v>
      </c>
      <c r="Q257" s="224">
        <v>1.0900000000000001</v>
      </c>
      <c r="R257" s="224">
        <f>Q257*H257</f>
        <v>0.042510000000000006</v>
      </c>
      <c r="S257" s="224">
        <v>0</v>
      </c>
      <c r="T257" s="225">
        <f>S257*H257</f>
        <v>0</v>
      </c>
      <c r="U257" s="40"/>
      <c r="V257" s="40"/>
      <c r="W257" s="40"/>
      <c r="X257" s="40"/>
      <c r="Y257" s="40"/>
      <c r="Z257" s="40"/>
      <c r="AA257" s="40"/>
      <c r="AB257" s="40"/>
      <c r="AC257" s="40"/>
      <c r="AD257" s="40"/>
      <c r="AE257" s="40"/>
      <c r="AR257" s="226" t="s">
        <v>181</v>
      </c>
      <c r="AT257" s="226" t="s">
        <v>176</v>
      </c>
      <c r="AU257" s="226" t="s">
        <v>81</v>
      </c>
      <c r="AY257" s="19" t="s">
        <v>174</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181</v>
      </c>
      <c r="BM257" s="226" t="s">
        <v>397</v>
      </c>
    </row>
    <row r="258" s="2" customFormat="1">
      <c r="A258" s="40"/>
      <c r="B258" s="41"/>
      <c r="C258" s="42"/>
      <c r="D258" s="228" t="s">
        <v>183</v>
      </c>
      <c r="E258" s="42"/>
      <c r="F258" s="229" t="s">
        <v>398</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183</v>
      </c>
      <c r="AU258" s="19" t="s">
        <v>81</v>
      </c>
    </row>
    <row r="259" s="2" customFormat="1">
      <c r="A259" s="40"/>
      <c r="B259" s="41"/>
      <c r="C259" s="42"/>
      <c r="D259" s="228" t="s">
        <v>185</v>
      </c>
      <c r="E259" s="42"/>
      <c r="F259" s="233" t="s">
        <v>399</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185</v>
      </c>
      <c r="AU259" s="19" t="s">
        <v>81</v>
      </c>
    </row>
    <row r="260" s="13" customFormat="1">
      <c r="A260" s="13"/>
      <c r="B260" s="234"/>
      <c r="C260" s="235"/>
      <c r="D260" s="228" t="s">
        <v>197</v>
      </c>
      <c r="E260" s="236" t="s">
        <v>19</v>
      </c>
      <c r="F260" s="237" t="s">
        <v>400</v>
      </c>
      <c r="G260" s="235"/>
      <c r="H260" s="238">
        <v>0.039</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197</v>
      </c>
      <c r="AU260" s="244" t="s">
        <v>81</v>
      </c>
      <c r="AV260" s="13" t="s">
        <v>81</v>
      </c>
      <c r="AW260" s="13" t="s">
        <v>33</v>
      </c>
      <c r="AX260" s="13" t="s">
        <v>72</v>
      </c>
      <c r="AY260" s="244" t="s">
        <v>174</v>
      </c>
    </row>
    <row r="261" s="2" customFormat="1" ht="16.5" customHeight="1">
      <c r="A261" s="40"/>
      <c r="B261" s="41"/>
      <c r="C261" s="215" t="s">
        <v>401</v>
      </c>
      <c r="D261" s="215" t="s">
        <v>176</v>
      </c>
      <c r="E261" s="216" t="s">
        <v>402</v>
      </c>
      <c r="F261" s="217" t="s">
        <v>403</v>
      </c>
      <c r="G261" s="218" t="s">
        <v>193</v>
      </c>
      <c r="H261" s="219">
        <v>0.051999999999999998</v>
      </c>
      <c r="I261" s="220"/>
      <c r="J261" s="221">
        <f>ROUND(I261*H261,2)</f>
        <v>0</v>
      </c>
      <c r="K261" s="217" t="s">
        <v>180</v>
      </c>
      <c r="L261" s="46"/>
      <c r="M261" s="222" t="s">
        <v>19</v>
      </c>
      <c r="N261" s="223" t="s">
        <v>43</v>
      </c>
      <c r="O261" s="86"/>
      <c r="P261" s="224">
        <f>O261*H261</f>
        <v>0</v>
      </c>
      <c r="Q261" s="224">
        <v>1.94302</v>
      </c>
      <c r="R261" s="224">
        <f>Q261*H261</f>
        <v>0.10103704</v>
      </c>
      <c r="S261" s="224">
        <v>0</v>
      </c>
      <c r="T261" s="225">
        <f>S261*H261</f>
        <v>0</v>
      </c>
      <c r="U261" s="40"/>
      <c r="V261" s="40"/>
      <c r="W261" s="40"/>
      <c r="X261" s="40"/>
      <c r="Y261" s="40"/>
      <c r="Z261" s="40"/>
      <c r="AA261" s="40"/>
      <c r="AB261" s="40"/>
      <c r="AC261" s="40"/>
      <c r="AD261" s="40"/>
      <c r="AE261" s="40"/>
      <c r="AR261" s="226" t="s">
        <v>181</v>
      </c>
      <c r="AT261" s="226" t="s">
        <v>176</v>
      </c>
      <c r="AU261" s="226" t="s">
        <v>81</v>
      </c>
      <c r="AY261" s="19" t="s">
        <v>174</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181</v>
      </c>
      <c r="BM261" s="226" t="s">
        <v>404</v>
      </c>
    </row>
    <row r="262" s="2" customFormat="1">
      <c r="A262" s="40"/>
      <c r="B262" s="41"/>
      <c r="C262" s="42"/>
      <c r="D262" s="228" t="s">
        <v>183</v>
      </c>
      <c r="E262" s="42"/>
      <c r="F262" s="229" t="s">
        <v>405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183</v>
      </c>
      <c r="AU262" s="19" t="s">
        <v>81</v>
      </c>
    </row>
    <row r="263" s="2" customFormat="1">
      <c r="A263" s="40"/>
      <c r="B263" s="41"/>
      <c r="C263" s="42"/>
      <c r="D263" s="228" t="s">
        <v>185</v>
      </c>
      <c r="E263" s="42"/>
      <c r="F263" s="233" t="s">
        <v>406</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185</v>
      </c>
      <c r="AU263" s="19" t="s">
        <v>81</v>
      </c>
    </row>
    <row r="264" s="13" customFormat="1">
      <c r="A264" s="13"/>
      <c r="B264" s="234"/>
      <c r="C264" s="235"/>
      <c r="D264" s="228" t="s">
        <v>197</v>
      </c>
      <c r="E264" s="236" t="s">
        <v>19</v>
      </c>
      <c r="F264" s="237" t="s">
        <v>407</v>
      </c>
      <c r="G264" s="235"/>
      <c r="H264" s="238">
        <v>0.051999999999999998</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197</v>
      </c>
      <c r="AU264" s="244" t="s">
        <v>81</v>
      </c>
      <c r="AV264" s="13" t="s">
        <v>81</v>
      </c>
      <c r="AW264" s="13" t="s">
        <v>33</v>
      </c>
      <c r="AX264" s="13" t="s">
        <v>72</v>
      </c>
      <c r="AY264" s="244" t="s">
        <v>174</v>
      </c>
    </row>
    <row r="265" s="2" customFormat="1">
      <c r="A265" s="40"/>
      <c r="B265" s="41"/>
      <c r="C265" s="215" t="s">
        <v>408</v>
      </c>
      <c r="D265" s="215" t="s">
        <v>176</v>
      </c>
      <c r="E265" s="216" t="s">
        <v>409</v>
      </c>
      <c r="F265" s="217" t="s">
        <v>410</v>
      </c>
      <c r="G265" s="218" t="s">
        <v>252</v>
      </c>
      <c r="H265" s="219">
        <v>1.5600000000000001</v>
      </c>
      <c r="I265" s="220"/>
      <c r="J265" s="221">
        <f>ROUND(I265*H265,2)</f>
        <v>0</v>
      </c>
      <c r="K265" s="217" t="s">
        <v>180</v>
      </c>
      <c r="L265" s="46"/>
      <c r="M265" s="222" t="s">
        <v>19</v>
      </c>
      <c r="N265" s="223" t="s">
        <v>43</v>
      </c>
      <c r="O265" s="86"/>
      <c r="P265" s="224">
        <f>O265*H265</f>
        <v>0</v>
      </c>
      <c r="Q265" s="224">
        <v>0.0078499999999999993</v>
      </c>
      <c r="R265" s="224">
        <f>Q265*H265</f>
        <v>0.012246</v>
      </c>
      <c r="S265" s="224">
        <v>0</v>
      </c>
      <c r="T265" s="225">
        <f>S265*H265</f>
        <v>0</v>
      </c>
      <c r="U265" s="40"/>
      <c r="V265" s="40"/>
      <c r="W265" s="40"/>
      <c r="X265" s="40"/>
      <c r="Y265" s="40"/>
      <c r="Z265" s="40"/>
      <c r="AA265" s="40"/>
      <c r="AB265" s="40"/>
      <c r="AC265" s="40"/>
      <c r="AD265" s="40"/>
      <c r="AE265" s="40"/>
      <c r="AR265" s="226" t="s">
        <v>181</v>
      </c>
      <c r="AT265" s="226" t="s">
        <v>176</v>
      </c>
      <c r="AU265" s="226" t="s">
        <v>81</v>
      </c>
      <c r="AY265" s="19" t="s">
        <v>174</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181</v>
      </c>
      <c r="BM265" s="226" t="s">
        <v>411</v>
      </c>
    </row>
    <row r="266" s="2" customFormat="1">
      <c r="A266" s="40"/>
      <c r="B266" s="41"/>
      <c r="C266" s="42"/>
      <c r="D266" s="228" t="s">
        <v>183</v>
      </c>
      <c r="E266" s="42"/>
      <c r="F266" s="229" t="s">
        <v>412</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183</v>
      </c>
      <c r="AU266" s="19" t="s">
        <v>81</v>
      </c>
    </row>
    <row r="267" s="2" customFormat="1">
      <c r="A267" s="40"/>
      <c r="B267" s="41"/>
      <c r="C267" s="42"/>
      <c r="D267" s="228" t="s">
        <v>185</v>
      </c>
      <c r="E267" s="42"/>
      <c r="F267" s="233" t="s">
        <v>413</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185</v>
      </c>
      <c r="AU267" s="19" t="s">
        <v>81</v>
      </c>
    </row>
    <row r="268" s="13" customFormat="1">
      <c r="A268" s="13"/>
      <c r="B268" s="234"/>
      <c r="C268" s="235"/>
      <c r="D268" s="228" t="s">
        <v>197</v>
      </c>
      <c r="E268" s="236" t="s">
        <v>19</v>
      </c>
      <c r="F268" s="237" t="s">
        <v>414</v>
      </c>
      <c r="G268" s="235"/>
      <c r="H268" s="238">
        <v>1.5600000000000001</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197</v>
      </c>
      <c r="AU268" s="244" t="s">
        <v>81</v>
      </c>
      <c r="AV268" s="13" t="s">
        <v>81</v>
      </c>
      <c r="AW268" s="13" t="s">
        <v>33</v>
      </c>
      <c r="AX268" s="13" t="s">
        <v>72</v>
      </c>
      <c r="AY268" s="244" t="s">
        <v>174</v>
      </c>
    </row>
    <row r="269" s="2" customFormat="1" ht="33" customHeight="1">
      <c r="A269" s="40"/>
      <c r="B269" s="41"/>
      <c r="C269" s="215" t="s">
        <v>415</v>
      </c>
      <c r="D269" s="215" t="s">
        <v>176</v>
      </c>
      <c r="E269" s="216" t="s">
        <v>416</v>
      </c>
      <c r="F269" s="217" t="s">
        <v>417</v>
      </c>
      <c r="G269" s="218" t="s">
        <v>252</v>
      </c>
      <c r="H269" s="219">
        <v>1.3700000000000001</v>
      </c>
      <c r="I269" s="220"/>
      <c r="J269" s="221">
        <f>ROUND(I269*H269,2)</f>
        <v>0</v>
      </c>
      <c r="K269" s="217" t="s">
        <v>180</v>
      </c>
      <c r="L269" s="46"/>
      <c r="M269" s="222" t="s">
        <v>19</v>
      </c>
      <c r="N269" s="223" t="s">
        <v>43</v>
      </c>
      <c r="O269" s="86"/>
      <c r="P269" s="224">
        <f>O269*H269</f>
        <v>0</v>
      </c>
      <c r="Q269" s="224">
        <v>0.43939</v>
      </c>
      <c r="R269" s="224">
        <f>Q269*H269</f>
        <v>0.60196430000000001</v>
      </c>
      <c r="S269" s="224">
        <v>0</v>
      </c>
      <c r="T269" s="225">
        <f>S269*H269</f>
        <v>0</v>
      </c>
      <c r="U269" s="40"/>
      <c r="V269" s="40"/>
      <c r="W269" s="40"/>
      <c r="X269" s="40"/>
      <c r="Y269" s="40"/>
      <c r="Z269" s="40"/>
      <c r="AA269" s="40"/>
      <c r="AB269" s="40"/>
      <c r="AC269" s="40"/>
      <c r="AD269" s="40"/>
      <c r="AE269" s="40"/>
      <c r="AR269" s="226" t="s">
        <v>181</v>
      </c>
      <c r="AT269" s="226" t="s">
        <v>176</v>
      </c>
      <c r="AU269" s="226" t="s">
        <v>81</v>
      </c>
      <c r="AY269" s="19" t="s">
        <v>174</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181</v>
      </c>
      <c r="BM269" s="226" t="s">
        <v>418</v>
      </c>
    </row>
    <row r="270" s="2" customFormat="1">
      <c r="A270" s="40"/>
      <c r="B270" s="41"/>
      <c r="C270" s="42"/>
      <c r="D270" s="228" t="s">
        <v>183</v>
      </c>
      <c r="E270" s="42"/>
      <c r="F270" s="229" t="s">
        <v>419</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183</v>
      </c>
      <c r="AU270" s="19" t="s">
        <v>81</v>
      </c>
    </row>
    <row r="271" s="2" customFormat="1">
      <c r="A271" s="40"/>
      <c r="B271" s="41"/>
      <c r="C271" s="42"/>
      <c r="D271" s="228" t="s">
        <v>185</v>
      </c>
      <c r="E271" s="42"/>
      <c r="F271" s="233" t="s">
        <v>420</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185</v>
      </c>
      <c r="AU271" s="19" t="s">
        <v>81</v>
      </c>
    </row>
    <row r="272" s="13" customFormat="1">
      <c r="A272" s="13"/>
      <c r="B272" s="234"/>
      <c r="C272" s="235"/>
      <c r="D272" s="228" t="s">
        <v>197</v>
      </c>
      <c r="E272" s="236" t="s">
        <v>19</v>
      </c>
      <c r="F272" s="237" t="s">
        <v>421</v>
      </c>
      <c r="G272" s="235"/>
      <c r="H272" s="238">
        <v>1.3700000000000001</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197</v>
      </c>
      <c r="AU272" s="244" t="s">
        <v>81</v>
      </c>
      <c r="AV272" s="13" t="s">
        <v>81</v>
      </c>
      <c r="AW272" s="13" t="s">
        <v>33</v>
      </c>
      <c r="AX272" s="13" t="s">
        <v>72</v>
      </c>
      <c r="AY272" s="244" t="s">
        <v>174</v>
      </c>
    </row>
    <row r="273" s="2" customFormat="1">
      <c r="A273" s="40"/>
      <c r="B273" s="41"/>
      <c r="C273" s="215" t="s">
        <v>422</v>
      </c>
      <c r="D273" s="215" t="s">
        <v>176</v>
      </c>
      <c r="E273" s="216" t="s">
        <v>423</v>
      </c>
      <c r="F273" s="217" t="s">
        <v>424</v>
      </c>
      <c r="G273" s="218" t="s">
        <v>179</v>
      </c>
      <c r="H273" s="219">
        <v>2.7400000000000002</v>
      </c>
      <c r="I273" s="220"/>
      <c r="J273" s="221">
        <f>ROUND(I273*H273,2)</f>
        <v>0</v>
      </c>
      <c r="K273" s="217" t="s">
        <v>180</v>
      </c>
      <c r="L273" s="46"/>
      <c r="M273" s="222" t="s">
        <v>19</v>
      </c>
      <c r="N273" s="223" t="s">
        <v>43</v>
      </c>
      <c r="O273" s="86"/>
      <c r="P273" s="224">
        <f>O273*H273</f>
        <v>0</v>
      </c>
      <c r="Q273" s="224">
        <v>0.036400000000000002</v>
      </c>
      <c r="R273" s="224">
        <f>Q273*H273</f>
        <v>0.099736000000000019</v>
      </c>
      <c r="S273" s="224">
        <v>0</v>
      </c>
      <c r="T273" s="225">
        <f>S273*H273</f>
        <v>0</v>
      </c>
      <c r="U273" s="40"/>
      <c r="V273" s="40"/>
      <c r="W273" s="40"/>
      <c r="X273" s="40"/>
      <c r="Y273" s="40"/>
      <c r="Z273" s="40"/>
      <c r="AA273" s="40"/>
      <c r="AB273" s="40"/>
      <c r="AC273" s="40"/>
      <c r="AD273" s="40"/>
      <c r="AE273" s="40"/>
      <c r="AR273" s="226" t="s">
        <v>181</v>
      </c>
      <c r="AT273" s="226" t="s">
        <v>176</v>
      </c>
      <c r="AU273" s="226" t="s">
        <v>81</v>
      </c>
      <c r="AY273" s="19" t="s">
        <v>174</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181</v>
      </c>
      <c r="BM273" s="226" t="s">
        <v>425</v>
      </c>
    </row>
    <row r="274" s="2" customFormat="1">
      <c r="A274" s="40"/>
      <c r="B274" s="41"/>
      <c r="C274" s="42"/>
      <c r="D274" s="228" t="s">
        <v>183</v>
      </c>
      <c r="E274" s="42"/>
      <c r="F274" s="229" t="s">
        <v>426</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183</v>
      </c>
      <c r="AU274" s="19" t="s">
        <v>81</v>
      </c>
    </row>
    <row r="275" s="2" customFormat="1">
      <c r="A275" s="40"/>
      <c r="B275" s="41"/>
      <c r="C275" s="42"/>
      <c r="D275" s="228" t="s">
        <v>185</v>
      </c>
      <c r="E275" s="42"/>
      <c r="F275" s="233" t="s">
        <v>427</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185</v>
      </c>
      <c r="AU275" s="19" t="s">
        <v>81</v>
      </c>
    </row>
    <row r="276" s="13" customFormat="1">
      <c r="A276" s="13"/>
      <c r="B276" s="234"/>
      <c r="C276" s="235"/>
      <c r="D276" s="228" t="s">
        <v>197</v>
      </c>
      <c r="E276" s="236" t="s">
        <v>19</v>
      </c>
      <c r="F276" s="237" t="s">
        <v>428</v>
      </c>
      <c r="G276" s="235"/>
      <c r="H276" s="238">
        <v>2.7400000000000002</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197</v>
      </c>
      <c r="AU276" s="244" t="s">
        <v>81</v>
      </c>
      <c r="AV276" s="13" t="s">
        <v>81</v>
      </c>
      <c r="AW276" s="13" t="s">
        <v>33</v>
      </c>
      <c r="AX276" s="13" t="s">
        <v>72</v>
      </c>
      <c r="AY276" s="244" t="s">
        <v>174</v>
      </c>
    </row>
    <row r="277" s="12" customFormat="1" ht="22.8" customHeight="1">
      <c r="A277" s="12"/>
      <c r="B277" s="199"/>
      <c r="C277" s="200"/>
      <c r="D277" s="201" t="s">
        <v>71</v>
      </c>
      <c r="E277" s="213" t="s">
        <v>181</v>
      </c>
      <c r="F277" s="213" t="s">
        <v>429</v>
      </c>
      <c r="G277" s="200"/>
      <c r="H277" s="200"/>
      <c r="I277" s="203"/>
      <c r="J277" s="214">
        <f>BK277</f>
        <v>0</v>
      </c>
      <c r="K277" s="200"/>
      <c r="L277" s="205"/>
      <c r="M277" s="206"/>
      <c r="N277" s="207"/>
      <c r="O277" s="207"/>
      <c r="P277" s="208">
        <f>P278</f>
        <v>0</v>
      </c>
      <c r="Q277" s="207"/>
      <c r="R277" s="208">
        <f>R278</f>
        <v>2.0204469700000001</v>
      </c>
      <c r="S277" s="207"/>
      <c r="T277" s="209">
        <f>T278</f>
        <v>0</v>
      </c>
      <c r="U277" s="12"/>
      <c r="V277" s="12"/>
      <c r="W277" s="12"/>
      <c r="X277" s="12"/>
      <c r="Y277" s="12"/>
      <c r="Z277" s="12"/>
      <c r="AA277" s="12"/>
      <c r="AB277" s="12"/>
      <c r="AC277" s="12"/>
      <c r="AD277" s="12"/>
      <c r="AE277" s="12"/>
      <c r="AR277" s="210" t="s">
        <v>79</v>
      </c>
      <c r="AT277" s="211" t="s">
        <v>71</v>
      </c>
      <c r="AU277" s="211" t="s">
        <v>79</v>
      </c>
      <c r="AY277" s="210" t="s">
        <v>174</v>
      </c>
      <c r="BK277" s="212">
        <f>BK278</f>
        <v>0</v>
      </c>
    </row>
    <row r="278" s="12" customFormat="1" ht="20.88" customHeight="1">
      <c r="A278" s="12"/>
      <c r="B278" s="199"/>
      <c r="C278" s="200"/>
      <c r="D278" s="201" t="s">
        <v>71</v>
      </c>
      <c r="E278" s="213" t="s">
        <v>430</v>
      </c>
      <c r="F278" s="213" t="s">
        <v>431</v>
      </c>
      <c r="G278" s="200"/>
      <c r="H278" s="200"/>
      <c r="I278" s="203"/>
      <c r="J278" s="214">
        <f>BK278</f>
        <v>0</v>
      </c>
      <c r="K278" s="200"/>
      <c r="L278" s="205"/>
      <c r="M278" s="206"/>
      <c r="N278" s="207"/>
      <c r="O278" s="207"/>
      <c r="P278" s="208">
        <f>SUM(P279:P299)</f>
        <v>0</v>
      </c>
      <c r="Q278" s="207"/>
      <c r="R278" s="208">
        <f>SUM(R279:R299)</f>
        <v>2.0204469700000001</v>
      </c>
      <c r="S278" s="207"/>
      <c r="T278" s="209">
        <f>SUM(T279:T299)</f>
        <v>0</v>
      </c>
      <c r="U278" s="12"/>
      <c r="V278" s="12"/>
      <c r="W278" s="12"/>
      <c r="X278" s="12"/>
      <c r="Y278" s="12"/>
      <c r="Z278" s="12"/>
      <c r="AA278" s="12"/>
      <c r="AB278" s="12"/>
      <c r="AC278" s="12"/>
      <c r="AD278" s="12"/>
      <c r="AE278" s="12"/>
      <c r="AR278" s="210" t="s">
        <v>79</v>
      </c>
      <c r="AT278" s="211" t="s">
        <v>71</v>
      </c>
      <c r="AU278" s="211" t="s">
        <v>81</v>
      </c>
      <c r="AY278" s="210" t="s">
        <v>174</v>
      </c>
      <c r="BK278" s="212">
        <f>SUM(BK279:BK299)</f>
        <v>0</v>
      </c>
    </row>
    <row r="279" s="2" customFormat="1" ht="21.75" customHeight="1">
      <c r="A279" s="40"/>
      <c r="B279" s="41"/>
      <c r="C279" s="215" t="s">
        <v>432</v>
      </c>
      <c r="D279" s="215" t="s">
        <v>176</v>
      </c>
      <c r="E279" s="216" t="s">
        <v>433</v>
      </c>
      <c r="F279" s="217" t="s">
        <v>434</v>
      </c>
      <c r="G279" s="218" t="s">
        <v>193</v>
      </c>
      <c r="H279" s="219">
        <v>0.55000000000000004</v>
      </c>
      <c r="I279" s="220"/>
      <c r="J279" s="221">
        <f>ROUND(I279*H279,2)</f>
        <v>0</v>
      </c>
      <c r="K279" s="217" t="s">
        <v>180</v>
      </c>
      <c r="L279" s="46"/>
      <c r="M279" s="222" t="s">
        <v>19</v>
      </c>
      <c r="N279" s="223" t="s">
        <v>43</v>
      </c>
      <c r="O279" s="86"/>
      <c r="P279" s="224">
        <f>O279*H279</f>
        <v>0</v>
      </c>
      <c r="Q279" s="224">
        <v>2.4533700000000001</v>
      </c>
      <c r="R279" s="224">
        <f>Q279*H279</f>
        <v>1.3493535000000001</v>
      </c>
      <c r="S279" s="224">
        <v>0</v>
      </c>
      <c r="T279" s="225">
        <f>S279*H279</f>
        <v>0</v>
      </c>
      <c r="U279" s="40"/>
      <c r="V279" s="40"/>
      <c r="W279" s="40"/>
      <c r="X279" s="40"/>
      <c r="Y279" s="40"/>
      <c r="Z279" s="40"/>
      <c r="AA279" s="40"/>
      <c r="AB279" s="40"/>
      <c r="AC279" s="40"/>
      <c r="AD279" s="40"/>
      <c r="AE279" s="40"/>
      <c r="AR279" s="226" t="s">
        <v>181</v>
      </c>
      <c r="AT279" s="226" t="s">
        <v>176</v>
      </c>
      <c r="AU279" s="226" t="s">
        <v>92</v>
      </c>
      <c r="AY279" s="19" t="s">
        <v>174</v>
      </c>
      <c r="BE279" s="227">
        <f>IF(N279="základní",J279,0)</f>
        <v>0</v>
      </c>
      <c r="BF279" s="227">
        <f>IF(N279="snížená",J279,0)</f>
        <v>0</v>
      </c>
      <c r="BG279" s="227">
        <f>IF(N279="zákl. přenesená",J279,0)</f>
        <v>0</v>
      </c>
      <c r="BH279" s="227">
        <f>IF(N279="sníž. přenesená",J279,0)</f>
        <v>0</v>
      </c>
      <c r="BI279" s="227">
        <f>IF(N279="nulová",J279,0)</f>
        <v>0</v>
      </c>
      <c r="BJ279" s="19" t="s">
        <v>79</v>
      </c>
      <c r="BK279" s="227">
        <f>ROUND(I279*H279,2)</f>
        <v>0</v>
      </c>
      <c r="BL279" s="19" t="s">
        <v>181</v>
      </c>
      <c r="BM279" s="226" t="s">
        <v>435</v>
      </c>
    </row>
    <row r="280" s="2" customFormat="1">
      <c r="A280" s="40"/>
      <c r="B280" s="41"/>
      <c r="C280" s="42"/>
      <c r="D280" s="228" t="s">
        <v>183</v>
      </c>
      <c r="E280" s="42"/>
      <c r="F280" s="229" t="s">
        <v>436</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183</v>
      </c>
      <c r="AU280" s="19" t="s">
        <v>92</v>
      </c>
    </row>
    <row r="281" s="13" customFormat="1">
      <c r="A281" s="13"/>
      <c r="B281" s="234"/>
      <c r="C281" s="235"/>
      <c r="D281" s="228" t="s">
        <v>197</v>
      </c>
      <c r="E281" s="236" t="s">
        <v>19</v>
      </c>
      <c r="F281" s="237" t="s">
        <v>437</v>
      </c>
      <c r="G281" s="235"/>
      <c r="H281" s="238">
        <v>0.55000000000000004</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197</v>
      </c>
      <c r="AU281" s="244" t="s">
        <v>92</v>
      </c>
      <c r="AV281" s="13" t="s">
        <v>81</v>
      </c>
      <c r="AW281" s="13" t="s">
        <v>33</v>
      </c>
      <c r="AX281" s="13" t="s">
        <v>72</v>
      </c>
      <c r="AY281" s="244" t="s">
        <v>174</v>
      </c>
    </row>
    <row r="282" s="2" customFormat="1">
      <c r="A282" s="40"/>
      <c r="B282" s="41"/>
      <c r="C282" s="215" t="s">
        <v>438</v>
      </c>
      <c r="D282" s="215" t="s">
        <v>176</v>
      </c>
      <c r="E282" s="216" t="s">
        <v>439</v>
      </c>
      <c r="F282" s="217" t="s">
        <v>440</v>
      </c>
      <c r="G282" s="218" t="s">
        <v>238</v>
      </c>
      <c r="H282" s="219">
        <v>0.019</v>
      </c>
      <c r="I282" s="220"/>
      <c r="J282" s="221">
        <f>ROUND(I282*H282,2)</f>
        <v>0</v>
      </c>
      <c r="K282" s="217" t="s">
        <v>180</v>
      </c>
      <c r="L282" s="46"/>
      <c r="M282" s="222" t="s">
        <v>19</v>
      </c>
      <c r="N282" s="223" t="s">
        <v>43</v>
      </c>
      <c r="O282" s="86"/>
      <c r="P282" s="224">
        <f>O282*H282</f>
        <v>0</v>
      </c>
      <c r="Q282" s="224">
        <v>1.06277</v>
      </c>
      <c r="R282" s="224">
        <f>Q282*H282</f>
        <v>0.02019263</v>
      </c>
      <c r="S282" s="224">
        <v>0</v>
      </c>
      <c r="T282" s="225">
        <f>S282*H282</f>
        <v>0</v>
      </c>
      <c r="U282" s="40"/>
      <c r="V282" s="40"/>
      <c r="W282" s="40"/>
      <c r="X282" s="40"/>
      <c r="Y282" s="40"/>
      <c r="Z282" s="40"/>
      <c r="AA282" s="40"/>
      <c r="AB282" s="40"/>
      <c r="AC282" s="40"/>
      <c r="AD282" s="40"/>
      <c r="AE282" s="40"/>
      <c r="AR282" s="226" t="s">
        <v>181</v>
      </c>
      <c r="AT282" s="226" t="s">
        <v>176</v>
      </c>
      <c r="AU282" s="226" t="s">
        <v>92</v>
      </c>
      <c r="AY282" s="19" t="s">
        <v>174</v>
      </c>
      <c r="BE282" s="227">
        <f>IF(N282="základní",J282,0)</f>
        <v>0</v>
      </c>
      <c r="BF282" s="227">
        <f>IF(N282="snížená",J282,0)</f>
        <v>0</v>
      </c>
      <c r="BG282" s="227">
        <f>IF(N282="zákl. přenesená",J282,0)</f>
        <v>0</v>
      </c>
      <c r="BH282" s="227">
        <f>IF(N282="sníž. přenesená",J282,0)</f>
        <v>0</v>
      </c>
      <c r="BI282" s="227">
        <f>IF(N282="nulová",J282,0)</f>
        <v>0</v>
      </c>
      <c r="BJ282" s="19" t="s">
        <v>79</v>
      </c>
      <c r="BK282" s="227">
        <f>ROUND(I282*H282,2)</f>
        <v>0</v>
      </c>
      <c r="BL282" s="19" t="s">
        <v>181</v>
      </c>
      <c r="BM282" s="226" t="s">
        <v>441</v>
      </c>
    </row>
    <row r="283" s="2" customFormat="1">
      <c r="A283" s="40"/>
      <c r="B283" s="41"/>
      <c r="C283" s="42"/>
      <c r="D283" s="228" t="s">
        <v>183</v>
      </c>
      <c r="E283" s="42"/>
      <c r="F283" s="229" t="s">
        <v>442</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183</v>
      </c>
      <c r="AU283" s="19" t="s">
        <v>92</v>
      </c>
    </row>
    <row r="284" s="13" customFormat="1">
      <c r="A284" s="13"/>
      <c r="B284" s="234"/>
      <c r="C284" s="235"/>
      <c r="D284" s="228" t="s">
        <v>197</v>
      </c>
      <c r="E284" s="236" t="s">
        <v>19</v>
      </c>
      <c r="F284" s="237" t="s">
        <v>443</v>
      </c>
      <c r="G284" s="235"/>
      <c r="H284" s="238">
        <v>0.019</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197</v>
      </c>
      <c r="AU284" s="244" t="s">
        <v>92</v>
      </c>
      <c r="AV284" s="13" t="s">
        <v>81</v>
      </c>
      <c r="AW284" s="13" t="s">
        <v>33</v>
      </c>
      <c r="AX284" s="13" t="s">
        <v>72</v>
      </c>
      <c r="AY284" s="244" t="s">
        <v>174</v>
      </c>
    </row>
    <row r="285" s="2" customFormat="1">
      <c r="A285" s="40"/>
      <c r="B285" s="41"/>
      <c r="C285" s="215" t="s">
        <v>444</v>
      </c>
      <c r="D285" s="215" t="s">
        <v>176</v>
      </c>
      <c r="E285" s="216" t="s">
        <v>445</v>
      </c>
      <c r="F285" s="217" t="s">
        <v>446</v>
      </c>
      <c r="G285" s="218" t="s">
        <v>252</v>
      </c>
      <c r="H285" s="219">
        <v>0.28999999999999998</v>
      </c>
      <c r="I285" s="220"/>
      <c r="J285" s="221">
        <f>ROUND(I285*H285,2)</f>
        <v>0</v>
      </c>
      <c r="K285" s="217" t="s">
        <v>180</v>
      </c>
      <c r="L285" s="46"/>
      <c r="M285" s="222" t="s">
        <v>19</v>
      </c>
      <c r="N285" s="223" t="s">
        <v>43</v>
      </c>
      <c r="O285" s="86"/>
      <c r="P285" s="224">
        <f>O285*H285</f>
        <v>0</v>
      </c>
      <c r="Q285" s="224">
        <v>0.01282</v>
      </c>
      <c r="R285" s="224">
        <f>Q285*H285</f>
        <v>0.0037177999999999998</v>
      </c>
      <c r="S285" s="224">
        <v>0</v>
      </c>
      <c r="T285" s="225">
        <f>S285*H285</f>
        <v>0</v>
      </c>
      <c r="U285" s="40"/>
      <c r="V285" s="40"/>
      <c r="W285" s="40"/>
      <c r="X285" s="40"/>
      <c r="Y285" s="40"/>
      <c r="Z285" s="40"/>
      <c r="AA285" s="40"/>
      <c r="AB285" s="40"/>
      <c r="AC285" s="40"/>
      <c r="AD285" s="40"/>
      <c r="AE285" s="40"/>
      <c r="AR285" s="226" t="s">
        <v>181</v>
      </c>
      <c r="AT285" s="226" t="s">
        <v>176</v>
      </c>
      <c r="AU285" s="226" t="s">
        <v>92</v>
      </c>
      <c r="AY285" s="19" t="s">
        <v>174</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181</v>
      </c>
      <c r="BM285" s="226" t="s">
        <v>447</v>
      </c>
    </row>
    <row r="286" s="2" customFormat="1">
      <c r="A286" s="40"/>
      <c r="B286" s="41"/>
      <c r="C286" s="42"/>
      <c r="D286" s="228" t="s">
        <v>183</v>
      </c>
      <c r="E286" s="42"/>
      <c r="F286" s="229" t="s">
        <v>448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183</v>
      </c>
      <c r="AU286" s="19" t="s">
        <v>92</v>
      </c>
    </row>
    <row r="287" s="13" customFormat="1">
      <c r="A287" s="13"/>
      <c r="B287" s="234"/>
      <c r="C287" s="235"/>
      <c r="D287" s="228" t="s">
        <v>197</v>
      </c>
      <c r="E287" s="236" t="s">
        <v>19</v>
      </c>
      <c r="F287" s="237" t="s">
        <v>449</v>
      </c>
      <c r="G287" s="235"/>
      <c r="H287" s="238">
        <v>0.28999999999999998</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197</v>
      </c>
      <c r="AU287" s="244" t="s">
        <v>92</v>
      </c>
      <c r="AV287" s="13" t="s">
        <v>81</v>
      </c>
      <c r="AW287" s="13" t="s">
        <v>33</v>
      </c>
      <c r="AX287" s="13" t="s">
        <v>72</v>
      </c>
      <c r="AY287" s="244" t="s">
        <v>174</v>
      </c>
    </row>
    <row r="288" s="2" customFormat="1">
      <c r="A288" s="40"/>
      <c r="B288" s="41"/>
      <c r="C288" s="215" t="s">
        <v>450</v>
      </c>
      <c r="D288" s="215" t="s">
        <v>176</v>
      </c>
      <c r="E288" s="216" t="s">
        <v>451</v>
      </c>
      <c r="F288" s="217" t="s">
        <v>452</v>
      </c>
      <c r="G288" s="218" t="s">
        <v>252</v>
      </c>
      <c r="H288" s="219">
        <v>0.28999999999999998</v>
      </c>
      <c r="I288" s="220"/>
      <c r="J288" s="221">
        <f>ROUND(I288*H288,2)</f>
        <v>0</v>
      </c>
      <c r="K288" s="217" t="s">
        <v>180</v>
      </c>
      <c r="L288" s="46"/>
      <c r="M288" s="222" t="s">
        <v>19</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181</v>
      </c>
      <c r="AT288" s="226" t="s">
        <v>176</v>
      </c>
      <c r="AU288" s="226" t="s">
        <v>92</v>
      </c>
      <c r="AY288" s="19" t="s">
        <v>174</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181</v>
      </c>
      <c r="BM288" s="226" t="s">
        <v>453</v>
      </c>
    </row>
    <row r="289" s="2" customFormat="1">
      <c r="A289" s="40"/>
      <c r="B289" s="41"/>
      <c r="C289" s="42"/>
      <c r="D289" s="228" t="s">
        <v>183</v>
      </c>
      <c r="E289" s="42"/>
      <c r="F289" s="229" t="s">
        <v>454</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183</v>
      </c>
      <c r="AU289" s="19" t="s">
        <v>92</v>
      </c>
    </row>
    <row r="290" s="2" customFormat="1">
      <c r="A290" s="40"/>
      <c r="B290" s="41"/>
      <c r="C290" s="215" t="s">
        <v>455</v>
      </c>
      <c r="D290" s="215" t="s">
        <v>176</v>
      </c>
      <c r="E290" s="216" t="s">
        <v>456</v>
      </c>
      <c r="F290" s="217" t="s">
        <v>457</v>
      </c>
      <c r="G290" s="218" t="s">
        <v>179</v>
      </c>
      <c r="H290" s="219">
        <v>5.79</v>
      </c>
      <c r="I290" s="220"/>
      <c r="J290" s="221">
        <f>ROUND(I290*H290,2)</f>
        <v>0</v>
      </c>
      <c r="K290" s="217" t="s">
        <v>180</v>
      </c>
      <c r="L290" s="46"/>
      <c r="M290" s="222" t="s">
        <v>19</v>
      </c>
      <c r="N290" s="223" t="s">
        <v>43</v>
      </c>
      <c r="O290" s="86"/>
      <c r="P290" s="224">
        <f>O290*H290</f>
        <v>0</v>
      </c>
      <c r="Q290" s="224">
        <v>0.11046</v>
      </c>
      <c r="R290" s="224">
        <f>Q290*H290</f>
        <v>0.6395634</v>
      </c>
      <c r="S290" s="224">
        <v>0</v>
      </c>
      <c r="T290" s="225">
        <f>S290*H290</f>
        <v>0</v>
      </c>
      <c r="U290" s="40"/>
      <c r="V290" s="40"/>
      <c r="W290" s="40"/>
      <c r="X290" s="40"/>
      <c r="Y290" s="40"/>
      <c r="Z290" s="40"/>
      <c r="AA290" s="40"/>
      <c r="AB290" s="40"/>
      <c r="AC290" s="40"/>
      <c r="AD290" s="40"/>
      <c r="AE290" s="40"/>
      <c r="AR290" s="226" t="s">
        <v>181</v>
      </c>
      <c r="AT290" s="226" t="s">
        <v>176</v>
      </c>
      <c r="AU290" s="226" t="s">
        <v>92</v>
      </c>
      <c r="AY290" s="19" t="s">
        <v>174</v>
      </c>
      <c r="BE290" s="227">
        <f>IF(N290="základní",J290,0)</f>
        <v>0</v>
      </c>
      <c r="BF290" s="227">
        <f>IF(N290="snížená",J290,0)</f>
        <v>0</v>
      </c>
      <c r="BG290" s="227">
        <f>IF(N290="zákl. přenesená",J290,0)</f>
        <v>0</v>
      </c>
      <c r="BH290" s="227">
        <f>IF(N290="sníž. přenesená",J290,0)</f>
        <v>0</v>
      </c>
      <c r="BI290" s="227">
        <f>IF(N290="nulová",J290,0)</f>
        <v>0</v>
      </c>
      <c r="BJ290" s="19" t="s">
        <v>79</v>
      </c>
      <c r="BK290" s="227">
        <f>ROUND(I290*H290,2)</f>
        <v>0</v>
      </c>
      <c r="BL290" s="19" t="s">
        <v>181</v>
      </c>
      <c r="BM290" s="226" t="s">
        <v>458</v>
      </c>
    </row>
    <row r="291" s="2" customFormat="1">
      <c r="A291" s="40"/>
      <c r="B291" s="41"/>
      <c r="C291" s="42"/>
      <c r="D291" s="228" t="s">
        <v>183</v>
      </c>
      <c r="E291" s="42"/>
      <c r="F291" s="229" t="s">
        <v>459</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183</v>
      </c>
      <c r="AU291" s="19" t="s">
        <v>92</v>
      </c>
    </row>
    <row r="292" s="13" customFormat="1">
      <c r="A292" s="13"/>
      <c r="B292" s="234"/>
      <c r="C292" s="235"/>
      <c r="D292" s="228" t="s">
        <v>197</v>
      </c>
      <c r="E292" s="236" t="s">
        <v>19</v>
      </c>
      <c r="F292" s="237" t="s">
        <v>460</v>
      </c>
      <c r="G292" s="235"/>
      <c r="H292" s="238">
        <v>5.79</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197</v>
      </c>
      <c r="AU292" s="244" t="s">
        <v>92</v>
      </c>
      <c r="AV292" s="13" t="s">
        <v>81</v>
      </c>
      <c r="AW292" s="13" t="s">
        <v>33</v>
      </c>
      <c r="AX292" s="13" t="s">
        <v>72</v>
      </c>
      <c r="AY292" s="244" t="s">
        <v>174</v>
      </c>
    </row>
    <row r="293" s="2" customFormat="1" ht="16.5" customHeight="1">
      <c r="A293" s="40"/>
      <c r="B293" s="41"/>
      <c r="C293" s="215" t="s">
        <v>461</v>
      </c>
      <c r="D293" s="215" t="s">
        <v>176</v>
      </c>
      <c r="E293" s="216" t="s">
        <v>462</v>
      </c>
      <c r="F293" s="217" t="s">
        <v>463</v>
      </c>
      <c r="G293" s="218" t="s">
        <v>252</v>
      </c>
      <c r="H293" s="219">
        <v>1.1579999999999999</v>
      </c>
      <c r="I293" s="220"/>
      <c r="J293" s="221">
        <f>ROUND(I293*H293,2)</f>
        <v>0</v>
      </c>
      <c r="K293" s="217" t="s">
        <v>180</v>
      </c>
      <c r="L293" s="46"/>
      <c r="M293" s="222" t="s">
        <v>19</v>
      </c>
      <c r="N293" s="223" t="s">
        <v>43</v>
      </c>
      <c r="O293" s="86"/>
      <c r="P293" s="224">
        <f>O293*H293</f>
        <v>0</v>
      </c>
      <c r="Q293" s="224">
        <v>0.0065799999999999999</v>
      </c>
      <c r="R293" s="224">
        <f>Q293*H293</f>
        <v>0.0076196399999999996</v>
      </c>
      <c r="S293" s="224">
        <v>0</v>
      </c>
      <c r="T293" s="225">
        <f>S293*H293</f>
        <v>0</v>
      </c>
      <c r="U293" s="40"/>
      <c r="V293" s="40"/>
      <c r="W293" s="40"/>
      <c r="X293" s="40"/>
      <c r="Y293" s="40"/>
      <c r="Z293" s="40"/>
      <c r="AA293" s="40"/>
      <c r="AB293" s="40"/>
      <c r="AC293" s="40"/>
      <c r="AD293" s="40"/>
      <c r="AE293" s="40"/>
      <c r="AR293" s="226" t="s">
        <v>181</v>
      </c>
      <c r="AT293" s="226" t="s">
        <v>176</v>
      </c>
      <c r="AU293" s="226" t="s">
        <v>92</v>
      </c>
      <c r="AY293" s="19" t="s">
        <v>174</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181</v>
      </c>
      <c r="BM293" s="226" t="s">
        <v>464</v>
      </c>
    </row>
    <row r="294" s="2" customFormat="1">
      <c r="A294" s="40"/>
      <c r="B294" s="41"/>
      <c r="C294" s="42"/>
      <c r="D294" s="228" t="s">
        <v>183</v>
      </c>
      <c r="E294" s="42"/>
      <c r="F294" s="229" t="s">
        <v>465</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183</v>
      </c>
      <c r="AU294" s="19" t="s">
        <v>92</v>
      </c>
    </row>
    <row r="295" s="2" customFormat="1">
      <c r="A295" s="40"/>
      <c r="B295" s="41"/>
      <c r="C295" s="42"/>
      <c r="D295" s="228" t="s">
        <v>185</v>
      </c>
      <c r="E295" s="42"/>
      <c r="F295" s="233" t="s">
        <v>466</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185</v>
      </c>
      <c r="AU295" s="19" t="s">
        <v>92</v>
      </c>
    </row>
    <row r="296" s="13" customFormat="1">
      <c r="A296" s="13"/>
      <c r="B296" s="234"/>
      <c r="C296" s="235"/>
      <c r="D296" s="228" t="s">
        <v>197</v>
      </c>
      <c r="E296" s="236" t="s">
        <v>19</v>
      </c>
      <c r="F296" s="237" t="s">
        <v>467</v>
      </c>
      <c r="G296" s="235"/>
      <c r="H296" s="238">
        <v>1.1579999999999999</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197</v>
      </c>
      <c r="AU296" s="244" t="s">
        <v>92</v>
      </c>
      <c r="AV296" s="13" t="s">
        <v>81</v>
      </c>
      <c r="AW296" s="13" t="s">
        <v>33</v>
      </c>
      <c r="AX296" s="13" t="s">
        <v>72</v>
      </c>
      <c r="AY296" s="244" t="s">
        <v>174</v>
      </c>
    </row>
    <row r="297" s="2" customFormat="1" ht="16.5" customHeight="1">
      <c r="A297" s="40"/>
      <c r="B297" s="41"/>
      <c r="C297" s="215" t="s">
        <v>430</v>
      </c>
      <c r="D297" s="215" t="s">
        <v>176</v>
      </c>
      <c r="E297" s="216" t="s">
        <v>468</v>
      </c>
      <c r="F297" s="217" t="s">
        <v>469</v>
      </c>
      <c r="G297" s="218" t="s">
        <v>252</v>
      </c>
      <c r="H297" s="219">
        <v>1.1579999999999999</v>
      </c>
      <c r="I297" s="220"/>
      <c r="J297" s="221">
        <f>ROUND(I297*H297,2)</f>
        <v>0</v>
      </c>
      <c r="K297" s="217" t="s">
        <v>180</v>
      </c>
      <c r="L297" s="46"/>
      <c r="M297" s="222" t="s">
        <v>19</v>
      </c>
      <c r="N297" s="223" t="s">
        <v>43</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181</v>
      </c>
      <c r="AT297" s="226" t="s">
        <v>176</v>
      </c>
      <c r="AU297" s="226" t="s">
        <v>92</v>
      </c>
      <c r="AY297" s="19" t="s">
        <v>174</v>
      </c>
      <c r="BE297" s="227">
        <f>IF(N297="základní",J297,0)</f>
        <v>0</v>
      </c>
      <c r="BF297" s="227">
        <f>IF(N297="snížená",J297,0)</f>
        <v>0</v>
      </c>
      <c r="BG297" s="227">
        <f>IF(N297="zákl. přenesená",J297,0)</f>
        <v>0</v>
      </c>
      <c r="BH297" s="227">
        <f>IF(N297="sníž. přenesená",J297,0)</f>
        <v>0</v>
      </c>
      <c r="BI297" s="227">
        <f>IF(N297="nulová",J297,0)</f>
        <v>0</v>
      </c>
      <c r="BJ297" s="19" t="s">
        <v>79</v>
      </c>
      <c r="BK297" s="227">
        <f>ROUND(I297*H297,2)</f>
        <v>0</v>
      </c>
      <c r="BL297" s="19" t="s">
        <v>181</v>
      </c>
      <c r="BM297" s="226" t="s">
        <v>470</v>
      </c>
    </row>
    <row r="298" s="2" customFormat="1">
      <c r="A298" s="40"/>
      <c r="B298" s="41"/>
      <c r="C298" s="42"/>
      <c r="D298" s="228" t="s">
        <v>183</v>
      </c>
      <c r="E298" s="42"/>
      <c r="F298" s="229" t="s">
        <v>471</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183</v>
      </c>
      <c r="AU298" s="19" t="s">
        <v>92</v>
      </c>
    </row>
    <row r="299" s="2" customFormat="1">
      <c r="A299" s="40"/>
      <c r="B299" s="41"/>
      <c r="C299" s="42"/>
      <c r="D299" s="228" t="s">
        <v>185</v>
      </c>
      <c r="E299" s="42"/>
      <c r="F299" s="233" t="s">
        <v>466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185</v>
      </c>
      <c r="AU299" s="19" t="s">
        <v>92</v>
      </c>
    </row>
    <row r="300" s="12" customFormat="1" ht="22.8" customHeight="1">
      <c r="A300" s="12"/>
      <c r="B300" s="199"/>
      <c r="C300" s="200"/>
      <c r="D300" s="201" t="s">
        <v>71</v>
      </c>
      <c r="E300" s="213" t="s">
        <v>214</v>
      </c>
      <c r="F300" s="213" t="s">
        <v>472</v>
      </c>
      <c r="G300" s="200"/>
      <c r="H300" s="200"/>
      <c r="I300" s="203"/>
      <c r="J300" s="214">
        <f>BK300</f>
        <v>0</v>
      </c>
      <c r="K300" s="200"/>
      <c r="L300" s="205"/>
      <c r="M300" s="206"/>
      <c r="N300" s="207"/>
      <c r="O300" s="207"/>
      <c r="P300" s="208">
        <f>P301+P428+P532+P582</f>
        <v>0</v>
      </c>
      <c r="Q300" s="207"/>
      <c r="R300" s="208">
        <f>R301+R428+R532+R582</f>
        <v>79.368283149999996</v>
      </c>
      <c r="S300" s="207"/>
      <c r="T300" s="209">
        <f>T301+T428+T532+T582</f>
        <v>0</v>
      </c>
      <c r="U300" s="12"/>
      <c r="V300" s="12"/>
      <c r="W300" s="12"/>
      <c r="X300" s="12"/>
      <c r="Y300" s="12"/>
      <c r="Z300" s="12"/>
      <c r="AA300" s="12"/>
      <c r="AB300" s="12"/>
      <c r="AC300" s="12"/>
      <c r="AD300" s="12"/>
      <c r="AE300" s="12"/>
      <c r="AR300" s="210" t="s">
        <v>79</v>
      </c>
      <c r="AT300" s="211" t="s">
        <v>71</v>
      </c>
      <c r="AU300" s="211" t="s">
        <v>79</v>
      </c>
      <c r="AY300" s="210" t="s">
        <v>174</v>
      </c>
      <c r="BK300" s="212">
        <f>BK301+BK428+BK532+BK582</f>
        <v>0</v>
      </c>
    </row>
    <row r="301" s="12" customFormat="1" ht="20.88" customHeight="1">
      <c r="A301" s="12"/>
      <c r="B301" s="199"/>
      <c r="C301" s="200"/>
      <c r="D301" s="201" t="s">
        <v>71</v>
      </c>
      <c r="E301" s="213" t="s">
        <v>473</v>
      </c>
      <c r="F301" s="213" t="s">
        <v>474</v>
      </c>
      <c r="G301" s="200"/>
      <c r="H301" s="200"/>
      <c r="I301" s="203"/>
      <c r="J301" s="214">
        <f>BK301</f>
        <v>0</v>
      </c>
      <c r="K301" s="200"/>
      <c r="L301" s="205"/>
      <c r="M301" s="206"/>
      <c r="N301" s="207"/>
      <c r="O301" s="207"/>
      <c r="P301" s="208">
        <f>SUM(P302:P427)</f>
        <v>0</v>
      </c>
      <c r="Q301" s="207"/>
      <c r="R301" s="208">
        <f>SUM(R302:R427)</f>
        <v>19.051244090000004</v>
      </c>
      <c r="S301" s="207"/>
      <c r="T301" s="209">
        <f>SUM(T302:T427)</f>
        <v>0</v>
      </c>
      <c r="U301" s="12"/>
      <c r="V301" s="12"/>
      <c r="W301" s="12"/>
      <c r="X301" s="12"/>
      <c r="Y301" s="12"/>
      <c r="Z301" s="12"/>
      <c r="AA301" s="12"/>
      <c r="AB301" s="12"/>
      <c r="AC301" s="12"/>
      <c r="AD301" s="12"/>
      <c r="AE301" s="12"/>
      <c r="AR301" s="210" t="s">
        <v>79</v>
      </c>
      <c r="AT301" s="211" t="s">
        <v>71</v>
      </c>
      <c r="AU301" s="211" t="s">
        <v>81</v>
      </c>
      <c r="AY301" s="210" t="s">
        <v>174</v>
      </c>
      <c r="BK301" s="212">
        <f>SUM(BK302:BK427)</f>
        <v>0</v>
      </c>
    </row>
    <row r="302" s="2" customFormat="1">
      <c r="A302" s="40"/>
      <c r="B302" s="41"/>
      <c r="C302" s="215" t="s">
        <v>475</v>
      </c>
      <c r="D302" s="215" t="s">
        <v>176</v>
      </c>
      <c r="E302" s="216" t="s">
        <v>476</v>
      </c>
      <c r="F302" s="217" t="s">
        <v>477</v>
      </c>
      <c r="G302" s="218" t="s">
        <v>252</v>
      </c>
      <c r="H302" s="219">
        <v>54.125</v>
      </c>
      <c r="I302" s="220"/>
      <c r="J302" s="221">
        <f>ROUND(I302*H302,2)</f>
        <v>0</v>
      </c>
      <c r="K302" s="217" t="s">
        <v>180</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181</v>
      </c>
      <c r="AT302" s="226" t="s">
        <v>176</v>
      </c>
      <c r="AU302" s="226" t="s">
        <v>92</v>
      </c>
      <c r="AY302" s="19" t="s">
        <v>174</v>
      </c>
      <c r="BE302" s="227">
        <f>IF(N302="základní",J302,0)</f>
        <v>0</v>
      </c>
      <c r="BF302" s="227">
        <f>IF(N302="snížená",J302,0)</f>
        <v>0</v>
      </c>
      <c r="BG302" s="227">
        <f>IF(N302="zákl. přenesená",J302,0)</f>
        <v>0</v>
      </c>
      <c r="BH302" s="227">
        <f>IF(N302="sníž. přenesená",J302,0)</f>
        <v>0</v>
      </c>
      <c r="BI302" s="227">
        <f>IF(N302="nulová",J302,0)</f>
        <v>0</v>
      </c>
      <c r="BJ302" s="19" t="s">
        <v>79</v>
      </c>
      <c r="BK302" s="227">
        <f>ROUND(I302*H302,2)</f>
        <v>0</v>
      </c>
      <c r="BL302" s="19" t="s">
        <v>181</v>
      </c>
      <c r="BM302" s="226" t="s">
        <v>478</v>
      </c>
    </row>
    <row r="303" s="2" customFormat="1">
      <c r="A303" s="40"/>
      <c r="B303" s="41"/>
      <c r="C303" s="42"/>
      <c r="D303" s="228" t="s">
        <v>183</v>
      </c>
      <c r="E303" s="42"/>
      <c r="F303" s="229" t="s">
        <v>479</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183</v>
      </c>
      <c r="AU303" s="19" t="s">
        <v>92</v>
      </c>
    </row>
    <row r="304" s="2" customFormat="1">
      <c r="A304" s="40"/>
      <c r="B304" s="41"/>
      <c r="C304" s="42"/>
      <c r="D304" s="228" t="s">
        <v>185</v>
      </c>
      <c r="E304" s="42"/>
      <c r="F304" s="233" t="s">
        <v>480</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185</v>
      </c>
      <c r="AU304" s="19" t="s">
        <v>92</v>
      </c>
    </row>
    <row r="305" s="13" customFormat="1">
      <c r="A305" s="13"/>
      <c r="B305" s="234"/>
      <c r="C305" s="235"/>
      <c r="D305" s="228" t="s">
        <v>197</v>
      </c>
      <c r="E305" s="236" t="s">
        <v>19</v>
      </c>
      <c r="F305" s="237" t="s">
        <v>481</v>
      </c>
      <c r="G305" s="235"/>
      <c r="H305" s="238">
        <v>54.125</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197</v>
      </c>
      <c r="AU305" s="244" t="s">
        <v>92</v>
      </c>
      <c r="AV305" s="13" t="s">
        <v>81</v>
      </c>
      <c r="AW305" s="13" t="s">
        <v>33</v>
      </c>
      <c r="AX305" s="13" t="s">
        <v>72</v>
      </c>
      <c r="AY305" s="244" t="s">
        <v>174</v>
      </c>
    </row>
    <row r="306" s="2" customFormat="1" ht="16.5" customHeight="1">
      <c r="A306" s="40"/>
      <c r="B306" s="41"/>
      <c r="C306" s="215" t="s">
        <v>482</v>
      </c>
      <c r="D306" s="215" t="s">
        <v>176</v>
      </c>
      <c r="E306" s="216" t="s">
        <v>483</v>
      </c>
      <c r="F306" s="217" t="s">
        <v>484</v>
      </c>
      <c r="G306" s="218" t="s">
        <v>252</v>
      </c>
      <c r="H306" s="219">
        <v>275.02999999999997</v>
      </c>
      <c r="I306" s="220"/>
      <c r="J306" s="221">
        <f>ROUND(I306*H306,2)</f>
        <v>0</v>
      </c>
      <c r="K306" s="217" t="s">
        <v>180</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181</v>
      </c>
      <c r="AT306" s="226" t="s">
        <v>176</v>
      </c>
      <c r="AU306" s="226" t="s">
        <v>92</v>
      </c>
      <c r="AY306" s="19" t="s">
        <v>174</v>
      </c>
      <c r="BE306" s="227">
        <f>IF(N306="základní",J306,0)</f>
        <v>0</v>
      </c>
      <c r="BF306" s="227">
        <f>IF(N306="snížená",J306,0)</f>
        <v>0</v>
      </c>
      <c r="BG306" s="227">
        <f>IF(N306="zákl. přenesená",J306,0)</f>
        <v>0</v>
      </c>
      <c r="BH306" s="227">
        <f>IF(N306="sníž. přenesená",J306,0)</f>
        <v>0</v>
      </c>
      <c r="BI306" s="227">
        <f>IF(N306="nulová",J306,0)</f>
        <v>0</v>
      </c>
      <c r="BJ306" s="19" t="s">
        <v>79</v>
      </c>
      <c r="BK306" s="227">
        <f>ROUND(I306*H306,2)</f>
        <v>0</v>
      </c>
      <c r="BL306" s="19" t="s">
        <v>181</v>
      </c>
      <c r="BM306" s="226" t="s">
        <v>485</v>
      </c>
    </row>
    <row r="307" s="2" customFormat="1">
      <c r="A307" s="40"/>
      <c r="B307" s="41"/>
      <c r="C307" s="42"/>
      <c r="D307" s="228" t="s">
        <v>183</v>
      </c>
      <c r="E307" s="42"/>
      <c r="F307" s="229" t="s">
        <v>486</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183</v>
      </c>
      <c r="AU307" s="19" t="s">
        <v>92</v>
      </c>
    </row>
    <row r="308" s="2" customFormat="1">
      <c r="A308" s="40"/>
      <c r="B308" s="41"/>
      <c r="C308" s="42"/>
      <c r="D308" s="228" t="s">
        <v>185</v>
      </c>
      <c r="E308" s="42"/>
      <c r="F308" s="233" t="s">
        <v>480</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185</v>
      </c>
      <c r="AU308" s="19" t="s">
        <v>92</v>
      </c>
    </row>
    <row r="309" s="13" customFormat="1">
      <c r="A309" s="13"/>
      <c r="B309" s="234"/>
      <c r="C309" s="235"/>
      <c r="D309" s="228" t="s">
        <v>197</v>
      </c>
      <c r="E309" s="236" t="s">
        <v>19</v>
      </c>
      <c r="F309" s="237" t="s">
        <v>487</v>
      </c>
      <c r="G309" s="235"/>
      <c r="H309" s="238">
        <v>275.02999999999997</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197</v>
      </c>
      <c r="AU309" s="244" t="s">
        <v>92</v>
      </c>
      <c r="AV309" s="13" t="s">
        <v>81</v>
      </c>
      <c r="AW309" s="13" t="s">
        <v>33</v>
      </c>
      <c r="AX309" s="13" t="s">
        <v>72</v>
      </c>
      <c r="AY309" s="244" t="s">
        <v>174</v>
      </c>
    </row>
    <row r="310" s="2" customFormat="1" ht="21.75" customHeight="1">
      <c r="A310" s="40"/>
      <c r="B310" s="41"/>
      <c r="C310" s="215" t="s">
        <v>488</v>
      </c>
      <c r="D310" s="215" t="s">
        <v>176</v>
      </c>
      <c r="E310" s="216" t="s">
        <v>489</v>
      </c>
      <c r="F310" s="217" t="s">
        <v>490</v>
      </c>
      <c r="G310" s="218" t="s">
        <v>252</v>
      </c>
      <c r="H310" s="219">
        <v>1.7</v>
      </c>
      <c r="I310" s="220"/>
      <c r="J310" s="221">
        <f>ROUND(I310*H310,2)</f>
        <v>0</v>
      </c>
      <c r="K310" s="217" t="s">
        <v>180</v>
      </c>
      <c r="L310" s="46"/>
      <c r="M310" s="222" t="s">
        <v>19</v>
      </c>
      <c r="N310" s="223" t="s">
        <v>43</v>
      </c>
      <c r="O310" s="86"/>
      <c r="P310" s="224">
        <f>O310*H310</f>
        <v>0</v>
      </c>
      <c r="Q310" s="224">
        <v>0.040000000000000001</v>
      </c>
      <c r="R310" s="224">
        <f>Q310*H310</f>
        <v>0.068000000000000005</v>
      </c>
      <c r="S310" s="224">
        <v>0</v>
      </c>
      <c r="T310" s="225">
        <f>S310*H310</f>
        <v>0</v>
      </c>
      <c r="U310" s="40"/>
      <c r="V310" s="40"/>
      <c r="W310" s="40"/>
      <c r="X310" s="40"/>
      <c r="Y310" s="40"/>
      <c r="Z310" s="40"/>
      <c r="AA310" s="40"/>
      <c r="AB310" s="40"/>
      <c r="AC310" s="40"/>
      <c r="AD310" s="40"/>
      <c r="AE310" s="40"/>
      <c r="AR310" s="226" t="s">
        <v>181</v>
      </c>
      <c r="AT310" s="226" t="s">
        <v>176</v>
      </c>
      <c r="AU310" s="226" t="s">
        <v>92</v>
      </c>
      <c r="AY310" s="19" t="s">
        <v>174</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181</v>
      </c>
      <c r="BM310" s="226" t="s">
        <v>491</v>
      </c>
    </row>
    <row r="311" s="2" customFormat="1">
      <c r="A311" s="40"/>
      <c r="B311" s="41"/>
      <c r="C311" s="42"/>
      <c r="D311" s="228" t="s">
        <v>183</v>
      </c>
      <c r="E311" s="42"/>
      <c r="F311" s="229" t="s">
        <v>492</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183</v>
      </c>
      <c r="AU311" s="19" t="s">
        <v>92</v>
      </c>
    </row>
    <row r="312" s="2" customFormat="1">
      <c r="A312" s="40"/>
      <c r="B312" s="41"/>
      <c r="C312" s="42"/>
      <c r="D312" s="228" t="s">
        <v>185</v>
      </c>
      <c r="E312" s="42"/>
      <c r="F312" s="233" t="s">
        <v>493</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185</v>
      </c>
      <c r="AU312" s="19" t="s">
        <v>92</v>
      </c>
    </row>
    <row r="313" s="13" customFormat="1">
      <c r="A313" s="13"/>
      <c r="B313" s="234"/>
      <c r="C313" s="235"/>
      <c r="D313" s="228" t="s">
        <v>197</v>
      </c>
      <c r="E313" s="236" t="s">
        <v>19</v>
      </c>
      <c r="F313" s="237" t="s">
        <v>494</v>
      </c>
      <c r="G313" s="235"/>
      <c r="H313" s="238">
        <v>1.7</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197</v>
      </c>
      <c r="AU313" s="244" t="s">
        <v>92</v>
      </c>
      <c r="AV313" s="13" t="s">
        <v>81</v>
      </c>
      <c r="AW313" s="13" t="s">
        <v>33</v>
      </c>
      <c r="AX313" s="13" t="s">
        <v>72</v>
      </c>
      <c r="AY313" s="244" t="s">
        <v>174</v>
      </c>
    </row>
    <row r="314" s="2" customFormat="1">
      <c r="A314" s="40"/>
      <c r="B314" s="41"/>
      <c r="C314" s="215" t="s">
        <v>495</v>
      </c>
      <c r="D314" s="215" t="s">
        <v>176</v>
      </c>
      <c r="E314" s="216" t="s">
        <v>496</v>
      </c>
      <c r="F314" s="217" t="s">
        <v>497</v>
      </c>
      <c r="G314" s="218" t="s">
        <v>252</v>
      </c>
      <c r="H314" s="219">
        <v>1.7</v>
      </c>
      <c r="I314" s="220"/>
      <c r="J314" s="221">
        <f>ROUND(I314*H314,2)</f>
        <v>0</v>
      </c>
      <c r="K314" s="217" t="s">
        <v>180</v>
      </c>
      <c r="L314" s="46"/>
      <c r="M314" s="222" t="s">
        <v>19</v>
      </c>
      <c r="N314" s="223" t="s">
        <v>43</v>
      </c>
      <c r="O314" s="86"/>
      <c r="P314" s="224">
        <f>O314*H314</f>
        <v>0</v>
      </c>
      <c r="Q314" s="224">
        <v>0.038199999999999998</v>
      </c>
      <c r="R314" s="224">
        <f>Q314*H314</f>
        <v>0.064939999999999998</v>
      </c>
      <c r="S314" s="224">
        <v>0</v>
      </c>
      <c r="T314" s="225">
        <f>S314*H314</f>
        <v>0</v>
      </c>
      <c r="U314" s="40"/>
      <c r="V314" s="40"/>
      <c r="W314" s="40"/>
      <c r="X314" s="40"/>
      <c r="Y314" s="40"/>
      <c r="Z314" s="40"/>
      <c r="AA314" s="40"/>
      <c r="AB314" s="40"/>
      <c r="AC314" s="40"/>
      <c r="AD314" s="40"/>
      <c r="AE314" s="40"/>
      <c r="AR314" s="226" t="s">
        <v>181</v>
      </c>
      <c r="AT314" s="226" t="s">
        <v>176</v>
      </c>
      <c r="AU314" s="226" t="s">
        <v>92</v>
      </c>
      <c r="AY314" s="19" t="s">
        <v>174</v>
      </c>
      <c r="BE314" s="227">
        <f>IF(N314="základní",J314,0)</f>
        <v>0</v>
      </c>
      <c r="BF314" s="227">
        <f>IF(N314="snížená",J314,0)</f>
        <v>0</v>
      </c>
      <c r="BG314" s="227">
        <f>IF(N314="zákl. přenesená",J314,0)</f>
        <v>0</v>
      </c>
      <c r="BH314" s="227">
        <f>IF(N314="sníž. přenesená",J314,0)</f>
        <v>0</v>
      </c>
      <c r="BI314" s="227">
        <f>IF(N314="nulová",J314,0)</f>
        <v>0</v>
      </c>
      <c r="BJ314" s="19" t="s">
        <v>79</v>
      </c>
      <c r="BK314" s="227">
        <f>ROUND(I314*H314,2)</f>
        <v>0</v>
      </c>
      <c r="BL314" s="19" t="s">
        <v>181</v>
      </c>
      <c r="BM314" s="226" t="s">
        <v>498</v>
      </c>
    </row>
    <row r="315" s="2" customFormat="1">
      <c r="A315" s="40"/>
      <c r="B315" s="41"/>
      <c r="C315" s="42"/>
      <c r="D315" s="228" t="s">
        <v>183</v>
      </c>
      <c r="E315" s="42"/>
      <c r="F315" s="229" t="s">
        <v>499</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183</v>
      </c>
      <c r="AU315" s="19" t="s">
        <v>92</v>
      </c>
    </row>
    <row r="316" s="13" customFormat="1">
      <c r="A316" s="13"/>
      <c r="B316" s="234"/>
      <c r="C316" s="235"/>
      <c r="D316" s="228" t="s">
        <v>197</v>
      </c>
      <c r="E316" s="236" t="s">
        <v>19</v>
      </c>
      <c r="F316" s="237" t="s">
        <v>494</v>
      </c>
      <c r="G316" s="235"/>
      <c r="H316" s="238">
        <v>1.7</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197</v>
      </c>
      <c r="AU316" s="244" t="s">
        <v>92</v>
      </c>
      <c r="AV316" s="13" t="s">
        <v>81</v>
      </c>
      <c r="AW316" s="13" t="s">
        <v>33</v>
      </c>
      <c r="AX316" s="13" t="s">
        <v>72</v>
      </c>
      <c r="AY316" s="244" t="s">
        <v>174</v>
      </c>
    </row>
    <row r="317" s="2" customFormat="1">
      <c r="A317" s="40"/>
      <c r="B317" s="41"/>
      <c r="C317" s="215" t="s">
        <v>500</v>
      </c>
      <c r="D317" s="215" t="s">
        <v>176</v>
      </c>
      <c r="E317" s="216" t="s">
        <v>501</v>
      </c>
      <c r="F317" s="217" t="s">
        <v>502</v>
      </c>
      <c r="G317" s="218" t="s">
        <v>252</v>
      </c>
      <c r="H317" s="219">
        <v>124.34</v>
      </c>
      <c r="I317" s="220"/>
      <c r="J317" s="221">
        <f>ROUND(I317*H317,2)</f>
        <v>0</v>
      </c>
      <c r="K317" s="217" t="s">
        <v>180</v>
      </c>
      <c r="L317" s="46"/>
      <c r="M317" s="222" t="s">
        <v>19</v>
      </c>
      <c r="N317" s="223" t="s">
        <v>43</v>
      </c>
      <c r="O317" s="86"/>
      <c r="P317" s="224">
        <f>O317*H317</f>
        <v>0</v>
      </c>
      <c r="Q317" s="224">
        <v>0.00025999999999999998</v>
      </c>
      <c r="R317" s="224">
        <f>Q317*H317</f>
        <v>0.0323284</v>
      </c>
      <c r="S317" s="224">
        <v>0</v>
      </c>
      <c r="T317" s="225">
        <f>S317*H317</f>
        <v>0</v>
      </c>
      <c r="U317" s="40"/>
      <c r="V317" s="40"/>
      <c r="W317" s="40"/>
      <c r="X317" s="40"/>
      <c r="Y317" s="40"/>
      <c r="Z317" s="40"/>
      <c r="AA317" s="40"/>
      <c r="AB317" s="40"/>
      <c r="AC317" s="40"/>
      <c r="AD317" s="40"/>
      <c r="AE317" s="40"/>
      <c r="AR317" s="226" t="s">
        <v>181</v>
      </c>
      <c r="AT317" s="226" t="s">
        <v>176</v>
      </c>
      <c r="AU317" s="226" t="s">
        <v>92</v>
      </c>
      <c r="AY317" s="19" t="s">
        <v>174</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181</v>
      </c>
      <c r="BM317" s="226" t="s">
        <v>503</v>
      </c>
    </row>
    <row r="318" s="2" customFormat="1">
      <c r="A318" s="40"/>
      <c r="B318" s="41"/>
      <c r="C318" s="42"/>
      <c r="D318" s="228" t="s">
        <v>183</v>
      </c>
      <c r="E318" s="42"/>
      <c r="F318" s="229" t="s">
        <v>504</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183</v>
      </c>
      <c r="AU318" s="19" t="s">
        <v>92</v>
      </c>
    </row>
    <row r="319" s="13" customFormat="1">
      <c r="A319" s="13"/>
      <c r="B319" s="234"/>
      <c r="C319" s="235"/>
      <c r="D319" s="228" t="s">
        <v>197</v>
      </c>
      <c r="E319" s="236" t="s">
        <v>19</v>
      </c>
      <c r="F319" s="237" t="s">
        <v>505</v>
      </c>
      <c r="G319" s="235"/>
      <c r="H319" s="238">
        <v>46.5</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197</v>
      </c>
      <c r="AU319" s="244" t="s">
        <v>92</v>
      </c>
      <c r="AV319" s="13" t="s">
        <v>81</v>
      </c>
      <c r="AW319" s="13" t="s">
        <v>33</v>
      </c>
      <c r="AX319" s="13" t="s">
        <v>72</v>
      </c>
      <c r="AY319" s="244" t="s">
        <v>174</v>
      </c>
    </row>
    <row r="320" s="13" customFormat="1">
      <c r="A320" s="13"/>
      <c r="B320" s="234"/>
      <c r="C320" s="235"/>
      <c r="D320" s="228" t="s">
        <v>197</v>
      </c>
      <c r="E320" s="236" t="s">
        <v>19</v>
      </c>
      <c r="F320" s="237" t="s">
        <v>506</v>
      </c>
      <c r="G320" s="235"/>
      <c r="H320" s="238">
        <v>7.71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197</v>
      </c>
      <c r="AU320" s="244" t="s">
        <v>92</v>
      </c>
      <c r="AV320" s="13" t="s">
        <v>81</v>
      </c>
      <c r="AW320" s="13" t="s">
        <v>33</v>
      </c>
      <c r="AX320" s="13" t="s">
        <v>72</v>
      </c>
      <c r="AY320" s="244" t="s">
        <v>174</v>
      </c>
    </row>
    <row r="321" s="13" customFormat="1">
      <c r="A321" s="13"/>
      <c r="B321" s="234"/>
      <c r="C321" s="235"/>
      <c r="D321" s="228" t="s">
        <v>197</v>
      </c>
      <c r="E321" s="236" t="s">
        <v>19</v>
      </c>
      <c r="F321" s="237" t="s">
        <v>507</v>
      </c>
      <c r="G321" s="235"/>
      <c r="H321" s="238">
        <v>3.48</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197</v>
      </c>
      <c r="AU321" s="244" t="s">
        <v>92</v>
      </c>
      <c r="AV321" s="13" t="s">
        <v>81</v>
      </c>
      <c r="AW321" s="13" t="s">
        <v>33</v>
      </c>
      <c r="AX321" s="13" t="s">
        <v>72</v>
      </c>
      <c r="AY321" s="244" t="s">
        <v>174</v>
      </c>
    </row>
    <row r="322" s="13" customFormat="1">
      <c r="A322" s="13"/>
      <c r="B322" s="234"/>
      <c r="C322" s="235"/>
      <c r="D322" s="228" t="s">
        <v>197</v>
      </c>
      <c r="E322" s="236" t="s">
        <v>19</v>
      </c>
      <c r="F322" s="237" t="s">
        <v>508</v>
      </c>
      <c r="G322" s="235"/>
      <c r="H322" s="238">
        <v>15.26</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197</v>
      </c>
      <c r="AU322" s="244" t="s">
        <v>92</v>
      </c>
      <c r="AV322" s="13" t="s">
        <v>81</v>
      </c>
      <c r="AW322" s="13" t="s">
        <v>33</v>
      </c>
      <c r="AX322" s="13" t="s">
        <v>72</v>
      </c>
      <c r="AY322" s="244" t="s">
        <v>174</v>
      </c>
    </row>
    <row r="323" s="13" customFormat="1">
      <c r="A323" s="13"/>
      <c r="B323" s="234"/>
      <c r="C323" s="235"/>
      <c r="D323" s="228" t="s">
        <v>197</v>
      </c>
      <c r="E323" s="236" t="s">
        <v>19</v>
      </c>
      <c r="F323" s="237" t="s">
        <v>509</v>
      </c>
      <c r="G323" s="235"/>
      <c r="H323" s="238">
        <v>14.82</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197</v>
      </c>
      <c r="AU323" s="244" t="s">
        <v>92</v>
      </c>
      <c r="AV323" s="13" t="s">
        <v>81</v>
      </c>
      <c r="AW323" s="13" t="s">
        <v>33</v>
      </c>
      <c r="AX323" s="13" t="s">
        <v>72</v>
      </c>
      <c r="AY323" s="244" t="s">
        <v>174</v>
      </c>
    </row>
    <row r="324" s="13" customFormat="1">
      <c r="A324" s="13"/>
      <c r="B324" s="234"/>
      <c r="C324" s="235"/>
      <c r="D324" s="228" t="s">
        <v>197</v>
      </c>
      <c r="E324" s="236" t="s">
        <v>19</v>
      </c>
      <c r="F324" s="237" t="s">
        <v>510</v>
      </c>
      <c r="G324" s="235"/>
      <c r="H324" s="238">
        <v>19.920000000000002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197</v>
      </c>
      <c r="AU324" s="244" t="s">
        <v>92</v>
      </c>
      <c r="AV324" s="13" t="s">
        <v>81</v>
      </c>
      <c r="AW324" s="13" t="s">
        <v>33</v>
      </c>
      <c r="AX324" s="13" t="s">
        <v>72</v>
      </c>
      <c r="AY324" s="244" t="s">
        <v>174</v>
      </c>
    </row>
    <row r="325" s="13" customFormat="1">
      <c r="A325" s="13"/>
      <c r="B325" s="234"/>
      <c r="C325" s="235"/>
      <c r="D325" s="228" t="s">
        <v>197</v>
      </c>
      <c r="E325" s="236" t="s">
        <v>19</v>
      </c>
      <c r="F325" s="237" t="s">
        <v>511</v>
      </c>
      <c r="G325" s="235"/>
      <c r="H325" s="238">
        <v>5.8499999999999996</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197</v>
      </c>
      <c r="AU325" s="244" t="s">
        <v>92</v>
      </c>
      <c r="AV325" s="13" t="s">
        <v>81</v>
      </c>
      <c r="AW325" s="13" t="s">
        <v>33</v>
      </c>
      <c r="AX325" s="13" t="s">
        <v>72</v>
      </c>
      <c r="AY325" s="244" t="s">
        <v>174</v>
      </c>
    </row>
    <row r="326" s="13" customFormat="1">
      <c r="A326" s="13"/>
      <c r="B326" s="234"/>
      <c r="C326" s="235"/>
      <c r="D326" s="228" t="s">
        <v>197</v>
      </c>
      <c r="E326" s="236" t="s">
        <v>19</v>
      </c>
      <c r="F326" s="237" t="s">
        <v>512</v>
      </c>
      <c r="G326" s="235"/>
      <c r="H326" s="238">
        <v>3.54</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197</v>
      </c>
      <c r="AU326" s="244" t="s">
        <v>92</v>
      </c>
      <c r="AV326" s="13" t="s">
        <v>81</v>
      </c>
      <c r="AW326" s="13" t="s">
        <v>33</v>
      </c>
      <c r="AX326" s="13" t="s">
        <v>72</v>
      </c>
      <c r="AY326" s="244" t="s">
        <v>174</v>
      </c>
    </row>
    <row r="327" s="13" customFormat="1">
      <c r="A327" s="13"/>
      <c r="B327" s="234"/>
      <c r="C327" s="235"/>
      <c r="D327" s="228" t="s">
        <v>197</v>
      </c>
      <c r="E327" s="236" t="s">
        <v>19</v>
      </c>
      <c r="F327" s="237" t="s">
        <v>513</v>
      </c>
      <c r="G327" s="235"/>
      <c r="H327" s="238">
        <v>7.2599999999999998</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197</v>
      </c>
      <c r="AU327" s="244" t="s">
        <v>92</v>
      </c>
      <c r="AV327" s="13" t="s">
        <v>81</v>
      </c>
      <c r="AW327" s="13" t="s">
        <v>33</v>
      </c>
      <c r="AX327" s="13" t="s">
        <v>72</v>
      </c>
      <c r="AY327" s="244" t="s">
        <v>174</v>
      </c>
    </row>
    <row r="328" s="2" customFormat="1">
      <c r="A328" s="40"/>
      <c r="B328" s="41"/>
      <c r="C328" s="215" t="s">
        <v>514</v>
      </c>
      <c r="D328" s="215" t="s">
        <v>176</v>
      </c>
      <c r="E328" s="216" t="s">
        <v>515</v>
      </c>
      <c r="F328" s="217" t="s">
        <v>516</v>
      </c>
      <c r="G328" s="218" t="s">
        <v>252</v>
      </c>
      <c r="H328" s="219">
        <v>779.29999999999995</v>
      </c>
      <c r="I328" s="220"/>
      <c r="J328" s="221">
        <f>ROUND(I328*H328,2)</f>
        <v>0</v>
      </c>
      <c r="K328" s="217" t="s">
        <v>180</v>
      </c>
      <c r="L328" s="46"/>
      <c r="M328" s="222" t="s">
        <v>19</v>
      </c>
      <c r="N328" s="223" t="s">
        <v>43</v>
      </c>
      <c r="O328" s="86"/>
      <c r="P328" s="224">
        <f>O328*H328</f>
        <v>0</v>
      </c>
      <c r="Q328" s="224">
        <v>0.00025999999999999998</v>
      </c>
      <c r="R328" s="224">
        <f>Q328*H328</f>
        <v>0.20261799999999997</v>
      </c>
      <c r="S328" s="224">
        <v>0</v>
      </c>
      <c r="T328" s="225">
        <f>S328*H328</f>
        <v>0</v>
      </c>
      <c r="U328" s="40"/>
      <c r="V328" s="40"/>
      <c r="W328" s="40"/>
      <c r="X328" s="40"/>
      <c r="Y328" s="40"/>
      <c r="Z328" s="40"/>
      <c r="AA328" s="40"/>
      <c r="AB328" s="40"/>
      <c r="AC328" s="40"/>
      <c r="AD328" s="40"/>
      <c r="AE328" s="40"/>
      <c r="AR328" s="226" t="s">
        <v>181</v>
      </c>
      <c r="AT328" s="226" t="s">
        <v>176</v>
      </c>
      <c r="AU328" s="226" t="s">
        <v>92</v>
      </c>
      <c r="AY328" s="19" t="s">
        <v>174</v>
      </c>
      <c r="BE328" s="227">
        <f>IF(N328="základní",J328,0)</f>
        <v>0</v>
      </c>
      <c r="BF328" s="227">
        <f>IF(N328="snížená",J328,0)</f>
        <v>0</v>
      </c>
      <c r="BG328" s="227">
        <f>IF(N328="zákl. přenesená",J328,0)</f>
        <v>0</v>
      </c>
      <c r="BH328" s="227">
        <f>IF(N328="sníž. přenesená",J328,0)</f>
        <v>0</v>
      </c>
      <c r="BI328" s="227">
        <f>IF(N328="nulová",J328,0)</f>
        <v>0</v>
      </c>
      <c r="BJ328" s="19" t="s">
        <v>79</v>
      </c>
      <c r="BK328" s="227">
        <f>ROUND(I328*H328,2)</f>
        <v>0</v>
      </c>
      <c r="BL328" s="19" t="s">
        <v>181</v>
      </c>
      <c r="BM328" s="226" t="s">
        <v>517</v>
      </c>
    </row>
    <row r="329" s="2" customFormat="1">
      <c r="A329" s="40"/>
      <c r="B329" s="41"/>
      <c r="C329" s="42"/>
      <c r="D329" s="228" t="s">
        <v>183</v>
      </c>
      <c r="E329" s="42"/>
      <c r="F329" s="229" t="s">
        <v>518</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183</v>
      </c>
      <c r="AU329" s="19" t="s">
        <v>92</v>
      </c>
    </row>
    <row r="330" s="13" customFormat="1">
      <c r="A330" s="13"/>
      <c r="B330" s="234"/>
      <c r="C330" s="235"/>
      <c r="D330" s="228" t="s">
        <v>197</v>
      </c>
      <c r="E330" s="236" t="s">
        <v>19</v>
      </c>
      <c r="F330" s="237" t="s">
        <v>519</v>
      </c>
      <c r="G330" s="235"/>
      <c r="H330" s="238">
        <v>619.48000000000002</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197</v>
      </c>
      <c r="AU330" s="244" t="s">
        <v>92</v>
      </c>
      <c r="AV330" s="13" t="s">
        <v>81</v>
      </c>
      <c r="AW330" s="13" t="s">
        <v>33</v>
      </c>
      <c r="AX330" s="13" t="s">
        <v>72</v>
      </c>
      <c r="AY330" s="244" t="s">
        <v>174</v>
      </c>
    </row>
    <row r="331" s="13" customFormat="1">
      <c r="A331" s="13"/>
      <c r="B331" s="234"/>
      <c r="C331" s="235"/>
      <c r="D331" s="228" t="s">
        <v>197</v>
      </c>
      <c r="E331" s="236" t="s">
        <v>19</v>
      </c>
      <c r="F331" s="237" t="s">
        <v>520</v>
      </c>
      <c r="G331" s="235"/>
      <c r="H331" s="238">
        <v>87.569999999999993</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197</v>
      </c>
      <c r="AU331" s="244" t="s">
        <v>92</v>
      </c>
      <c r="AV331" s="13" t="s">
        <v>81</v>
      </c>
      <c r="AW331" s="13" t="s">
        <v>33</v>
      </c>
      <c r="AX331" s="13" t="s">
        <v>72</v>
      </c>
      <c r="AY331" s="244" t="s">
        <v>174</v>
      </c>
    </row>
    <row r="332" s="13" customFormat="1">
      <c r="A332" s="13"/>
      <c r="B332" s="234"/>
      <c r="C332" s="235"/>
      <c r="D332" s="228" t="s">
        <v>197</v>
      </c>
      <c r="E332" s="236" t="s">
        <v>19</v>
      </c>
      <c r="F332" s="237" t="s">
        <v>521</v>
      </c>
      <c r="G332" s="235"/>
      <c r="H332" s="238">
        <v>72.25</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197</v>
      </c>
      <c r="AU332" s="244" t="s">
        <v>92</v>
      </c>
      <c r="AV332" s="13" t="s">
        <v>81</v>
      </c>
      <c r="AW332" s="13" t="s">
        <v>33</v>
      </c>
      <c r="AX332" s="13" t="s">
        <v>72</v>
      </c>
      <c r="AY332" s="244" t="s">
        <v>174</v>
      </c>
    </row>
    <row r="333" s="2" customFormat="1">
      <c r="A333" s="40"/>
      <c r="B333" s="41"/>
      <c r="C333" s="215" t="s">
        <v>522</v>
      </c>
      <c r="D333" s="215" t="s">
        <v>176</v>
      </c>
      <c r="E333" s="216" t="s">
        <v>523</v>
      </c>
      <c r="F333" s="217" t="s">
        <v>524</v>
      </c>
      <c r="G333" s="218" t="s">
        <v>252</v>
      </c>
      <c r="H333" s="219">
        <v>4.165</v>
      </c>
      <c r="I333" s="220"/>
      <c r="J333" s="221">
        <f>ROUND(I333*H333,2)</f>
        <v>0</v>
      </c>
      <c r="K333" s="217" t="s">
        <v>180</v>
      </c>
      <c r="L333" s="46"/>
      <c r="M333" s="222" t="s">
        <v>19</v>
      </c>
      <c r="N333" s="223" t="s">
        <v>43</v>
      </c>
      <c r="O333" s="86"/>
      <c r="P333" s="224">
        <f>O333*H333</f>
        <v>0</v>
      </c>
      <c r="Q333" s="224">
        <v>0.00025999999999999998</v>
      </c>
      <c r="R333" s="224">
        <f>Q333*H333</f>
        <v>0.0010828999999999999</v>
      </c>
      <c r="S333" s="224">
        <v>0</v>
      </c>
      <c r="T333" s="225">
        <f>S333*H333</f>
        <v>0</v>
      </c>
      <c r="U333" s="40"/>
      <c r="V333" s="40"/>
      <c r="W333" s="40"/>
      <c r="X333" s="40"/>
      <c r="Y333" s="40"/>
      <c r="Z333" s="40"/>
      <c r="AA333" s="40"/>
      <c r="AB333" s="40"/>
      <c r="AC333" s="40"/>
      <c r="AD333" s="40"/>
      <c r="AE333" s="40"/>
      <c r="AR333" s="226" t="s">
        <v>181</v>
      </c>
      <c r="AT333" s="226" t="s">
        <v>176</v>
      </c>
      <c r="AU333" s="226" t="s">
        <v>92</v>
      </c>
      <c r="AY333" s="19" t="s">
        <v>174</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181</v>
      </c>
      <c r="BM333" s="226" t="s">
        <v>525</v>
      </c>
    </row>
    <row r="334" s="2" customFormat="1">
      <c r="A334" s="40"/>
      <c r="B334" s="41"/>
      <c r="C334" s="42"/>
      <c r="D334" s="228" t="s">
        <v>183</v>
      </c>
      <c r="E334" s="42"/>
      <c r="F334" s="229" t="s">
        <v>526</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183</v>
      </c>
      <c r="AU334" s="19" t="s">
        <v>92</v>
      </c>
    </row>
    <row r="335" s="13" customFormat="1">
      <c r="A335" s="13"/>
      <c r="B335" s="234"/>
      <c r="C335" s="235"/>
      <c r="D335" s="228" t="s">
        <v>197</v>
      </c>
      <c r="E335" s="236" t="s">
        <v>19</v>
      </c>
      <c r="F335" s="237" t="s">
        <v>527</v>
      </c>
      <c r="G335" s="235"/>
      <c r="H335" s="238">
        <v>4.165</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197</v>
      </c>
      <c r="AU335" s="244" t="s">
        <v>92</v>
      </c>
      <c r="AV335" s="13" t="s">
        <v>81</v>
      </c>
      <c r="AW335" s="13" t="s">
        <v>33</v>
      </c>
      <c r="AX335" s="13" t="s">
        <v>72</v>
      </c>
      <c r="AY335" s="244" t="s">
        <v>174</v>
      </c>
    </row>
    <row r="336" s="2" customFormat="1" ht="33" customHeight="1">
      <c r="A336" s="40"/>
      <c r="B336" s="41"/>
      <c r="C336" s="215" t="s">
        <v>528</v>
      </c>
      <c r="D336" s="215" t="s">
        <v>176</v>
      </c>
      <c r="E336" s="216" t="s">
        <v>529</v>
      </c>
      <c r="F336" s="217" t="s">
        <v>530</v>
      </c>
      <c r="G336" s="218" t="s">
        <v>252</v>
      </c>
      <c r="H336" s="219">
        <v>4.165</v>
      </c>
      <c r="I336" s="220"/>
      <c r="J336" s="221">
        <f>ROUND(I336*H336,2)</f>
        <v>0</v>
      </c>
      <c r="K336" s="217" t="s">
        <v>180</v>
      </c>
      <c r="L336" s="46"/>
      <c r="M336" s="222" t="s">
        <v>19</v>
      </c>
      <c r="N336" s="223" t="s">
        <v>43</v>
      </c>
      <c r="O336" s="86"/>
      <c r="P336" s="224">
        <f>O336*H336</f>
        <v>0</v>
      </c>
      <c r="Q336" s="224">
        <v>0.0044099999999999999</v>
      </c>
      <c r="R336" s="224">
        <f>Q336*H336</f>
        <v>0.018367649999999999</v>
      </c>
      <c r="S336" s="224">
        <v>0</v>
      </c>
      <c r="T336" s="225">
        <f>S336*H336</f>
        <v>0</v>
      </c>
      <c r="U336" s="40"/>
      <c r="V336" s="40"/>
      <c r="W336" s="40"/>
      <c r="X336" s="40"/>
      <c r="Y336" s="40"/>
      <c r="Z336" s="40"/>
      <c r="AA336" s="40"/>
      <c r="AB336" s="40"/>
      <c r="AC336" s="40"/>
      <c r="AD336" s="40"/>
      <c r="AE336" s="40"/>
      <c r="AR336" s="226" t="s">
        <v>181</v>
      </c>
      <c r="AT336" s="226" t="s">
        <v>176</v>
      </c>
      <c r="AU336" s="226" t="s">
        <v>92</v>
      </c>
      <c r="AY336" s="19" t="s">
        <v>174</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181</v>
      </c>
      <c r="BM336" s="226" t="s">
        <v>531</v>
      </c>
    </row>
    <row r="337" s="2" customFormat="1">
      <c r="A337" s="40"/>
      <c r="B337" s="41"/>
      <c r="C337" s="42"/>
      <c r="D337" s="228" t="s">
        <v>183</v>
      </c>
      <c r="E337" s="42"/>
      <c r="F337" s="229" t="s">
        <v>532</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183</v>
      </c>
      <c r="AU337" s="19" t="s">
        <v>92</v>
      </c>
    </row>
    <row r="338" s="2" customFormat="1">
      <c r="A338" s="40"/>
      <c r="B338" s="41"/>
      <c r="C338" s="42"/>
      <c r="D338" s="228" t="s">
        <v>185</v>
      </c>
      <c r="E338" s="42"/>
      <c r="F338" s="233" t="s">
        <v>533</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185</v>
      </c>
      <c r="AU338" s="19" t="s">
        <v>92</v>
      </c>
    </row>
    <row r="339" s="13" customFormat="1">
      <c r="A339" s="13"/>
      <c r="B339" s="234"/>
      <c r="C339" s="235"/>
      <c r="D339" s="228" t="s">
        <v>197</v>
      </c>
      <c r="E339" s="236" t="s">
        <v>19</v>
      </c>
      <c r="F339" s="237" t="s">
        <v>527</v>
      </c>
      <c r="G339" s="235"/>
      <c r="H339" s="238">
        <v>4.165</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197</v>
      </c>
      <c r="AU339" s="244" t="s">
        <v>92</v>
      </c>
      <c r="AV339" s="13" t="s">
        <v>81</v>
      </c>
      <c r="AW339" s="13" t="s">
        <v>33</v>
      </c>
      <c r="AX339" s="13" t="s">
        <v>72</v>
      </c>
      <c r="AY339" s="244" t="s">
        <v>174</v>
      </c>
    </row>
    <row r="340" s="2" customFormat="1">
      <c r="A340" s="40"/>
      <c r="B340" s="41"/>
      <c r="C340" s="215" t="s">
        <v>534</v>
      </c>
      <c r="D340" s="215" t="s">
        <v>176</v>
      </c>
      <c r="E340" s="216" t="s">
        <v>535</v>
      </c>
      <c r="F340" s="217" t="s">
        <v>536</v>
      </c>
      <c r="G340" s="218" t="s">
        <v>252</v>
      </c>
      <c r="H340" s="219">
        <v>397.02300000000002</v>
      </c>
      <c r="I340" s="220"/>
      <c r="J340" s="221">
        <f>ROUND(I340*H340,2)</f>
        <v>0</v>
      </c>
      <c r="K340" s="217" t="s">
        <v>180</v>
      </c>
      <c r="L340" s="46"/>
      <c r="M340" s="222" t="s">
        <v>19</v>
      </c>
      <c r="N340" s="223" t="s">
        <v>43</v>
      </c>
      <c r="O340" s="86"/>
      <c r="P340" s="224">
        <f>O340*H340</f>
        <v>0</v>
      </c>
      <c r="Q340" s="224">
        <v>0.0043800000000000002</v>
      </c>
      <c r="R340" s="224">
        <f>Q340*H340</f>
        <v>1.7389607400000002</v>
      </c>
      <c r="S340" s="224">
        <v>0</v>
      </c>
      <c r="T340" s="225">
        <f>S340*H340</f>
        <v>0</v>
      </c>
      <c r="U340" s="40"/>
      <c r="V340" s="40"/>
      <c r="W340" s="40"/>
      <c r="X340" s="40"/>
      <c r="Y340" s="40"/>
      <c r="Z340" s="40"/>
      <c r="AA340" s="40"/>
      <c r="AB340" s="40"/>
      <c r="AC340" s="40"/>
      <c r="AD340" s="40"/>
      <c r="AE340" s="40"/>
      <c r="AR340" s="226" t="s">
        <v>181</v>
      </c>
      <c r="AT340" s="226" t="s">
        <v>176</v>
      </c>
      <c r="AU340" s="226" t="s">
        <v>92</v>
      </c>
      <c r="AY340" s="19" t="s">
        <v>174</v>
      </c>
      <c r="BE340" s="227">
        <f>IF(N340="základní",J340,0)</f>
        <v>0</v>
      </c>
      <c r="BF340" s="227">
        <f>IF(N340="snížená",J340,0)</f>
        <v>0</v>
      </c>
      <c r="BG340" s="227">
        <f>IF(N340="zákl. přenesená",J340,0)</f>
        <v>0</v>
      </c>
      <c r="BH340" s="227">
        <f>IF(N340="sníž. přenesená",J340,0)</f>
        <v>0</v>
      </c>
      <c r="BI340" s="227">
        <f>IF(N340="nulová",J340,0)</f>
        <v>0</v>
      </c>
      <c r="BJ340" s="19" t="s">
        <v>79</v>
      </c>
      <c r="BK340" s="227">
        <f>ROUND(I340*H340,2)</f>
        <v>0</v>
      </c>
      <c r="BL340" s="19" t="s">
        <v>181</v>
      </c>
      <c r="BM340" s="226" t="s">
        <v>537</v>
      </c>
    </row>
    <row r="341" s="2" customFormat="1">
      <c r="A341" s="40"/>
      <c r="B341" s="41"/>
      <c r="C341" s="42"/>
      <c r="D341" s="228" t="s">
        <v>183</v>
      </c>
      <c r="E341" s="42"/>
      <c r="F341" s="229" t="s">
        <v>538</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183</v>
      </c>
      <c r="AU341" s="19" t="s">
        <v>92</v>
      </c>
    </row>
    <row r="342" s="2" customFormat="1">
      <c r="A342" s="40"/>
      <c r="B342" s="41"/>
      <c r="C342" s="42"/>
      <c r="D342" s="228" t="s">
        <v>185</v>
      </c>
      <c r="E342" s="42"/>
      <c r="F342" s="233" t="s">
        <v>533</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185</v>
      </c>
      <c r="AU342" s="19" t="s">
        <v>92</v>
      </c>
    </row>
    <row r="343" s="13" customFormat="1">
      <c r="A343" s="13"/>
      <c r="B343" s="234"/>
      <c r="C343" s="235"/>
      <c r="D343" s="228" t="s">
        <v>197</v>
      </c>
      <c r="E343" s="236" t="s">
        <v>19</v>
      </c>
      <c r="F343" s="237" t="s">
        <v>539</v>
      </c>
      <c r="G343" s="235"/>
      <c r="H343" s="238">
        <v>3.9129999999999998</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197</v>
      </c>
      <c r="AU343" s="244" t="s">
        <v>92</v>
      </c>
      <c r="AV343" s="13" t="s">
        <v>81</v>
      </c>
      <c r="AW343" s="13" t="s">
        <v>33</v>
      </c>
      <c r="AX343" s="13" t="s">
        <v>72</v>
      </c>
      <c r="AY343" s="244" t="s">
        <v>174</v>
      </c>
    </row>
    <row r="344" s="13" customFormat="1">
      <c r="A344" s="13"/>
      <c r="B344" s="234"/>
      <c r="C344" s="235"/>
      <c r="D344" s="228" t="s">
        <v>197</v>
      </c>
      <c r="E344" s="236" t="s">
        <v>19</v>
      </c>
      <c r="F344" s="237" t="s">
        <v>540</v>
      </c>
      <c r="G344" s="235"/>
      <c r="H344" s="238">
        <v>26.079999999999998</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197</v>
      </c>
      <c r="AU344" s="244" t="s">
        <v>92</v>
      </c>
      <c r="AV344" s="13" t="s">
        <v>81</v>
      </c>
      <c r="AW344" s="13" t="s">
        <v>33</v>
      </c>
      <c r="AX344" s="13" t="s">
        <v>72</v>
      </c>
      <c r="AY344" s="244" t="s">
        <v>174</v>
      </c>
    </row>
    <row r="345" s="13" customFormat="1">
      <c r="A345" s="13"/>
      <c r="B345" s="234"/>
      <c r="C345" s="235"/>
      <c r="D345" s="228" t="s">
        <v>197</v>
      </c>
      <c r="E345" s="236" t="s">
        <v>19</v>
      </c>
      <c r="F345" s="237" t="s">
        <v>541</v>
      </c>
      <c r="G345" s="235"/>
      <c r="H345" s="238">
        <v>133.24000000000001</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197</v>
      </c>
      <c r="AU345" s="244" t="s">
        <v>92</v>
      </c>
      <c r="AV345" s="13" t="s">
        <v>81</v>
      </c>
      <c r="AW345" s="13" t="s">
        <v>33</v>
      </c>
      <c r="AX345" s="13" t="s">
        <v>72</v>
      </c>
      <c r="AY345" s="244" t="s">
        <v>174</v>
      </c>
    </row>
    <row r="346" s="13" customFormat="1">
      <c r="A346" s="13"/>
      <c r="B346" s="234"/>
      <c r="C346" s="235"/>
      <c r="D346" s="228" t="s">
        <v>197</v>
      </c>
      <c r="E346" s="236" t="s">
        <v>19</v>
      </c>
      <c r="F346" s="237" t="s">
        <v>542</v>
      </c>
      <c r="G346" s="235"/>
      <c r="H346" s="238">
        <v>233.78999999999999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197</v>
      </c>
      <c r="AU346" s="244" t="s">
        <v>92</v>
      </c>
      <c r="AV346" s="13" t="s">
        <v>81</v>
      </c>
      <c r="AW346" s="13" t="s">
        <v>33</v>
      </c>
      <c r="AX346" s="13" t="s">
        <v>72</v>
      </c>
      <c r="AY346" s="244" t="s">
        <v>174</v>
      </c>
    </row>
    <row r="347" s="2" customFormat="1">
      <c r="A347" s="40"/>
      <c r="B347" s="41"/>
      <c r="C347" s="215" t="s">
        <v>543</v>
      </c>
      <c r="D347" s="215" t="s">
        <v>176</v>
      </c>
      <c r="E347" s="216" t="s">
        <v>544</v>
      </c>
      <c r="F347" s="217" t="s">
        <v>545</v>
      </c>
      <c r="G347" s="218" t="s">
        <v>252</v>
      </c>
      <c r="H347" s="219">
        <v>742.99300000000005</v>
      </c>
      <c r="I347" s="220"/>
      <c r="J347" s="221">
        <f>ROUND(I347*H347,2)</f>
        <v>0</v>
      </c>
      <c r="K347" s="217" t="s">
        <v>180</v>
      </c>
      <c r="L347" s="46"/>
      <c r="M347" s="222" t="s">
        <v>19</v>
      </c>
      <c r="N347" s="223" t="s">
        <v>43</v>
      </c>
      <c r="O347" s="86"/>
      <c r="P347" s="224">
        <f>O347*H347</f>
        <v>0</v>
      </c>
      <c r="Q347" s="224">
        <v>0.015400000000000001</v>
      </c>
      <c r="R347" s="224">
        <f>Q347*H347</f>
        <v>11.442092200000001</v>
      </c>
      <c r="S347" s="224">
        <v>0</v>
      </c>
      <c r="T347" s="225">
        <f>S347*H347</f>
        <v>0</v>
      </c>
      <c r="U347" s="40"/>
      <c r="V347" s="40"/>
      <c r="W347" s="40"/>
      <c r="X347" s="40"/>
      <c r="Y347" s="40"/>
      <c r="Z347" s="40"/>
      <c r="AA347" s="40"/>
      <c r="AB347" s="40"/>
      <c r="AC347" s="40"/>
      <c r="AD347" s="40"/>
      <c r="AE347" s="40"/>
      <c r="AR347" s="226" t="s">
        <v>181</v>
      </c>
      <c r="AT347" s="226" t="s">
        <v>176</v>
      </c>
      <c r="AU347" s="226" t="s">
        <v>92</v>
      </c>
      <c r="AY347" s="19" t="s">
        <v>174</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181</v>
      </c>
      <c r="BM347" s="226" t="s">
        <v>546</v>
      </c>
    </row>
    <row r="348" s="2" customFormat="1">
      <c r="A348" s="40"/>
      <c r="B348" s="41"/>
      <c r="C348" s="42"/>
      <c r="D348" s="228" t="s">
        <v>183</v>
      </c>
      <c r="E348" s="42"/>
      <c r="F348" s="229" t="s">
        <v>547</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183</v>
      </c>
      <c r="AU348" s="19" t="s">
        <v>92</v>
      </c>
    </row>
    <row r="349" s="2" customFormat="1">
      <c r="A349" s="40"/>
      <c r="B349" s="41"/>
      <c r="C349" s="42"/>
      <c r="D349" s="228" t="s">
        <v>185</v>
      </c>
      <c r="E349" s="42"/>
      <c r="F349" s="233" t="s">
        <v>548</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185</v>
      </c>
      <c r="AU349" s="19" t="s">
        <v>92</v>
      </c>
    </row>
    <row r="350" s="14" customFormat="1">
      <c r="A350" s="14"/>
      <c r="B350" s="255"/>
      <c r="C350" s="256"/>
      <c r="D350" s="228" t="s">
        <v>197</v>
      </c>
      <c r="E350" s="257" t="s">
        <v>19</v>
      </c>
      <c r="F350" s="258" t="s">
        <v>549</v>
      </c>
      <c r="G350" s="256"/>
      <c r="H350" s="257" t="s">
        <v>19</v>
      </c>
      <c r="I350" s="259"/>
      <c r="J350" s="256"/>
      <c r="K350" s="256"/>
      <c r="L350" s="260"/>
      <c r="M350" s="261"/>
      <c r="N350" s="262"/>
      <c r="O350" s="262"/>
      <c r="P350" s="262"/>
      <c r="Q350" s="262"/>
      <c r="R350" s="262"/>
      <c r="S350" s="262"/>
      <c r="T350" s="263"/>
      <c r="U350" s="14"/>
      <c r="V350" s="14"/>
      <c r="W350" s="14"/>
      <c r="X350" s="14"/>
      <c r="Y350" s="14"/>
      <c r="Z350" s="14"/>
      <c r="AA350" s="14"/>
      <c r="AB350" s="14"/>
      <c r="AC350" s="14"/>
      <c r="AD350" s="14"/>
      <c r="AE350" s="14"/>
      <c r="AT350" s="264" t="s">
        <v>197</v>
      </c>
      <c r="AU350" s="264" t="s">
        <v>92</v>
      </c>
      <c r="AV350" s="14" t="s">
        <v>79</v>
      </c>
      <c r="AW350" s="14" t="s">
        <v>33</v>
      </c>
      <c r="AX350" s="14" t="s">
        <v>72</v>
      </c>
      <c r="AY350" s="264" t="s">
        <v>174</v>
      </c>
    </row>
    <row r="351" s="13" customFormat="1">
      <c r="A351" s="13"/>
      <c r="B351" s="234"/>
      <c r="C351" s="235"/>
      <c r="D351" s="228" t="s">
        <v>197</v>
      </c>
      <c r="E351" s="236" t="s">
        <v>19</v>
      </c>
      <c r="F351" s="237" t="s">
        <v>550</v>
      </c>
      <c r="G351" s="235"/>
      <c r="H351" s="238">
        <v>20.664999999999999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197</v>
      </c>
      <c r="AU351" s="244" t="s">
        <v>92</v>
      </c>
      <c r="AV351" s="13" t="s">
        <v>81</v>
      </c>
      <c r="AW351" s="13" t="s">
        <v>33</v>
      </c>
      <c r="AX351" s="13" t="s">
        <v>72</v>
      </c>
      <c r="AY351" s="244" t="s">
        <v>174</v>
      </c>
    </row>
    <row r="352" s="13" customFormat="1">
      <c r="A352" s="13"/>
      <c r="B352" s="234"/>
      <c r="C352" s="235"/>
      <c r="D352" s="228" t="s">
        <v>197</v>
      </c>
      <c r="E352" s="236" t="s">
        <v>19</v>
      </c>
      <c r="F352" s="237" t="s">
        <v>551</v>
      </c>
      <c r="G352" s="235"/>
      <c r="H352" s="238">
        <v>67.456000000000003</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197</v>
      </c>
      <c r="AU352" s="244" t="s">
        <v>92</v>
      </c>
      <c r="AV352" s="13" t="s">
        <v>81</v>
      </c>
      <c r="AW352" s="13" t="s">
        <v>33</v>
      </c>
      <c r="AX352" s="13" t="s">
        <v>72</v>
      </c>
      <c r="AY352" s="244" t="s">
        <v>174</v>
      </c>
    </row>
    <row r="353" s="13" customFormat="1">
      <c r="A353" s="13"/>
      <c r="B353" s="234"/>
      <c r="C353" s="235"/>
      <c r="D353" s="228" t="s">
        <v>197</v>
      </c>
      <c r="E353" s="236" t="s">
        <v>19</v>
      </c>
      <c r="F353" s="237" t="s">
        <v>552</v>
      </c>
      <c r="G353" s="235"/>
      <c r="H353" s="238">
        <v>23.039999999999999</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197</v>
      </c>
      <c r="AU353" s="244" t="s">
        <v>92</v>
      </c>
      <c r="AV353" s="13" t="s">
        <v>81</v>
      </c>
      <c r="AW353" s="13" t="s">
        <v>33</v>
      </c>
      <c r="AX353" s="13" t="s">
        <v>72</v>
      </c>
      <c r="AY353" s="244" t="s">
        <v>174</v>
      </c>
    </row>
    <row r="354" s="13" customFormat="1">
      <c r="A354" s="13"/>
      <c r="B354" s="234"/>
      <c r="C354" s="235"/>
      <c r="D354" s="228" t="s">
        <v>197</v>
      </c>
      <c r="E354" s="236" t="s">
        <v>19</v>
      </c>
      <c r="F354" s="237" t="s">
        <v>553</v>
      </c>
      <c r="G354" s="235"/>
      <c r="H354" s="238">
        <v>22.844999999999999</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197</v>
      </c>
      <c r="AU354" s="244" t="s">
        <v>92</v>
      </c>
      <c r="AV354" s="13" t="s">
        <v>81</v>
      </c>
      <c r="AW354" s="13" t="s">
        <v>33</v>
      </c>
      <c r="AX354" s="13" t="s">
        <v>72</v>
      </c>
      <c r="AY354" s="244" t="s">
        <v>174</v>
      </c>
    </row>
    <row r="355" s="13" customFormat="1">
      <c r="A355" s="13"/>
      <c r="B355" s="234"/>
      <c r="C355" s="235"/>
      <c r="D355" s="228" t="s">
        <v>197</v>
      </c>
      <c r="E355" s="236" t="s">
        <v>19</v>
      </c>
      <c r="F355" s="237" t="s">
        <v>554</v>
      </c>
      <c r="G355" s="235"/>
      <c r="H355" s="238">
        <v>21.364999999999998</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197</v>
      </c>
      <c r="AU355" s="244" t="s">
        <v>92</v>
      </c>
      <c r="AV355" s="13" t="s">
        <v>81</v>
      </c>
      <c r="AW355" s="13" t="s">
        <v>33</v>
      </c>
      <c r="AX355" s="13" t="s">
        <v>72</v>
      </c>
      <c r="AY355" s="244" t="s">
        <v>174</v>
      </c>
    </row>
    <row r="356" s="13" customFormat="1">
      <c r="A356" s="13"/>
      <c r="B356" s="234"/>
      <c r="C356" s="235"/>
      <c r="D356" s="228" t="s">
        <v>197</v>
      </c>
      <c r="E356" s="236" t="s">
        <v>19</v>
      </c>
      <c r="F356" s="237" t="s">
        <v>555</v>
      </c>
      <c r="G356" s="235"/>
      <c r="H356" s="238">
        <v>37.609999999999999</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197</v>
      </c>
      <c r="AU356" s="244" t="s">
        <v>92</v>
      </c>
      <c r="AV356" s="13" t="s">
        <v>81</v>
      </c>
      <c r="AW356" s="13" t="s">
        <v>33</v>
      </c>
      <c r="AX356" s="13" t="s">
        <v>72</v>
      </c>
      <c r="AY356" s="244" t="s">
        <v>174</v>
      </c>
    </row>
    <row r="357" s="13" customFormat="1">
      <c r="A357" s="13"/>
      <c r="B357" s="234"/>
      <c r="C357" s="235"/>
      <c r="D357" s="228" t="s">
        <v>197</v>
      </c>
      <c r="E357" s="236" t="s">
        <v>19</v>
      </c>
      <c r="F357" s="237" t="s">
        <v>556</v>
      </c>
      <c r="G357" s="235"/>
      <c r="H357" s="238">
        <v>70.593000000000004</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197</v>
      </c>
      <c r="AU357" s="244" t="s">
        <v>92</v>
      </c>
      <c r="AV357" s="13" t="s">
        <v>81</v>
      </c>
      <c r="AW357" s="13" t="s">
        <v>33</v>
      </c>
      <c r="AX357" s="13" t="s">
        <v>72</v>
      </c>
      <c r="AY357" s="244" t="s">
        <v>174</v>
      </c>
    </row>
    <row r="358" s="13" customFormat="1">
      <c r="A358" s="13"/>
      <c r="B358" s="234"/>
      <c r="C358" s="235"/>
      <c r="D358" s="228" t="s">
        <v>197</v>
      </c>
      <c r="E358" s="236" t="s">
        <v>19</v>
      </c>
      <c r="F358" s="237" t="s">
        <v>557</v>
      </c>
      <c r="G358" s="235"/>
      <c r="H358" s="238">
        <v>39.965000000000003</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197</v>
      </c>
      <c r="AU358" s="244" t="s">
        <v>92</v>
      </c>
      <c r="AV358" s="13" t="s">
        <v>81</v>
      </c>
      <c r="AW358" s="13" t="s">
        <v>33</v>
      </c>
      <c r="AX358" s="13" t="s">
        <v>72</v>
      </c>
      <c r="AY358" s="244" t="s">
        <v>174</v>
      </c>
    </row>
    <row r="359" s="13" customFormat="1">
      <c r="A359" s="13"/>
      <c r="B359" s="234"/>
      <c r="C359" s="235"/>
      <c r="D359" s="228" t="s">
        <v>197</v>
      </c>
      <c r="E359" s="236" t="s">
        <v>19</v>
      </c>
      <c r="F359" s="237" t="s">
        <v>558</v>
      </c>
      <c r="G359" s="235"/>
      <c r="H359" s="238">
        <v>14.138999999999999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197</v>
      </c>
      <c r="AU359" s="244" t="s">
        <v>92</v>
      </c>
      <c r="AV359" s="13" t="s">
        <v>81</v>
      </c>
      <c r="AW359" s="13" t="s">
        <v>33</v>
      </c>
      <c r="AX359" s="13" t="s">
        <v>72</v>
      </c>
      <c r="AY359" s="244" t="s">
        <v>174</v>
      </c>
    </row>
    <row r="360" s="13" customFormat="1">
      <c r="A360" s="13"/>
      <c r="B360" s="234"/>
      <c r="C360" s="235"/>
      <c r="D360" s="228" t="s">
        <v>197</v>
      </c>
      <c r="E360" s="236" t="s">
        <v>19</v>
      </c>
      <c r="F360" s="237" t="s">
        <v>559</v>
      </c>
      <c r="G360" s="235"/>
      <c r="H360" s="238">
        <v>21.084</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197</v>
      </c>
      <c r="AU360" s="244" t="s">
        <v>92</v>
      </c>
      <c r="AV360" s="13" t="s">
        <v>81</v>
      </c>
      <c r="AW360" s="13" t="s">
        <v>33</v>
      </c>
      <c r="AX360" s="13" t="s">
        <v>72</v>
      </c>
      <c r="AY360" s="244" t="s">
        <v>174</v>
      </c>
    </row>
    <row r="361" s="13" customFormat="1">
      <c r="A361" s="13"/>
      <c r="B361" s="234"/>
      <c r="C361" s="235"/>
      <c r="D361" s="228" t="s">
        <v>197</v>
      </c>
      <c r="E361" s="236" t="s">
        <v>19</v>
      </c>
      <c r="F361" s="237" t="s">
        <v>560</v>
      </c>
      <c r="G361" s="235"/>
      <c r="H361" s="238">
        <v>17.895</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197</v>
      </c>
      <c r="AU361" s="244" t="s">
        <v>92</v>
      </c>
      <c r="AV361" s="13" t="s">
        <v>81</v>
      </c>
      <c r="AW361" s="13" t="s">
        <v>33</v>
      </c>
      <c r="AX361" s="13" t="s">
        <v>72</v>
      </c>
      <c r="AY361" s="244" t="s">
        <v>174</v>
      </c>
    </row>
    <row r="362" s="13" customFormat="1">
      <c r="A362" s="13"/>
      <c r="B362" s="234"/>
      <c r="C362" s="235"/>
      <c r="D362" s="228" t="s">
        <v>197</v>
      </c>
      <c r="E362" s="236" t="s">
        <v>19</v>
      </c>
      <c r="F362" s="237" t="s">
        <v>561</v>
      </c>
      <c r="G362" s="235"/>
      <c r="H362" s="238">
        <v>16.707000000000001</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197</v>
      </c>
      <c r="AU362" s="244" t="s">
        <v>92</v>
      </c>
      <c r="AV362" s="13" t="s">
        <v>81</v>
      </c>
      <c r="AW362" s="13" t="s">
        <v>33</v>
      </c>
      <c r="AX362" s="13" t="s">
        <v>72</v>
      </c>
      <c r="AY362" s="244" t="s">
        <v>174</v>
      </c>
    </row>
    <row r="363" s="13" customFormat="1">
      <c r="A363" s="13"/>
      <c r="B363" s="234"/>
      <c r="C363" s="235"/>
      <c r="D363" s="228" t="s">
        <v>197</v>
      </c>
      <c r="E363" s="236" t="s">
        <v>19</v>
      </c>
      <c r="F363" s="237" t="s">
        <v>562</v>
      </c>
      <c r="G363" s="235"/>
      <c r="H363" s="238">
        <v>16.654</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197</v>
      </c>
      <c r="AU363" s="244" t="s">
        <v>92</v>
      </c>
      <c r="AV363" s="13" t="s">
        <v>81</v>
      </c>
      <c r="AW363" s="13" t="s">
        <v>33</v>
      </c>
      <c r="AX363" s="13" t="s">
        <v>72</v>
      </c>
      <c r="AY363" s="244" t="s">
        <v>174</v>
      </c>
    </row>
    <row r="364" s="13" customFormat="1">
      <c r="A364" s="13"/>
      <c r="B364" s="234"/>
      <c r="C364" s="235"/>
      <c r="D364" s="228" t="s">
        <v>197</v>
      </c>
      <c r="E364" s="236" t="s">
        <v>19</v>
      </c>
      <c r="F364" s="237" t="s">
        <v>563</v>
      </c>
      <c r="G364" s="235"/>
      <c r="H364" s="238">
        <v>33.225000000000001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197</v>
      </c>
      <c r="AU364" s="244" t="s">
        <v>92</v>
      </c>
      <c r="AV364" s="13" t="s">
        <v>81</v>
      </c>
      <c r="AW364" s="13" t="s">
        <v>33</v>
      </c>
      <c r="AX364" s="13" t="s">
        <v>72</v>
      </c>
      <c r="AY364" s="244" t="s">
        <v>174</v>
      </c>
    </row>
    <row r="365" s="13" customFormat="1">
      <c r="A365" s="13"/>
      <c r="B365" s="234"/>
      <c r="C365" s="235"/>
      <c r="D365" s="228" t="s">
        <v>197</v>
      </c>
      <c r="E365" s="236" t="s">
        <v>19</v>
      </c>
      <c r="F365" s="237" t="s">
        <v>564</v>
      </c>
      <c r="G365" s="235"/>
      <c r="H365" s="238">
        <v>37.895000000000003</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197</v>
      </c>
      <c r="AU365" s="244" t="s">
        <v>92</v>
      </c>
      <c r="AV365" s="13" t="s">
        <v>81</v>
      </c>
      <c r="AW365" s="13" t="s">
        <v>33</v>
      </c>
      <c r="AX365" s="13" t="s">
        <v>72</v>
      </c>
      <c r="AY365" s="244" t="s">
        <v>174</v>
      </c>
    </row>
    <row r="366" s="13" customFormat="1">
      <c r="A366" s="13"/>
      <c r="B366" s="234"/>
      <c r="C366" s="235"/>
      <c r="D366" s="228" t="s">
        <v>197</v>
      </c>
      <c r="E366" s="236" t="s">
        <v>19</v>
      </c>
      <c r="F366" s="237" t="s">
        <v>565</v>
      </c>
      <c r="G366" s="235"/>
      <c r="H366" s="238">
        <v>31.719999999999999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197</v>
      </c>
      <c r="AU366" s="244" t="s">
        <v>92</v>
      </c>
      <c r="AV366" s="13" t="s">
        <v>81</v>
      </c>
      <c r="AW366" s="13" t="s">
        <v>33</v>
      </c>
      <c r="AX366" s="13" t="s">
        <v>72</v>
      </c>
      <c r="AY366" s="244" t="s">
        <v>174</v>
      </c>
    </row>
    <row r="367" s="13" customFormat="1">
      <c r="A367" s="13"/>
      <c r="B367" s="234"/>
      <c r="C367" s="235"/>
      <c r="D367" s="228" t="s">
        <v>197</v>
      </c>
      <c r="E367" s="236" t="s">
        <v>19</v>
      </c>
      <c r="F367" s="237" t="s">
        <v>566</v>
      </c>
      <c r="G367" s="235"/>
      <c r="H367" s="238">
        <v>21.640000000000001</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197</v>
      </c>
      <c r="AU367" s="244" t="s">
        <v>92</v>
      </c>
      <c r="AV367" s="13" t="s">
        <v>81</v>
      </c>
      <c r="AW367" s="13" t="s">
        <v>33</v>
      </c>
      <c r="AX367" s="13" t="s">
        <v>72</v>
      </c>
      <c r="AY367" s="244" t="s">
        <v>174</v>
      </c>
    </row>
    <row r="368" s="13" customFormat="1">
      <c r="A368" s="13"/>
      <c r="B368" s="234"/>
      <c r="C368" s="235"/>
      <c r="D368" s="228" t="s">
        <v>197</v>
      </c>
      <c r="E368" s="236" t="s">
        <v>19</v>
      </c>
      <c r="F368" s="237" t="s">
        <v>567</v>
      </c>
      <c r="G368" s="235"/>
      <c r="H368" s="238">
        <v>19.035</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197</v>
      </c>
      <c r="AU368" s="244" t="s">
        <v>92</v>
      </c>
      <c r="AV368" s="13" t="s">
        <v>81</v>
      </c>
      <c r="AW368" s="13" t="s">
        <v>33</v>
      </c>
      <c r="AX368" s="13" t="s">
        <v>72</v>
      </c>
      <c r="AY368" s="244" t="s">
        <v>174</v>
      </c>
    </row>
    <row r="369" s="13" customFormat="1">
      <c r="A369" s="13"/>
      <c r="B369" s="234"/>
      <c r="C369" s="235"/>
      <c r="D369" s="228" t="s">
        <v>197</v>
      </c>
      <c r="E369" s="236" t="s">
        <v>19</v>
      </c>
      <c r="F369" s="237" t="s">
        <v>568</v>
      </c>
      <c r="G369" s="235"/>
      <c r="H369" s="238">
        <v>18.260000000000002</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197</v>
      </c>
      <c r="AU369" s="244" t="s">
        <v>92</v>
      </c>
      <c r="AV369" s="13" t="s">
        <v>81</v>
      </c>
      <c r="AW369" s="13" t="s">
        <v>33</v>
      </c>
      <c r="AX369" s="13" t="s">
        <v>72</v>
      </c>
      <c r="AY369" s="244" t="s">
        <v>174</v>
      </c>
    </row>
    <row r="370" s="13" customFormat="1">
      <c r="A370" s="13"/>
      <c r="B370" s="234"/>
      <c r="C370" s="235"/>
      <c r="D370" s="228" t="s">
        <v>197</v>
      </c>
      <c r="E370" s="236" t="s">
        <v>19</v>
      </c>
      <c r="F370" s="237" t="s">
        <v>569</v>
      </c>
      <c r="G370" s="235"/>
      <c r="H370" s="238">
        <v>43.494999999999997</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197</v>
      </c>
      <c r="AU370" s="244" t="s">
        <v>92</v>
      </c>
      <c r="AV370" s="13" t="s">
        <v>81</v>
      </c>
      <c r="AW370" s="13" t="s">
        <v>33</v>
      </c>
      <c r="AX370" s="13" t="s">
        <v>72</v>
      </c>
      <c r="AY370" s="244" t="s">
        <v>174</v>
      </c>
    </row>
    <row r="371" s="13" customFormat="1">
      <c r="A371" s="13"/>
      <c r="B371" s="234"/>
      <c r="C371" s="235"/>
      <c r="D371" s="228" t="s">
        <v>197</v>
      </c>
      <c r="E371" s="236" t="s">
        <v>19</v>
      </c>
      <c r="F371" s="237" t="s">
        <v>570</v>
      </c>
      <c r="G371" s="235"/>
      <c r="H371" s="238">
        <v>19.359999999999999</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197</v>
      </c>
      <c r="AU371" s="244" t="s">
        <v>92</v>
      </c>
      <c r="AV371" s="13" t="s">
        <v>81</v>
      </c>
      <c r="AW371" s="13" t="s">
        <v>33</v>
      </c>
      <c r="AX371" s="13" t="s">
        <v>72</v>
      </c>
      <c r="AY371" s="244" t="s">
        <v>174</v>
      </c>
    </row>
    <row r="372" s="13" customFormat="1">
      <c r="A372" s="13"/>
      <c r="B372" s="234"/>
      <c r="C372" s="235"/>
      <c r="D372" s="228" t="s">
        <v>197</v>
      </c>
      <c r="E372" s="236" t="s">
        <v>19</v>
      </c>
      <c r="F372" s="237" t="s">
        <v>571</v>
      </c>
      <c r="G372" s="235"/>
      <c r="H372" s="238">
        <v>11.68</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197</v>
      </c>
      <c r="AU372" s="244" t="s">
        <v>92</v>
      </c>
      <c r="AV372" s="13" t="s">
        <v>81</v>
      </c>
      <c r="AW372" s="13" t="s">
        <v>33</v>
      </c>
      <c r="AX372" s="13" t="s">
        <v>72</v>
      </c>
      <c r="AY372" s="244" t="s">
        <v>174</v>
      </c>
    </row>
    <row r="373" s="13" customFormat="1">
      <c r="A373" s="13"/>
      <c r="B373" s="234"/>
      <c r="C373" s="235"/>
      <c r="D373" s="228" t="s">
        <v>197</v>
      </c>
      <c r="E373" s="236" t="s">
        <v>19</v>
      </c>
      <c r="F373" s="237" t="s">
        <v>572</v>
      </c>
      <c r="G373" s="235"/>
      <c r="H373" s="238">
        <v>8.8900000000000006</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197</v>
      </c>
      <c r="AU373" s="244" t="s">
        <v>92</v>
      </c>
      <c r="AV373" s="13" t="s">
        <v>81</v>
      </c>
      <c r="AW373" s="13" t="s">
        <v>33</v>
      </c>
      <c r="AX373" s="13" t="s">
        <v>72</v>
      </c>
      <c r="AY373" s="244" t="s">
        <v>174</v>
      </c>
    </row>
    <row r="374" s="13" customFormat="1">
      <c r="A374" s="13"/>
      <c r="B374" s="234"/>
      <c r="C374" s="235"/>
      <c r="D374" s="228" t="s">
        <v>197</v>
      </c>
      <c r="E374" s="236" t="s">
        <v>19</v>
      </c>
      <c r="F374" s="237" t="s">
        <v>573</v>
      </c>
      <c r="G374" s="235"/>
      <c r="H374" s="238">
        <v>12.24</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197</v>
      </c>
      <c r="AU374" s="244" t="s">
        <v>92</v>
      </c>
      <c r="AV374" s="13" t="s">
        <v>81</v>
      </c>
      <c r="AW374" s="13" t="s">
        <v>33</v>
      </c>
      <c r="AX374" s="13" t="s">
        <v>72</v>
      </c>
      <c r="AY374" s="244" t="s">
        <v>174</v>
      </c>
    </row>
    <row r="375" s="13" customFormat="1">
      <c r="A375" s="13"/>
      <c r="B375" s="234"/>
      <c r="C375" s="235"/>
      <c r="D375" s="228" t="s">
        <v>197</v>
      </c>
      <c r="E375" s="236" t="s">
        <v>19</v>
      </c>
      <c r="F375" s="237" t="s">
        <v>574</v>
      </c>
      <c r="G375" s="235"/>
      <c r="H375" s="238">
        <v>17.84</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197</v>
      </c>
      <c r="AU375" s="244" t="s">
        <v>92</v>
      </c>
      <c r="AV375" s="13" t="s">
        <v>81</v>
      </c>
      <c r="AW375" s="13" t="s">
        <v>33</v>
      </c>
      <c r="AX375" s="13" t="s">
        <v>72</v>
      </c>
      <c r="AY375" s="244" t="s">
        <v>174</v>
      </c>
    </row>
    <row r="376" s="13" customFormat="1">
      <c r="A376" s="13"/>
      <c r="B376" s="234"/>
      <c r="C376" s="235"/>
      <c r="D376" s="228" t="s">
        <v>197</v>
      </c>
      <c r="E376" s="236" t="s">
        <v>19</v>
      </c>
      <c r="F376" s="237" t="s">
        <v>575</v>
      </c>
      <c r="G376" s="235"/>
      <c r="H376" s="238">
        <v>16.920000000000002</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197</v>
      </c>
      <c r="AU376" s="244" t="s">
        <v>92</v>
      </c>
      <c r="AV376" s="13" t="s">
        <v>81</v>
      </c>
      <c r="AW376" s="13" t="s">
        <v>33</v>
      </c>
      <c r="AX376" s="13" t="s">
        <v>72</v>
      </c>
      <c r="AY376" s="244" t="s">
        <v>174</v>
      </c>
    </row>
    <row r="377" s="13" customFormat="1">
      <c r="A377" s="13"/>
      <c r="B377" s="234"/>
      <c r="C377" s="235"/>
      <c r="D377" s="228" t="s">
        <v>197</v>
      </c>
      <c r="E377" s="236" t="s">
        <v>19</v>
      </c>
      <c r="F377" s="237" t="s">
        <v>576</v>
      </c>
      <c r="G377" s="235"/>
      <c r="H377" s="238">
        <v>28.960000000000001</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197</v>
      </c>
      <c r="AU377" s="244" t="s">
        <v>92</v>
      </c>
      <c r="AV377" s="13" t="s">
        <v>81</v>
      </c>
      <c r="AW377" s="13" t="s">
        <v>33</v>
      </c>
      <c r="AX377" s="13" t="s">
        <v>72</v>
      </c>
      <c r="AY377" s="244" t="s">
        <v>174</v>
      </c>
    </row>
    <row r="378" s="13" customFormat="1">
      <c r="A378" s="13"/>
      <c r="B378" s="234"/>
      <c r="C378" s="235"/>
      <c r="D378" s="228" t="s">
        <v>197</v>
      </c>
      <c r="E378" s="236" t="s">
        <v>19</v>
      </c>
      <c r="F378" s="237" t="s">
        <v>577</v>
      </c>
      <c r="G378" s="235"/>
      <c r="H378" s="238">
        <v>31.815000000000001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197</v>
      </c>
      <c r="AU378" s="244" t="s">
        <v>92</v>
      </c>
      <c r="AV378" s="13" t="s">
        <v>81</v>
      </c>
      <c r="AW378" s="13" t="s">
        <v>33</v>
      </c>
      <c r="AX378" s="13" t="s">
        <v>72</v>
      </c>
      <c r="AY378" s="244" t="s">
        <v>174</v>
      </c>
    </row>
    <row r="379" s="2" customFormat="1">
      <c r="A379" s="40"/>
      <c r="B379" s="41"/>
      <c r="C379" s="215" t="s">
        <v>578</v>
      </c>
      <c r="D379" s="215" t="s">
        <v>176</v>
      </c>
      <c r="E379" s="216" t="s">
        <v>579</v>
      </c>
      <c r="F379" s="217" t="s">
        <v>580</v>
      </c>
      <c r="G379" s="218" t="s">
        <v>252</v>
      </c>
      <c r="H379" s="219">
        <v>738.98299999999995</v>
      </c>
      <c r="I379" s="220"/>
      <c r="J379" s="221">
        <f>ROUND(I379*H379,2)</f>
        <v>0</v>
      </c>
      <c r="K379" s="217" t="s">
        <v>180</v>
      </c>
      <c r="L379" s="46"/>
      <c r="M379" s="222" t="s">
        <v>19</v>
      </c>
      <c r="N379" s="223" t="s">
        <v>43</v>
      </c>
      <c r="O379" s="86"/>
      <c r="P379" s="224">
        <f>O379*H379</f>
        <v>0</v>
      </c>
      <c r="Q379" s="224">
        <v>0.0030000000000000001</v>
      </c>
      <c r="R379" s="224">
        <f>Q379*H379</f>
        <v>2.2169490000000001</v>
      </c>
      <c r="S379" s="224">
        <v>0</v>
      </c>
      <c r="T379" s="225">
        <f>S379*H379</f>
        <v>0</v>
      </c>
      <c r="U379" s="40"/>
      <c r="V379" s="40"/>
      <c r="W379" s="40"/>
      <c r="X379" s="40"/>
      <c r="Y379" s="40"/>
      <c r="Z379" s="40"/>
      <c r="AA379" s="40"/>
      <c r="AB379" s="40"/>
      <c r="AC379" s="40"/>
      <c r="AD379" s="40"/>
      <c r="AE379" s="40"/>
      <c r="AR379" s="226" t="s">
        <v>181</v>
      </c>
      <c r="AT379" s="226" t="s">
        <v>176</v>
      </c>
      <c r="AU379" s="226" t="s">
        <v>92</v>
      </c>
      <c r="AY379" s="19" t="s">
        <v>174</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181</v>
      </c>
      <c r="BM379" s="226" t="s">
        <v>581</v>
      </c>
    </row>
    <row r="380" s="2" customFormat="1">
      <c r="A380" s="40"/>
      <c r="B380" s="41"/>
      <c r="C380" s="42"/>
      <c r="D380" s="228" t="s">
        <v>183</v>
      </c>
      <c r="E380" s="42"/>
      <c r="F380" s="229" t="s">
        <v>582</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183</v>
      </c>
      <c r="AU380" s="19" t="s">
        <v>92</v>
      </c>
    </row>
    <row r="381" s="14" customFormat="1">
      <c r="A381" s="14"/>
      <c r="B381" s="255"/>
      <c r="C381" s="256"/>
      <c r="D381" s="228" t="s">
        <v>197</v>
      </c>
      <c r="E381" s="257" t="s">
        <v>19</v>
      </c>
      <c r="F381" s="258" t="s">
        <v>549</v>
      </c>
      <c r="G381" s="256"/>
      <c r="H381" s="257" t="s">
        <v>19</v>
      </c>
      <c r="I381" s="259"/>
      <c r="J381" s="256"/>
      <c r="K381" s="256"/>
      <c r="L381" s="260"/>
      <c r="M381" s="261"/>
      <c r="N381" s="262"/>
      <c r="O381" s="262"/>
      <c r="P381" s="262"/>
      <c r="Q381" s="262"/>
      <c r="R381" s="262"/>
      <c r="S381" s="262"/>
      <c r="T381" s="263"/>
      <c r="U381" s="14"/>
      <c r="V381" s="14"/>
      <c r="W381" s="14"/>
      <c r="X381" s="14"/>
      <c r="Y381" s="14"/>
      <c r="Z381" s="14"/>
      <c r="AA381" s="14"/>
      <c r="AB381" s="14"/>
      <c r="AC381" s="14"/>
      <c r="AD381" s="14"/>
      <c r="AE381" s="14"/>
      <c r="AT381" s="264" t="s">
        <v>197</v>
      </c>
      <c r="AU381" s="264" t="s">
        <v>92</v>
      </c>
      <c r="AV381" s="14" t="s">
        <v>79</v>
      </c>
      <c r="AW381" s="14" t="s">
        <v>33</v>
      </c>
      <c r="AX381" s="14" t="s">
        <v>72</v>
      </c>
      <c r="AY381" s="264" t="s">
        <v>174</v>
      </c>
    </row>
    <row r="382" s="13" customFormat="1">
      <c r="A382" s="13"/>
      <c r="B382" s="234"/>
      <c r="C382" s="235"/>
      <c r="D382" s="228" t="s">
        <v>197</v>
      </c>
      <c r="E382" s="236" t="s">
        <v>19</v>
      </c>
      <c r="F382" s="237" t="s">
        <v>550</v>
      </c>
      <c r="G382" s="235"/>
      <c r="H382" s="238">
        <v>20.664999999999999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197</v>
      </c>
      <c r="AU382" s="244" t="s">
        <v>92</v>
      </c>
      <c r="AV382" s="13" t="s">
        <v>81</v>
      </c>
      <c r="AW382" s="13" t="s">
        <v>33</v>
      </c>
      <c r="AX382" s="13" t="s">
        <v>72</v>
      </c>
      <c r="AY382" s="244" t="s">
        <v>174</v>
      </c>
    </row>
    <row r="383" s="13" customFormat="1">
      <c r="A383" s="13"/>
      <c r="B383" s="234"/>
      <c r="C383" s="235"/>
      <c r="D383" s="228" t="s">
        <v>197</v>
      </c>
      <c r="E383" s="236" t="s">
        <v>19</v>
      </c>
      <c r="F383" s="237" t="s">
        <v>551</v>
      </c>
      <c r="G383" s="235"/>
      <c r="H383" s="238">
        <v>67.456000000000003</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197</v>
      </c>
      <c r="AU383" s="244" t="s">
        <v>92</v>
      </c>
      <c r="AV383" s="13" t="s">
        <v>81</v>
      </c>
      <c r="AW383" s="13" t="s">
        <v>33</v>
      </c>
      <c r="AX383" s="13" t="s">
        <v>72</v>
      </c>
      <c r="AY383" s="244" t="s">
        <v>174</v>
      </c>
    </row>
    <row r="384" s="13" customFormat="1">
      <c r="A384" s="13"/>
      <c r="B384" s="234"/>
      <c r="C384" s="235"/>
      <c r="D384" s="228" t="s">
        <v>197</v>
      </c>
      <c r="E384" s="236" t="s">
        <v>19</v>
      </c>
      <c r="F384" s="237" t="s">
        <v>552</v>
      </c>
      <c r="G384" s="235"/>
      <c r="H384" s="238">
        <v>23.039999999999999</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197</v>
      </c>
      <c r="AU384" s="244" t="s">
        <v>92</v>
      </c>
      <c r="AV384" s="13" t="s">
        <v>81</v>
      </c>
      <c r="AW384" s="13" t="s">
        <v>33</v>
      </c>
      <c r="AX384" s="13" t="s">
        <v>72</v>
      </c>
      <c r="AY384" s="244" t="s">
        <v>174</v>
      </c>
    </row>
    <row r="385" s="13" customFormat="1">
      <c r="A385" s="13"/>
      <c r="B385" s="234"/>
      <c r="C385" s="235"/>
      <c r="D385" s="228" t="s">
        <v>197</v>
      </c>
      <c r="E385" s="236" t="s">
        <v>19</v>
      </c>
      <c r="F385" s="237" t="s">
        <v>553</v>
      </c>
      <c r="G385" s="235"/>
      <c r="H385" s="238">
        <v>22.844999999999999</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197</v>
      </c>
      <c r="AU385" s="244" t="s">
        <v>92</v>
      </c>
      <c r="AV385" s="13" t="s">
        <v>81</v>
      </c>
      <c r="AW385" s="13" t="s">
        <v>33</v>
      </c>
      <c r="AX385" s="13" t="s">
        <v>72</v>
      </c>
      <c r="AY385" s="244" t="s">
        <v>174</v>
      </c>
    </row>
    <row r="386" s="13" customFormat="1">
      <c r="A386" s="13"/>
      <c r="B386" s="234"/>
      <c r="C386" s="235"/>
      <c r="D386" s="228" t="s">
        <v>197</v>
      </c>
      <c r="E386" s="236" t="s">
        <v>19</v>
      </c>
      <c r="F386" s="237" t="s">
        <v>554</v>
      </c>
      <c r="G386" s="235"/>
      <c r="H386" s="238">
        <v>21.364999999999998</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197</v>
      </c>
      <c r="AU386" s="244" t="s">
        <v>92</v>
      </c>
      <c r="AV386" s="13" t="s">
        <v>81</v>
      </c>
      <c r="AW386" s="13" t="s">
        <v>33</v>
      </c>
      <c r="AX386" s="13" t="s">
        <v>72</v>
      </c>
      <c r="AY386" s="244" t="s">
        <v>174</v>
      </c>
    </row>
    <row r="387" s="13" customFormat="1">
      <c r="A387" s="13"/>
      <c r="B387" s="234"/>
      <c r="C387" s="235"/>
      <c r="D387" s="228" t="s">
        <v>197</v>
      </c>
      <c r="E387" s="236" t="s">
        <v>19</v>
      </c>
      <c r="F387" s="237" t="s">
        <v>555</v>
      </c>
      <c r="G387" s="235"/>
      <c r="H387" s="238">
        <v>37.609999999999999</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197</v>
      </c>
      <c r="AU387" s="244" t="s">
        <v>92</v>
      </c>
      <c r="AV387" s="13" t="s">
        <v>81</v>
      </c>
      <c r="AW387" s="13" t="s">
        <v>33</v>
      </c>
      <c r="AX387" s="13" t="s">
        <v>72</v>
      </c>
      <c r="AY387" s="244" t="s">
        <v>174</v>
      </c>
    </row>
    <row r="388" s="13" customFormat="1">
      <c r="A388" s="13"/>
      <c r="B388" s="234"/>
      <c r="C388" s="235"/>
      <c r="D388" s="228" t="s">
        <v>197</v>
      </c>
      <c r="E388" s="236" t="s">
        <v>19</v>
      </c>
      <c r="F388" s="237" t="s">
        <v>556</v>
      </c>
      <c r="G388" s="235"/>
      <c r="H388" s="238">
        <v>70.593000000000004</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197</v>
      </c>
      <c r="AU388" s="244" t="s">
        <v>92</v>
      </c>
      <c r="AV388" s="13" t="s">
        <v>81</v>
      </c>
      <c r="AW388" s="13" t="s">
        <v>33</v>
      </c>
      <c r="AX388" s="13" t="s">
        <v>72</v>
      </c>
      <c r="AY388" s="244" t="s">
        <v>174</v>
      </c>
    </row>
    <row r="389" s="13" customFormat="1">
      <c r="A389" s="13"/>
      <c r="B389" s="234"/>
      <c r="C389" s="235"/>
      <c r="D389" s="228" t="s">
        <v>197</v>
      </c>
      <c r="E389" s="236" t="s">
        <v>19</v>
      </c>
      <c r="F389" s="237" t="s">
        <v>557</v>
      </c>
      <c r="G389" s="235"/>
      <c r="H389" s="238">
        <v>39.965000000000003</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197</v>
      </c>
      <c r="AU389" s="244" t="s">
        <v>92</v>
      </c>
      <c r="AV389" s="13" t="s">
        <v>81</v>
      </c>
      <c r="AW389" s="13" t="s">
        <v>33</v>
      </c>
      <c r="AX389" s="13" t="s">
        <v>72</v>
      </c>
      <c r="AY389" s="244" t="s">
        <v>174</v>
      </c>
    </row>
    <row r="390" s="13" customFormat="1">
      <c r="A390" s="13"/>
      <c r="B390" s="234"/>
      <c r="C390" s="235"/>
      <c r="D390" s="228" t="s">
        <v>197</v>
      </c>
      <c r="E390" s="236" t="s">
        <v>19</v>
      </c>
      <c r="F390" s="237" t="s">
        <v>558</v>
      </c>
      <c r="G390" s="235"/>
      <c r="H390" s="238">
        <v>14.138999999999999</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197</v>
      </c>
      <c r="AU390" s="244" t="s">
        <v>92</v>
      </c>
      <c r="AV390" s="13" t="s">
        <v>81</v>
      </c>
      <c r="AW390" s="13" t="s">
        <v>33</v>
      </c>
      <c r="AX390" s="13" t="s">
        <v>72</v>
      </c>
      <c r="AY390" s="244" t="s">
        <v>174</v>
      </c>
    </row>
    <row r="391" s="13" customFormat="1">
      <c r="A391" s="13"/>
      <c r="B391" s="234"/>
      <c r="C391" s="235"/>
      <c r="D391" s="228" t="s">
        <v>197</v>
      </c>
      <c r="E391" s="236" t="s">
        <v>19</v>
      </c>
      <c r="F391" s="237" t="s">
        <v>559</v>
      </c>
      <c r="G391" s="235"/>
      <c r="H391" s="238">
        <v>21.084</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197</v>
      </c>
      <c r="AU391" s="244" t="s">
        <v>92</v>
      </c>
      <c r="AV391" s="13" t="s">
        <v>81</v>
      </c>
      <c r="AW391" s="13" t="s">
        <v>33</v>
      </c>
      <c r="AX391" s="13" t="s">
        <v>72</v>
      </c>
      <c r="AY391" s="244" t="s">
        <v>174</v>
      </c>
    </row>
    <row r="392" s="13" customFormat="1">
      <c r="A392" s="13"/>
      <c r="B392" s="234"/>
      <c r="C392" s="235"/>
      <c r="D392" s="228" t="s">
        <v>197</v>
      </c>
      <c r="E392" s="236" t="s">
        <v>19</v>
      </c>
      <c r="F392" s="237" t="s">
        <v>560</v>
      </c>
      <c r="G392" s="235"/>
      <c r="H392" s="238">
        <v>17.895</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197</v>
      </c>
      <c r="AU392" s="244" t="s">
        <v>92</v>
      </c>
      <c r="AV392" s="13" t="s">
        <v>81</v>
      </c>
      <c r="AW392" s="13" t="s">
        <v>33</v>
      </c>
      <c r="AX392" s="13" t="s">
        <v>72</v>
      </c>
      <c r="AY392" s="244" t="s">
        <v>174</v>
      </c>
    </row>
    <row r="393" s="13" customFormat="1">
      <c r="A393" s="13"/>
      <c r="B393" s="234"/>
      <c r="C393" s="235"/>
      <c r="D393" s="228" t="s">
        <v>197</v>
      </c>
      <c r="E393" s="236" t="s">
        <v>19</v>
      </c>
      <c r="F393" s="237" t="s">
        <v>561</v>
      </c>
      <c r="G393" s="235"/>
      <c r="H393" s="238">
        <v>16.707000000000001</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197</v>
      </c>
      <c r="AU393" s="244" t="s">
        <v>92</v>
      </c>
      <c r="AV393" s="13" t="s">
        <v>81</v>
      </c>
      <c r="AW393" s="13" t="s">
        <v>33</v>
      </c>
      <c r="AX393" s="13" t="s">
        <v>72</v>
      </c>
      <c r="AY393" s="244" t="s">
        <v>174</v>
      </c>
    </row>
    <row r="394" s="13" customFormat="1">
      <c r="A394" s="13"/>
      <c r="B394" s="234"/>
      <c r="C394" s="235"/>
      <c r="D394" s="228" t="s">
        <v>197</v>
      </c>
      <c r="E394" s="236" t="s">
        <v>19</v>
      </c>
      <c r="F394" s="237" t="s">
        <v>562</v>
      </c>
      <c r="G394" s="235"/>
      <c r="H394" s="238">
        <v>16.654</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197</v>
      </c>
      <c r="AU394" s="244" t="s">
        <v>92</v>
      </c>
      <c r="AV394" s="13" t="s">
        <v>81</v>
      </c>
      <c r="AW394" s="13" t="s">
        <v>33</v>
      </c>
      <c r="AX394" s="13" t="s">
        <v>72</v>
      </c>
      <c r="AY394" s="244" t="s">
        <v>174</v>
      </c>
    </row>
    <row r="395" s="13" customFormat="1">
      <c r="A395" s="13"/>
      <c r="B395" s="234"/>
      <c r="C395" s="235"/>
      <c r="D395" s="228" t="s">
        <v>197</v>
      </c>
      <c r="E395" s="236" t="s">
        <v>19</v>
      </c>
      <c r="F395" s="237" t="s">
        <v>563</v>
      </c>
      <c r="G395" s="235"/>
      <c r="H395" s="238">
        <v>33.225000000000001</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197</v>
      </c>
      <c r="AU395" s="244" t="s">
        <v>92</v>
      </c>
      <c r="AV395" s="13" t="s">
        <v>81</v>
      </c>
      <c r="AW395" s="13" t="s">
        <v>33</v>
      </c>
      <c r="AX395" s="13" t="s">
        <v>72</v>
      </c>
      <c r="AY395" s="244" t="s">
        <v>174</v>
      </c>
    </row>
    <row r="396" s="13" customFormat="1">
      <c r="A396" s="13"/>
      <c r="B396" s="234"/>
      <c r="C396" s="235"/>
      <c r="D396" s="228" t="s">
        <v>197</v>
      </c>
      <c r="E396" s="236" t="s">
        <v>19</v>
      </c>
      <c r="F396" s="237" t="s">
        <v>564</v>
      </c>
      <c r="G396" s="235"/>
      <c r="H396" s="238">
        <v>37.895000000000003</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197</v>
      </c>
      <c r="AU396" s="244" t="s">
        <v>92</v>
      </c>
      <c r="AV396" s="13" t="s">
        <v>81</v>
      </c>
      <c r="AW396" s="13" t="s">
        <v>33</v>
      </c>
      <c r="AX396" s="13" t="s">
        <v>72</v>
      </c>
      <c r="AY396" s="244" t="s">
        <v>174</v>
      </c>
    </row>
    <row r="397" s="13" customFormat="1">
      <c r="A397" s="13"/>
      <c r="B397" s="234"/>
      <c r="C397" s="235"/>
      <c r="D397" s="228" t="s">
        <v>197</v>
      </c>
      <c r="E397" s="236" t="s">
        <v>19</v>
      </c>
      <c r="F397" s="237" t="s">
        <v>565</v>
      </c>
      <c r="G397" s="235"/>
      <c r="H397" s="238">
        <v>31.719999999999999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197</v>
      </c>
      <c r="AU397" s="244" t="s">
        <v>92</v>
      </c>
      <c r="AV397" s="13" t="s">
        <v>81</v>
      </c>
      <c r="AW397" s="13" t="s">
        <v>33</v>
      </c>
      <c r="AX397" s="13" t="s">
        <v>72</v>
      </c>
      <c r="AY397" s="244" t="s">
        <v>174</v>
      </c>
    </row>
    <row r="398" s="13" customFormat="1">
      <c r="A398" s="13"/>
      <c r="B398" s="234"/>
      <c r="C398" s="235"/>
      <c r="D398" s="228" t="s">
        <v>197</v>
      </c>
      <c r="E398" s="236" t="s">
        <v>19</v>
      </c>
      <c r="F398" s="237" t="s">
        <v>566</v>
      </c>
      <c r="G398" s="235"/>
      <c r="H398" s="238">
        <v>21.640000000000001</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197</v>
      </c>
      <c r="AU398" s="244" t="s">
        <v>92</v>
      </c>
      <c r="AV398" s="13" t="s">
        <v>81</v>
      </c>
      <c r="AW398" s="13" t="s">
        <v>33</v>
      </c>
      <c r="AX398" s="13" t="s">
        <v>72</v>
      </c>
      <c r="AY398" s="244" t="s">
        <v>174</v>
      </c>
    </row>
    <row r="399" s="13" customFormat="1">
      <c r="A399" s="13"/>
      <c r="B399" s="234"/>
      <c r="C399" s="235"/>
      <c r="D399" s="228" t="s">
        <v>197</v>
      </c>
      <c r="E399" s="236" t="s">
        <v>19</v>
      </c>
      <c r="F399" s="237" t="s">
        <v>567</v>
      </c>
      <c r="G399" s="235"/>
      <c r="H399" s="238">
        <v>19.035</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197</v>
      </c>
      <c r="AU399" s="244" t="s">
        <v>92</v>
      </c>
      <c r="AV399" s="13" t="s">
        <v>81</v>
      </c>
      <c r="AW399" s="13" t="s">
        <v>33</v>
      </c>
      <c r="AX399" s="13" t="s">
        <v>72</v>
      </c>
      <c r="AY399" s="244" t="s">
        <v>174</v>
      </c>
    </row>
    <row r="400" s="13" customFormat="1">
      <c r="A400" s="13"/>
      <c r="B400" s="234"/>
      <c r="C400" s="235"/>
      <c r="D400" s="228" t="s">
        <v>197</v>
      </c>
      <c r="E400" s="236" t="s">
        <v>19</v>
      </c>
      <c r="F400" s="237" t="s">
        <v>568</v>
      </c>
      <c r="G400" s="235"/>
      <c r="H400" s="238">
        <v>18.260000000000002</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197</v>
      </c>
      <c r="AU400" s="244" t="s">
        <v>92</v>
      </c>
      <c r="AV400" s="13" t="s">
        <v>81</v>
      </c>
      <c r="AW400" s="13" t="s">
        <v>33</v>
      </c>
      <c r="AX400" s="13" t="s">
        <v>72</v>
      </c>
      <c r="AY400" s="244" t="s">
        <v>174</v>
      </c>
    </row>
    <row r="401" s="13" customFormat="1">
      <c r="A401" s="13"/>
      <c r="B401" s="234"/>
      <c r="C401" s="235"/>
      <c r="D401" s="228" t="s">
        <v>197</v>
      </c>
      <c r="E401" s="236" t="s">
        <v>19</v>
      </c>
      <c r="F401" s="237" t="s">
        <v>569</v>
      </c>
      <c r="G401" s="235"/>
      <c r="H401" s="238">
        <v>43.494999999999997</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197</v>
      </c>
      <c r="AU401" s="244" t="s">
        <v>92</v>
      </c>
      <c r="AV401" s="13" t="s">
        <v>81</v>
      </c>
      <c r="AW401" s="13" t="s">
        <v>33</v>
      </c>
      <c r="AX401" s="13" t="s">
        <v>72</v>
      </c>
      <c r="AY401" s="244" t="s">
        <v>174</v>
      </c>
    </row>
    <row r="402" s="13" customFormat="1">
      <c r="A402" s="13"/>
      <c r="B402" s="234"/>
      <c r="C402" s="235"/>
      <c r="D402" s="228" t="s">
        <v>197</v>
      </c>
      <c r="E402" s="236" t="s">
        <v>19</v>
      </c>
      <c r="F402" s="237" t="s">
        <v>570</v>
      </c>
      <c r="G402" s="235"/>
      <c r="H402" s="238">
        <v>19.359999999999999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197</v>
      </c>
      <c r="AU402" s="244" t="s">
        <v>92</v>
      </c>
      <c r="AV402" s="13" t="s">
        <v>81</v>
      </c>
      <c r="AW402" s="13" t="s">
        <v>33</v>
      </c>
      <c r="AX402" s="13" t="s">
        <v>72</v>
      </c>
      <c r="AY402" s="244" t="s">
        <v>174</v>
      </c>
    </row>
    <row r="403" s="13" customFormat="1">
      <c r="A403" s="13"/>
      <c r="B403" s="234"/>
      <c r="C403" s="235"/>
      <c r="D403" s="228" t="s">
        <v>197</v>
      </c>
      <c r="E403" s="236" t="s">
        <v>19</v>
      </c>
      <c r="F403" s="237" t="s">
        <v>571</v>
      </c>
      <c r="G403" s="235"/>
      <c r="H403" s="238">
        <v>11.68</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197</v>
      </c>
      <c r="AU403" s="244" t="s">
        <v>92</v>
      </c>
      <c r="AV403" s="13" t="s">
        <v>81</v>
      </c>
      <c r="AW403" s="13" t="s">
        <v>33</v>
      </c>
      <c r="AX403" s="13" t="s">
        <v>72</v>
      </c>
      <c r="AY403" s="244" t="s">
        <v>174</v>
      </c>
    </row>
    <row r="404" s="13" customFormat="1">
      <c r="A404" s="13"/>
      <c r="B404" s="234"/>
      <c r="C404" s="235"/>
      <c r="D404" s="228" t="s">
        <v>197</v>
      </c>
      <c r="E404" s="236" t="s">
        <v>19</v>
      </c>
      <c r="F404" s="237" t="s">
        <v>572</v>
      </c>
      <c r="G404" s="235"/>
      <c r="H404" s="238">
        <v>8.8900000000000006</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197</v>
      </c>
      <c r="AU404" s="244" t="s">
        <v>92</v>
      </c>
      <c r="AV404" s="13" t="s">
        <v>81</v>
      </c>
      <c r="AW404" s="13" t="s">
        <v>33</v>
      </c>
      <c r="AX404" s="13" t="s">
        <v>72</v>
      </c>
      <c r="AY404" s="244" t="s">
        <v>174</v>
      </c>
    </row>
    <row r="405" s="13" customFormat="1">
      <c r="A405" s="13"/>
      <c r="B405" s="234"/>
      <c r="C405" s="235"/>
      <c r="D405" s="228" t="s">
        <v>197</v>
      </c>
      <c r="E405" s="236" t="s">
        <v>19</v>
      </c>
      <c r="F405" s="237" t="s">
        <v>573</v>
      </c>
      <c r="G405" s="235"/>
      <c r="H405" s="238">
        <v>12.24</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197</v>
      </c>
      <c r="AU405" s="244" t="s">
        <v>92</v>
      </c>
      <c r="AV405" s="13" t="s">
        <v>81</v>
      </c>
      <c r="AW405" s="13" t="s">
        <v>33</v>
      </c>
      <c r="AX405" s="13" t="s">
        <v>72</v>
      </c>
      <c r="AY405" s="244" t="s">
        <v>174</v>
      </c>
    </row>
    <row r="406" s="13" customFormat="1">
      <c r="A406" s="13"/>
      <c r="B406" s="234"/>
      <c r="C406" s="235"/>
      <c r="D406" s="228" t="s">
        <v>197</v>
      </c>
      <c r="E406" s="236" t="s">
        <v>19</v>
      </c>
      <c r="F406" s="237" t="s">
        <v>574</v>
      </c>
      <c r="G406" s="235"/>
      <c r="H406" s="238">
        <v>17.84</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197</v>
      </c>
      <c r="AU406" s="244" t="s">
        <v>92</v>
      </c>
      <c r="AV406" s="13" t="s">
        <v>81</v>
      </c>
      <c r="AW406" s="13" t="s">
        <v>33</v>
      </c>
      <c r="AX406" s="13" t="s">
        <v>72</v>
      </c>
      <c r="AY406" s="244" t="s">
        <v>174</v>
      </c>
    </row>
    <row r="407" s="13" customFormat="1">
      <c r="A407" s="13"/>
      <c r="B407" s="234"/>
      <c r="C407" s="235"/>
      <c r="D407" s="228" t="s">
        <v>197</v>
      </c>
      <c r="E407" s="236" t="s">
        <v>19</v>
      </c>
      <c r="F407" s="237" t="s">
        <v>575</v>
      </c>
      <c r="G407" s="235"/>
      <c r="H407" s="238">
        <v>16.920000000000002</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197</v>
      </c>
      <c r="AU407" s="244" t="s">
        <v>92</v>
      </c>
      <c r="AV407" s="13" t="s">
        <v>81</v>
      </c>
      <c r="AW407" s="13" t="s">
        <v>33</v>
      </c>
      <c r="AX407" s="13" t="s">
        <v>72</v>
      </c>
      <c r="AY407" s="244" t="s">
        <v>174</v>
      </c>
    </row>
    <row r="408" s="13" customFormat="1">
      <c r="A408" s="13"/>
      <c r="B408" s="234"/>
      <c r="C408" s="235"/>
      <c r="D408" s="228" t="s">
        <v>197</v>
      </c>
      <c r="E408" s="236" t="s">
        <v>19</v>
      </c>
      <c r="F408" s="237" t="s">
        <v>576</v>
      </c>
      <c r="G408" s="235"/>
      <c r="H408" s="238">
        <v>28.960000000000001</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197</v>
      </c>
      <c r="AU408" s="244" t="s">
        <v>92</v>
      </c>
      <c r="AV408" s="13" t="s">
        <v>81</v>
      </c>
      <c r="AW408" s="13" t="s">
        <v>33</v>
      </c>
      <c r="AX408" s="13" t="s">
        <v>72</v>
      </c>
      <c r="AY408" s="244" t="s">
        <v>174</v>
      </c>
    </row>
    <row r="409" s="13" customFormat="1">
      <c r="A409" s="13"/>
      <c r="B409" s="234"/>
      <c r="C409" s="235"/>
      <c r="D409" s="228" t="s">
        <v>197</v>
      </c>
      <c r="E409" s="236" t="s">
        <v>19</v>
      </c>
      <c r="F409" s="237" t="s">
        <v>577</v>
      </c>
      <c r="G409" s="235"/>
      <c r="H409" s="238">
        <v>31.815000000000001</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197</v>
      </c>
      <c r="AU409" s="244" t="s">
        <v>92</v>
      </c>
      <c r="AV409" s="13" t="s">
        <v>81</v>
      </c>
      <c r="AW409" s="13" t="s">
        <v>33</v>
      </c>
      <c r="AX409" s="13" t="s">
        <v>72</v>
      </c>
      <c r="AY409" s="244" t="s">
        <v>174</v>
      </c>
    </row>
    <row r="410" s="13" customFormat="1">
      <c r="A410" s="13"/>
      <c r="B410" s="234"/>
      <c r="C410" s="235"/>
      <c r="D410" s="228" t="s">
        <v>197</v>
      </c>
      <c r="E410" s="236" t="s">
        <v>19</v>
      </c>
      <c r="F410" s="237" t="s">
        <v>583</v>
      </c>
      <c r="G410" s="235"/>
      <c r="H410" s="238">
        <v>133.24000000000001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197</v>
      </c>
      <c r="AU410" s="244" t="s">
        <v>92</v>
      </c>
      <c r="AV410" s="13" t="s">
        <v>81</v>
      </c>
      <c r="AW410" s="13" t="s">
        <v>33</v>
      </c>
      <c r="AX410" s="13" t="s">
        <v>72</v>
      </c>
      <c r="AY410" s="244" t="s">
        <v>174</v>
      </c>
    </row>
    <row r="411" s="13" customFormat="1">
      <c r="A411" s="13"/>
      <c r="B411" s="234"/>
      <c r="C411" s="235"/>
      <c r="D411" s="228" t="s">
        <v>197</v>
      </c>
      <c r="E411" s="236" t="s">
        <v>19</v>
      </c>
      <c r="F411" s="237" t="s">
        <v>584</v>
      </c>
      <c r="G411" s="235"/>
      <c r="H411" s="238">
        <v>-137.25</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197</v>
      </c>
      <c r="AU411" s="244" t="s">
        <v>92</v>
      </c>
      <c r="AV411" s="13" t="s">
        <v>81</v>
      </c>
      <c r="AW411" s="13" t="s">
        <v>33</v>
      </c>
      <c r="AX411" s="13" t="s">
        <v>72</v>
      </c>
      <c r="AY411" s="244" t="s">
        <v>174</v>
      </c>
    </row>
    <row r="412" s="2" customFormat="1">
      <c r="A412" s="40"/>
      <c r="B412" s="41"/>
      <c r="C412" s="215" t="s">
        <v>585</v>
      </c>
      <c r="D412" s="215" t="s">
        <v>176</v>
      </c>
      <c r="E412" s="216" t="s">
        <v>586</v>
      </c>
      <c r="F412" s="217" t="s">
        <v>587</v>
      </c>
      <c r="G412" s="218" t="s">
        <v>252</v>
      </c>
      <c r="H412" s="219">
        <v>124.34</v>
      </c>
      <c r="I412" s="220"/>
      <c r="J412" s="221">
        <f>ROUND(I412*H412,2)</f>
        <v>0</v>
      </c>
      <c r="K412" s="217" t="s">
        <v>180</v>
      </c>
      <c r="L412" s="46"/>
      <c r="M412" s="222" t="s">
        <v>19</v>
      </c>
      <c r="N412" s="223" t="s">
        <v>43</v>
      </c>
      <c r="O412" s="86"/>
      <c r="P412" s="224">
        <f>O412*H412</f>
        <v>0</v>
      </c>
      <c r="Q412" s="224">
        <v>0.018380000000000001</v>
      </c>
      <c r="R412" s="224">
        <f>Q412*H412</f>
        <v>2.2853692000000003</v>
      </c>
      <c r="S412" s="224">
        <v>0</v>
      </c>
      <c r="T412" s="225">
        <f>S412*H412</f>
        <v>0</v>
      </c>
      <c r="U412" s="40"/>
      <c r="V412" s="40"/>
      <c r="W412" s="40"/>
      <c r="X412" s="40"/>
      <c r="Y412" s="40"/>
      <c r="Z412" s="40"/>
      <c r="AA412" s="40"/>
      <c r="AB412" s="40"/>
      <c r="AC412" s="40"/>
      <c r="AD412" s="40"/>
      <c r="AE412" s="40"/>
      <c r="AR412" s="226" t="s">
        <v>181</v>
      </c>
      <c r="AT412" s="226" t="s">
        <v>176</v>
      </c>
      <c r="AU412" s="226" t="s">
        <v>92</v>
      </c>
      <c r="AY412" s="19" t="s">
        <v>174</v>
      </c>
      <c r="BE412" s="227">
        <f>IF(N412="základní",J412,0)</f>
        <v>0</v>
      </c>
      <c r="BF412" s="227">
        <f>IF(N412="snížená",J412,0)</f>
        <v>0</v>
      </c>
      <c r="BG412" s="227">
        <f>IF(N412="zákl. přenesená",J412,0)</f>
        <v>0</v>
      </c>
      <c r="BH412" s="227">
        <f>IF(N412="sníž. přenesená",J412,0)</f>
        <v>0</v>
      </c>
      <c r="BI412" s="227">
        <f>IF(N412="nulová",J412,0)</f>
        <v>0</v>
      </c>
      <c r="BJ412" s="19" t="s">
        <v>79</v>
      </c>
      <c r="BK412" s="227">
        <f>ROUND(I412*H412,2)</f>
        <v>0</v>
      </c>
      <c r="BL412" s="19" t="s">
        <v>181</v>
      </c>
      <c r="BM412" s="226" t="s">
        <v>588</v>
      </c>
    </row>
    <row r="413" s="2" customFormat="1">
      <c r="A413" s="40"/>
      <c r="B413" s="41"/>
      <c r="C413" s="42"/>
      <c r="D413" s="228" t="s">
        <v>183</v>
      </c>
      <c r="E413" s="42"/>
      <c r="F413" s="229" t="s">
        <v>589</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183</v>
      </c>
      <c r="AU413" s="19" t="s">
        <v>92</v>
      </c>
    </row>
    <row r="414" s="2" customFormat="1">
      <c r="A414" s="40"/>
      <c r="B414" s="41"/>
      <c r="C414" s="42"/>
      <c r="D414" s="228" t="s">
        <v>185</v>
      </c>
      <c r="E414" s="42"/>
      <c r="F414" s="233" t="s">
        <v>548</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185</v>
      </c>
      <c r="AU414" s="19" t="s">
        <v>92</v>
      </c>
    </row>
    <row r="415" s="13" customFormat="1">
      <c r="A415" s="13"/>
      <c r="B415" s="234"/>
      <c r="C415" s="235"/>
      <c r="D415" s="228" t="s">
        <v>197</v>
      </c>
      <c r="E415" s="236" t="s">
        <v>19</v>
      </c>
      <c r="F415" s="237" t="s">
        <v>505</v>
      </c>
      <c r="G415" s="235"/>
      <c r="H415" s="238">
        <v>46.5</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197</v>
      </c>
      <c r="AU415" s="244" t="s">
        <v>92</v>
      </c>
      <c r="AV415" s="13" t="s">
        <v>81</v>
      </c>
      <c r="AW415" s="13" t="s">
        <v>33</v>
      </c>
      <c r="AX415" s="13" t="s">
        <v>72</v>
      </c>
      <c r="AY415" s="244" t="s">
        <v>174</v>
      </c>
    </row>
    <row r="416" s="13" customFormat="1">
      <c r="A416" s="13"/>
      <c r="B416" s="234"/>
      <c r="C416" s="235"/>
      <c r="D416" s="228" t="s">
        <v>197</v>
      </c>
      <c r="E416" s="236" t="s">
        <v>19</v>
      </c>
      <c r="F416" s="237" t="s">
        <v>506</v>
      </c>
      <c r="G416" s="235"/>
      <c r="H416" s="238">
        <v>7.71</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197</v>
      </c>
      <c r="AU416" s="244" t="s">
        <v>92</v>
      </c>
      <c r="AV416" s="13" t="s">
        <v>81</v>
      </c>
      <c r="AW416" s="13" t="s">
        <v>33</v>
      </c>
      <c r="AX416" s="13" t="s">
        <v>72</v>
      </c>
      <c r="AY416" s="244" t="s">
        <v>174</v>
      </c>
    </row>
    <row r="417" s="13" customFormat="1">
      <c r="A417" s="13"/>
      <c r="B417" s="234"/>
      <c r="C417" s="235"/>
      <c r="D417" s="228" t="s">
        <v>197</v>
      </c>
      <c r="E417" s="236" t="s">
        <v>19</v>
      </c>
      <c r="F417" s="237" t="s">
        <v>507</v>
      </c>
      <c r="G417" s="235"/>
      <c r="H417" s="238">
        <v>3.48</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197</v>
      </c>
      <c r="AU417" s="244" t="s">
        <v>92</v>
      </c>
      <c r="AV417" s="13" t="s">
        <v>81</v>
      </c>
      <c r="AW417" s="13" t="s">
        <v>33</v>
      </c>
      <c r="AX417" s="13" t="s">
        <v>72</v>
      </c>
      <c r="AY417" s="244" t="s">
        <v>174</v>
      </c>
    </row>
    <row r="418" s="13" customFormat="1">
      <c r="A418" s="13"/>
      <c r="B418" s="234"/>
      <c r="C418" s="235"/>
      <c r="D418" s="228" t="s">
        <v>197</v>
      </c>
      <c r="E418" s="236" t="s">
        <v>19</v>
      </c>
      <c r="F418" s="237" t="s">
        <v>508</v>
      </c>
      <c r="G418" s="235"/>
      <c r="H418" s="238">
        <v>15.26</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197</v>
      </c>
      <c r="AU418" s="244" t="s">
        <v>92</v>
      </c>
      <c r="AV418" s="13" t="s">
        <v>81</v>
      </c>
      <c r="AW418" s="13" t="s">
        <v>33</v>
      </c>
      <c r="AX418" s="13" t="s">
        <v>72</v>
      </c>
      <c r="AY418" s="244" t="s">
        <v>174</v>
      </c>
    </row>
    <row r="419" s="13" customFormat="1">
      <c r="A419" s="13"/>
      <c r="B419" s="234"/>
      <c r="C419" s="235"/>
      <c r="D419" s="228" t="s">
        <v>197</v>
      </c>
      <c r="E419" s="236" t="s">
        <v>19</v>
      </c>
      <c r="F419" s="237" t="s">
        <v>509</v>
      </c>
      <c r="G419" s="235"/>
      <c r="H419" s="238">
        <v>14.82</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197</v>
      </c>
      <c r="AU419" s="244" t="s">
        <v>92</v>
      </c>
      <c r="AV419" s="13" t="s">
        <v>81</v>
      </c>
      <c r="AW419" s="13" t="s">
        <v>33</v>
      </c>
      <c r="AX419" s="13" t="s">
        <v>72</v>
      </c>
      <c r="AY419" s="244" t="s">
        <v>174</v>
      </c>
    </row>
    <row r="420" s="13" customFormat="1">
      <c r="A420" s="13"/>
      <c r="B420" s="234"/>
      <c r="C420" s="235"/>
      <c r="D420" s="228" t="s">
        <v>197</v>
      </c>
      <c r="E420" s="236" t="s">
        <v>19</v>
      </c>
      <c r="F420" s="237" t="s">
        <v>510</v>
      </c>
      <c r="G420" s="235"/>
      <c r="H420" s="238">
        <v>19.920000000000002</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197</v>
      </c>
      <c r="AU420" s="244" t="s">
        <v>92</v>
      </c>
      <c r="AV420" s="13" t="s">
        <v>81</v>
      </c>
      <c r="AW420" s="13" t="s">
        <v>33</v>
      </c>
      <c r="AX420" s="13" t="s">
        <v>72</v>
      </c>
      <c r="AY420" s="244" t="s">
        <v>174</v>
      </c>
    </row>
    <row r="421" s="13" customFormat="1">
      <c r="A421" s="13"/>
      <c r="B421" s="234"/>
      <c r="C421" s="235"/>
      <c r="D421" s="228" t="s">
        <v>197</v>
      </c>
      <c r="E421" s="236" t="s">
        <v>19</v>
      </c>
      <c r="F421" s="237" t="s">
        <v>511</v>
      </c>
      <c r="G421" s="235"/>
      <c r="H421" s="238">
        <v>5.8499999999999996</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197</v>
      </c>
      <c r="AU421" s="244" t="s">
        <v>92</v>
      </c>
      <c r="AV421" s="13" t="s">
        <v>81</v>
      </c>
      <c r="AW421" s="13" t="s">
        <v>33</v>
      </c>
      <c r="AX421" s="13" t="s">
        <v>72</v>
      </c>
      <c r="AY421" s="244" t="s">
        <v>174</v>
      </c>
    </row>
    <row r="422" s="13" customFormat="1">
      <c r="A422" s="13"/>
      <c r="B422" s="234"/>
      <c r="C422" s="235"/>
      <c r="D422" s="228" t="s">
        <v>197</v>
      </c>
      <c r="E422" s="236" t="s">
        <v>19</v>
      </c>
      <c r="F422" s="237" t="s">
        <v>512</v>
      </c>
      <c r="G422" s="235"/>
      <c r="H422" s="238">
        <v>3.54</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197</v>
      </c>
      <c r="AU422" s="244" t="s">
        <v>92</v>
      </c>
      <c r="AV422" s="13" t="s">
        <v>81</v>
      </c>
      <c r="AW422" s="13" t="s">
        <v>33</v>
      </c>
      <c r="AX422" s="13" t="s">
        <v>72</v>
      </c>
      <c r="AY422" s="244" t="s">
        <v>174</v>
      </c>
    </row>
    <row r="423" s="13" customFormat="1">
      <c r="A423" s="13"/>
      <c r="B423" s="234"/>
      <c r="C423" s="235"/>
      <c r="D423" s="228" t="s">
        <v>197</v>
      </c>
      <c r="E423" s="236" t="s">
        <v>19</v>
      </c>
      <c r="F423" s="237" t="s">
        <v>513</v>
      </c>
      <c r="G423" s="235"/>
      <c r="H423" s="238">
        <v>7.2599999999999998</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197</v>
      </c>
      <c r="AU423" s="244" t="s">
        <v>92</v>
      </c>
      <c r="AV423" s="13" t="s">
        <v>81</v>
      </c>
      <c r="AW423" s="13" t="s">
        <v>33</v>
      </c>
      <c r="AX423" s="13" t="s">
        <v>72</v>
      </c>
      <c r="AY423" s="244" t="s">
        <v>174</v>
      </c>
    </row>
    <row r="424" s="2" customFormat="1">
      <c r="A424" s="40"/>
      <c r="B424" s="41"/>
      <c r="C424" s="215" t="s">
        <v>590</v>
      </c>
      <c r="D424" s="215" t="s">
        <v>176</v>
      </c>
      <c r="E424" s="216" t="s">
        <v>591</v>
      </c>
      <c r="F424" s="217" t="s">
        <v>592</v>
      </c>
      <c r="G424" s="218" t="s">
        <v>252</v>
      </c>
      <c r="H424" s="219">
        <v>29.199999999999999</v>
      </c>
      <c r="I424" s="220"/>
      <c r="J424" s="221">
        <f>ROUND(I424*H424,2)</f>
        <v>0</v>
      </c>
      <c r="K424" s="217" t="s">
        <v>180</v>
      </c>
      <c r="L424" s="46"/>
      <c r="M424" s="222" t="s">
        <v>19</v>
      </c>
      <c r="N424" s="223" t="s">
        <v>43</v>
      </c>
      <c r="O424" s="86"/>
      <c r="P424" s="224">
        <f>O424*H424</f>
        <v>0</v>
      </c>
      <c r="Q424" s="224">
        <v>0.033579999999999999</v>
      </c>
      <c r="R424" s="224">
        <f>Q424*H424</f>
        <v>0.98053599999999996</v>
      </c>
      <c r="S424" s="224">
        <v>0</v>
      </c>
      <c r="T424" s="225">
        <f>S424*H424</f>
        <v>0</v>
      </c>
      <c r="U424" s="40"/>
      <c r="V424" s="40"/>
      <c r="W424" s="40"/>
      <c r="X424" s="40"/>
      <c r="Y424" s="40"/>
      <c r="Z424" s="40"/>
      <c r="AA424" s="40"/>
      <c r="AB424" s="40"/>
      <c r="AC424" s="40"/>
      <c r="AD424" s="40"/>
      <c r="AE424" s="40"/>
      <c r="AR424" s="226" t="s">
        <v>181</v>
      </c>
      <c r="AT424" s="226" t="s">
        <v>176</v>
      </c>
      <c r="AU424" s="226" t="s">
        <v>92</v>
      </c>
      <c r="AY424" s="19" t="s">
        <v>174</v>
      </c>
      <c r="BE424" s="227">
        <f>IF(N424="základní",J424,0)</f>
        <v>0</v>
      </c>
      <c r="BF424" s="227">
        <f>IF(N424="snížená",J424,0)</f>
        <v>0</v>
      </c>
      <c r="BG424" s="227">
        <f>IF(N424="zákl. přenesená",J424,0)</f>
        <v>0</v>
      </c>
      <c r="BH424" s="227">
        <f>IF(N424="sníž. přenesená",J424,0)</f>
        <v>0</v>
      </c>
      <c r="BI424" s="227">
        <f>IF(N424="nulová",J424,0)</f>
        <v>0</v>
      </c>
      <c r="BJ424" s="19" t="s">
        <v>79</v>
      </c>
      <c r="BK424" s="227">
        <f>ROUND(I424*H424,2)</f>
        <v>0</v>
      </c>
      <c r="BL424" s="19" t="s">
        <v>181</v>
      </c>
      <c r="BM424" s="226" t="s">
        <v>593</v>
      </c>
    </row>
    <row r="425" s="2" customFormat="1">
      <c r="A425" s="40"/>
      <c r="B425" s="41"/>
      <c r="C425" s="42"/>
      <c r="D425" s="228" t="s">
        <v>183</v>
      </c>
      <c r="E425" s="42"/>
      <c r="F425" s="229" t="s">
        <v>594</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183</v>
      </c>
      <c r="AU425" s="19" t="s">
        <v>92</v>
      </c>
    </row>
    <row r="426" s="2" customFormat="1">
      <c r="A426" s="40"/>
      <c r="B426" s="41"/>
      <c r="C426" s="42"/>
      <c r="D426" s="228" t="s">
        <v>185</v>
      </c>
      <c r="E426" s="42"/>
      <c r="F426" s="233" t="s">
        <v>595</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185</v>
      </c>
      <c r="AU426" s="19" t="s">
        <v>92</v>
      </c>
    </row>
    <row r="427" s="13" customFormat="1">
      <c r="A427" s="13"/>
      <c r="B427" s="234"/>
      <c r="C427" s="235"/>
      <c r="D427" s="228" t="s">
        <v>197</v>
      </c>
      <c r="E427" s="236" t="s">
        <v>19</v>
      </c>
      <c r="F427" s="237" t="s">
        <v>596</v>
      </c>
      <c r="G427" s="235"/>
      <c r="H427" s="238">
        <v>29.199999999999999</v>
      </c>
      <c r="I427" s="239"/>
      <c r="J427" s="235"/>
      <c r="K427" s="235"/>
      <c r="L427" s="240"/>
      <c r="M427" s="241"/>
      <c r="N427" s="242"/>
      <c r="O427" s="242"/>
      <c r="P427" s="242"/>
      <c r="Q427" s="242"/>
      <c r="R427" s="242"/>
      <c r="S427" s="242"/>
      <c r="T427" s="243"/>
      <c r="U427" s="13"/>
      <c r="V427" s="13"/>
      <c r="W427" s="13"/>
      <c r="X427" s="13"/>
      <c r="Y427" s="13"/>
      <c r="Z427" s="13"/>
      <c r="AA427" s="13"/>
      <c r="AB427" s="13"/>
      <c r="AC427" s="13"/>
      <c r="AD427" s="13"/>
      <c r="AE427" s="13"/>
      <c r="AT427" s="244" t="s">
        <v>197</v>
      </c>
      <c r="AU427" s="244" t="s">
        <v>92</v>
      </c>
      <c r="AV427" s="13" t="s">
        <v>81</v>
      </c>
      <c r="AW427" s="13" t="s">
        <v>33</v>
      </c>
      <c r="AX427" s="13" t="s">
        <v>72</v>
      </c>
      <c r="AY427" s="244" t="s">
        <v>174</v>
      </c>
    </row>
    <row r="428" s="12" customFormat="1" ht="20.88" customHeight="1">
      <c r="A428" s="12"/>
      <c r="B428" s="199"/>
      <c r="C428" s="200"/>
      <c r="D428" s="201" t="s">
        <v>71</v>
      </c>
      <c r="E428" s="213" t="s">
        <v>597</v>
      </c>
      <c r="F428" s="213" t="s">
        <v>598</v>
      </c>
      <c r="G428" s="200"/>
      <c r="H428" s="200"/>
      <c r="I428" s="203"/>
      <c r="J428" s="214">
        <f>BK428</f>
        <v>0</v>
      </c>
      <c r="K428" s="200"/>
      <c r="L428" s="205"/>
      <c r="M428" s="206"/>
      <c r="N428" s="207"/>
      <c r="O428" s="207"/>
      <c r="P428" s="208">
        <f>SUM(P429:P531)</f>
        <v>0</v>
      </c>
      <c r="Q428" s="207"/>
      <c r="R428" s="208">
        <f>SUM(R429:R531)</f>
        <v>7.0245997200000003</v>
      </c>
      <c r="S428" s="207"/>
      <c r="T428" s="209">
        <f>SUM(T429:T531)</f>
        <v>0</v>
      </c>
      <c r="U428" s="12"/>
      <c r="V428" s="12"/>
      <c r="W428" s="12"/>
      <c r="X428" s="12"/>
      <c r="Y428" s="12"/>
      <c r="Z428" s="12"/>
      <c r="AA428" s="12"/>
      <c r="AB428" s="12"/>
      <c r="AC428" s="12"/>
      <c r="AD428" s="12"/>
      <c r="AE428" s="12"/>
      <c r="AR428" s="210" t="s">
        <v>79</v>
      </c>
      <c r="AT428" s="211" t="s">
        <v>71</v>
      </c>
      <c r="AU428" s="211" t="s">
        <v>81</v>
      </c>
      <c r="AY428" s="210" t="s">
        <v>174</v>
      </c>
      <c r="BK428" s="212">
        <f>SUM(BK429:BK531)</f>
        <v>0</v>
      </c>
    </row>
    <row r="429" s="2" customFormat="1">
      <c r="A429" s="40"/>
      <c r="B429" s="41"/>
      <c r="C429" s="215" t="s">
        <v>599</v>
      </c>
      <c r="D429" s="215" t="s">
        <v>176</v>
      </c>
      <c r="E429" s="216" t="s">
        <v>600</v>
      </c>
      <c r="F429" s="217" t="s">
        <v>601</v>
      </c>
      <c r="G429" s="218" t="s">
        <v>252</v>
      </c>
      <c r="H429" s="219">
        <v>54.125</v>
      </c>
      <c r="I429" s="220"/>
      <c r="J429" s="221">
        <f>ROUND(I429*H429,2)</f>
        <v>0</v>
      </c>
      <c r="K429" s="217" t="s">
        <v>180</v>
      </c>
      <c r="L429" s="46"/>
      <c r="M429" s="222" t="s">
        <v>19</v>
      </c>
      <c r="N429" s="223" t="s">
        <v>43</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181</v>
      </c>
      <c r="AT429" s="226" t="s">
        <v>176</v>
      </c>
      <c r="AU429" s="226" t="s">
        <v>92</v>
      </c>
      <c r="AY429" s="19" t="s">
        <v>174</v>
      </c>
      <c r="BE429" s="227">
        <f>IF(N429="základní",J429,0)</f>
        <v>0</v>
      </c>
      <c r="BF429" s="227">
        <f>IF(N429="snížená",J429,0)</f>
        <v>0</v>
      </c>
      <c r="BG429" s="227">
        <f>IF(N429="zákl. přenesená",J429,0)</f>
        <v>0</v>
      </c>
      <c r="BH429" s="227">
        <f>IF(N429="sníž. přenesená",J429,0)</f>
        <v>0</v>
      </c>
      <c r="BI429" s="227">
        <f>IF(N429="nulová",J429,0)</f>
        <v>0</v>
      </c>
      <c r="BJ429" s="19" t="s">
        <v>79</v>
      </c>
      <c r="BK429" s="227">
        <f>ROUND(I429*H429,2)</f>
        <v>0</v>
      </c>
      <c r="BL429" s="19" t="s">
        <v>181</v>
      </c>
      <c r="BM429" s="226" t="s">
        <v>602</v>
      </c>
    </row>
    <row r="430" s="2" customFormat="1">
      <c r="A430" s="40"/>
      <c r="B430" s="41"/>
      <c r="C430" s="42"/>
      <c r="D430" s="228" t="s">
        <v>183</v>
      </c>
      <c r="E430" s="42"/>
      <c r="F430" s="229" t="s">
        <v>603</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183</v>
      </c>
      <c r="AU430" s="19" t="s">
        <v>92</v>
      </c>
    </row>
    <row r="431" s="2" customFormat="1">
      <c r="A431" s="40"/>
      <c r="B431" s="41"/>
      <c r="C431" s="42"/>
      <c r="D431" s="228" t="s">
        <v>185</v>
      </c>
      <c r="E431" s="42"/>
      <c r="F431" s="233" t="s">
        <v>604</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185</v>
      </c>
      <c r="AU431" s="19" t="s">
        <v>92</v>
      </c>
    </row>
    <row r="432" s="13" customFormat="1">
      <c r="A432" s="13"/>
      <c r="B432" s="234"/>
      <c r="C432" s="235"/>
      <c r="D432" s="228" t="s">
        <v>197</v>
      </c>
      <c r="E432" s="236" t="s">
        <v>19</v>
      </c>
      <c r="F432" s="237" t="s">
        <v>481</v>
      </c>
      <c r="G432" s="235"/>
      <c r="H432" s="238">
        <v>54.125</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197</v>
      </c>
      <c r="AU432" s="244" t="s">
        <v>92</v>
      </c>
      <c r="AV432" s="13" t="s">
        <v>81</v>
      </c>
      <c r="AW432" s="13" t="s">
        <v>33</v>
      </c>
      <c r="AX432" s="13" t="s">
        <v>72</v>
      </c>
      <c r="AY432" s="244" t="s">
        <v>174</v>
      </c>
    </row>
    <row r="433" s="2" customFormat="1" ht="16.5" customHeight="1">
      <c r="A433" s="40"/>
      <c r="B433" s="41"/>
      <c r="C433" s="215" t="s">
        <v>605</v>
      </c>
      <c r="D433" s="215" t="s">
        <v>176</v>
      </c>
      <c r="E433" s="216" t="s">
        <v>606</v>
      </c>
      <c r="F433" s="217" t="s">
        <v>607</v>
      </c>
      <c r="G433" s="218" t="s">
        <v>252</v>
      </c>
      <c r="H433" s="219">
        <v>333.185</v>
      </c>
      <c r="I433" s="220"/>
      <c r="J433" s="221">
        <f>ROUND(I433*H433,2)</f>
        <v>0</v>
      </c>
      <c r="K433" s="217" t="s">
        <v>180</v>
      </c>
      <c r="L433" s="46"/>
      <c r="M433" s="222" t="s">
        <v>19</v>
      </c>
      <c r="N433" s="223" t="s">
        <v>43</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181</v>
      </c>
      <c r="AT433" s="226" t="s">
        <v>176</v>
      </c>
      <c r="AU433" s="226" t="s">
        <v>92</v>
      </c>
      <c r="AY433" s="19" t="s">
        <v>174</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181</v>
      </c>
      <c r="BM433" s="226" t="s">
        <v>608</v>
      </c>
    </row>
    <row r="434" s="2" customFormat="1">
      <c r="A434" s="40"/>
      <c r="B434" s="41"/>
      <c r="C434" s="42"/>
      <c r="D434" s="228" t="s">
        <v>183</v>
      </c>
      <c r="E434" s="42"/>
      <c r="F434" s="229" t="s">
        <v>609</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183</v>
      </c>
      <c r="AU434" s="19" t="s">
        <v>92</v>
      </c>
    </row>
    <row r="435" s="13" customFormat="1">
      <c r="A435" s="13"/>
      <c r="B435" s="234"/>
      <c r="C435" s="235"/>
      <c r="D435" s="228" t="s">
        <v>197</v>
      </c>
      <c r="E435" s="236" t="s">
        <v>19</v>
      </c>
      <c r="F435" s="237" t="s">
        <v>610</v>
      </c>
      <c r="G435" s="235"/>
      <c r="H435" s="238">
        <v>63.340000000000003</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197</v>
      </c>
      <c r="AU435" s="244" t="s">
        <v>92</v>
      </c>
      <c r="AV435" s="13" t="s">
        <v>81</v>
      </c>
      <c r="AW435" s="13" t="s">
        <v>33</v>
      </c>
      <c r="AX435" s="13" t="s">
        <v>72</v>
      </c>
      <c r="AY435" s="244" t="s">
        <v>174</v>
      </c>
    </row>
    <row r="436" s="13" customFormat="1">
      <c r="A436" s="13"/>
      <c r="B436" s="234"/>
      <c r="C436" s="235"/>
      <c r="D436" s="228" t="s">
        <v>197</v>
      </c>
      <c r="E436" s="236" t="s">
        <v>19</v>
      </c>
      <c r="F436" s="237" t="s">
        <v>611</v>
      </c>
      <c r="G436" s="235"/>
      <c r="H436" s="238">
        <v>269.84500000000003</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197</v>
      </c>
      <c r="AU436" s="244" t="s">
        <v>92</v>
      </c>
      <c r="AV436" s="13" t="s">
        <v>81</v>
      </c>
      <c r="AW436" s="13" t="s">
        <v>33</v>
      </c>
      <c r="AX436" s="13" t="s">
        <v>72</v>
      </c>
      <c r="AY436" s="244" t="s">
        <v>174</v>
      </c>
    </row>
    <row r="437" s="2" customFormat="1">
      <c r="A437" s="40"/>
      <c r="B437" s="41"/>
      <c r="C437" s="215" t="s">
        <v>612</v>
      </c>
      <c r="D437" s="215" t="s">
        <v>176</v>
      </c>
      <c r="E437" s="216" t="s">
        <v>613</v>
      </c>
      <c r="F437" s="217" t="s">
        <v>614</v>
      </c>
      <c r="G437" s="218" t="s">
        <v>252</v>
      </c>
      <c r="H437" s="219">
        <v>58.655000000000001</v>
      </c>
      <c r="I437" s="220"/>
      <c r="J437" s="221">
        <f>ROUND(I437*H437,2)</f>
        <v>0</v>
      </c>
      <c r="K437" s="217" t="s">
        <v>180</v>
      </c>
      <c r="L437" s="46"/>
      <c r="M437" s="222" t="s">
        <v>19</v>
      </c>
      <c r="N437" s="223" t="s">
        <v>43</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181</v>
      </c>
      <c r="AT437" s="226" t="s">
        <v>176</v>
      </c>
      <c r="AU437" s="226" t="s">
        <v>92</v>
      </c>
      <c r="AY437" s="19" t="s">
        <v>174</v>
      </c>
      <c r="BE437" s="227">
        <f>IF(N437="základní",J437,0)</f>
        <v>0</v>
      </c>
      <c r="BF437" s="227">
        <f>IF(N437="snížená",J437,0)</f>
        <v>0</v>
      </c>
      <c r="BG437" s="227">
        <f>IF(N437="zákl. přenesená",J437,0)</f>
        <v>0</v>
      </c>
      <c r="BH437" s="227">
        <f>IF(N437="sníž. přenesená",J437,0)</f>
        <v>0</v>
      </c>
      <c r="BI437" s="227">
        <f>IF(N437="nulová",J437,0)</f>
        <v>0</v>
      </c>
      <c r="BJ437" s="19" t="s">
        <v>79</v>
      </c>
      <c r="BK437" s="227">
        <f>ROUND(I437*H437,2)</f>
        <v>0</v>
      </c>
      <c r="BL437" s="19" t="s">
        <v>181</v>
      </c>
      <c r="BM437" s="226" t="s">
        <v>615</v>
      </c>
    </row>
    <row r="438" s="2" customFormat="1">
      <c r="A438" s="40"/>
      <c r="B438" s="41"/>
      <c r="C438" s="42"/>
      <c r="D438" s="228" t="s">
        <v>183</v>
      </c>
      <c r="E438" s="42"/>
      <c r="F438" s="229" t="s">
        <v>616</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183</v>
      </c>
      <c r="AU438" s="19" t="s">
        <v>92</v>
      </c>
    </row>
    <row r="439" s="2" customFormat="1">
      <c r="A439" s="40"/>
      <c r="B439" s="41"/>
      <c r="C439" s="42"/>
      <c r="D439" s="228" t="s">
        <v>185</v>
      </c>
      <c r="E439" s="42"/>
      <c r="F439" s="233" t="s">
        <v>617</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185</v>
      </c>
      <c r="AU439" s="19" t="s">
        <v>92</v>
      </c>
    </row>
    <row r="440" s="13" customFormat="1">
      <c r="A440" s="13"/>
      <c r="B440" s="234"/>
      <c r="C440" s="235"/>
      <c r="D440" s="228" t="s">
        <v>197</v>
      </c>
      <c r="E440" s="236" t="s">
        <v>19</v>
      </c>
      <c r="F440" s="237" t="s">
        <v>618</v>
      </c>
      <c r="G440" s="235"/>
      <c r="H440" s="238">
        <v>31.670000000000002</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197</v>
      </c>
      <c r="AU440" s="244" t="s">
        <v>92</v>
      </c>
      <c r="AV440" s="13" t="s">
        <v>81</v>
      </c>
      <c r="AW440" s="13" t="s">
        <v>33</v>
      </c>
      <c r="AX440" s="13" t="s">
        <v>72</v>
      </c>
      <c r="AY440" s="244" t="s">
        <v>174</v>
      </c>
    </row>
    <row r="441" s="13" customFormat="1">
      <c r="A441" s="13"/>
      <c r="B441" s="234"/>
      <c r="C441" s="235"/>
      <c r="D441" s="228" t="s">
        <v>197</v>
      </c>
      <c r="E441" s="236" t="s">
        <v>19</v>
      </c>
      <c r="F441" s="237" t="s">
        <v>619</v>
      </c>
      <c r="G441" s="235"/>
      <c r="H441" s="238">
        <v>26.984999999999999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197</v>
      </c>
      <c r="AU441" s="244" t="s">
        <v>92</v>
      </c>
      <c r="AV441" s="13" t="s">
        <v>81</v>
      </c>
      <c r="AW441" s="13" t="s">
        <v>33</v>
      </c>
      <c r="AX441" s="13" t="s">
        <v>72</v>
      </c>
      <c r="AY441" s="244" t="s">
        <v>174</v>
      </c>
    </row>
    <row r="442" s="2" customFormat="1" ht="16.5" customHeight="1">
      <c r="A442" s="40"/>
      <c r="B442" s="41"/>
      <c r="C442" s="215" t="s">
        <v>620</v>
      </c>
      <c r="D442" s="215" t="s">
        <v>176</v>
      </c>
      <c r="E442" s="216" t="s">
        <v>621</v>
      </c>
      <c r="F442" s="217" t="s">
        <v>622</v>
      </c>
      <c r="G442" s="218" t="s">
        <v>252</v>
      </c>
      <c r="H442" s="219">
        <v>37.920000000000002</v>
      </c>
      <c r="I442" s="220"/>
      <c r="J442" s="221">
        <f>ROUND(I442*H442,2)</f>
        <v>0</v>
      </c>
      <c r="K442" s="217" t="s">
        <v>180</v>
      </c>
      <c r="L442" s="46"/>
      <c r="M442" s="222" t="s">
        <v>19</v>
      </c>
      <c r="N442" s="223" t="s">
        <v>43</v>
      </c>
      <c r="O442" s="86"/>
      <c r="P442" s="224">
        <f>O442*H442</f>
        <v>0</v>
      </c>
      <c r="Q442" s="224">
        <v>0.00025999999999999998</v>
      </c>
      <c r="R442" s="224">
        <f>Q442*H442</f>
        <v>0.0098592000000000003</v>
      </c>
      <c r="S442" s="224">
        <v>0</v>
      </c>
      <c r="T442" s="225">
        <f>S442*H442</f>
        <v>0</v>
      </c>
      <c r="U442" s="40"/>
      <c r="V442" s="40"/>
      <c r="W442" s="40"/>
      <c r="X442" s="40"/>
      <c r="Y442" s="40"/>
      <c r="Z442" s="40"/>
      <c r="AA442" s="40"/>
      <c r="AB442" s="40"/>
      <c r="AC442" s="40"/>
      <c r="AD442" s="40"/>
      <c r="AE442" s="40"/>
      <c r="AR442" s="226" t="s">
        <v>181</v>
      </c>
      <c r="AT442" s="226" t="s">
        <v>176</v>
      </c>
      <c r="AU442" s="226" t="s">
        <v>92</v>
      </c>
      <c r="AY442" s="19" t="s">
        <v>174</v>
      </c>
      <c r="BE442" s="227">
        <f>IF(N442="základní",J442,0)</f>
        <v>0</v>
      </c>
      <c r="BF442" s="227">
        <f>IF(N442="snížená",J442,0)</f>
        <v>0</v>
      </c>
      <c r="BG442" s="227">
        <f>IF(N442="zákl. přenesená",J442,0)</f>
        <v>0</v>
      </c>
      <c r="BH442" s="227">
        <f>IF(N442="sníž. přenesená",J442,0)</f>
        <v>0</v>
      </c>
      <c r="BI442" s="227">
        <f>IF(N442="nulová",J442,0)</f>
        <v>0</v>
      </c>
      <c r="BJ442" s="19" t="s">
        <v>79</v>
      </c>
      <c r="BK442" s="227">
        <f>ROUND(I442*H442,2)</f>
        <v>0</v>
      </c>
      <c r="BL442" s="19" t="s">
        <v>181</v>
      </c>
      <c r="BM442" s="226" t="s">
        <v>623</v>
      </c>
    </row>
    <row r="443" s="2" customFormat="1">
      <c r="A443" s="40"/>
      <c r="B443" s="41"/>
      <c r="C443" s="42"/>
      <c r="D443" s="228" t="s">
        <v>183</v>
      </c>
      <c r="E443" s="42"/>
      <c r="F443" s="229" t="s">
        <v>624</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183</v>
      </c>
      <c r="AU443" s="19" t="s">
        <v>92</v>
      </c>
    </row>
    <row r="444" s="13" customFormat="1">
      <c r="A444" s="13"/>
      <c r="B444" s="234"/>
      <c r="C444" s="235"/>
      <c r="D444" s="228" t="s">
        <v>197</v>
      </c>
      <c r="E444" s="236" t="s">
        <v>19</v>
      </c>
      <c r="F444" s="237" t="s">
        <v>618</v>
      </c>
      <c r="G444" s="235"/>
      <c r="H444" s="238">
        <v>31.670000000000002</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197</v>
      </c>
      <c r="AU444" s="244" t="s">
        <v>92</v>
      </c>
      <c r="AV444" s="13" t="s">
        <v>81</v>
      </c>
      <c r="AW444" s="13" t="s">
        <v>33</v>
      </c>
      <c r="AX444" s="13" t="s">
        <v>72</v>
      </c>
      <c r="AY444" s="244" t="s">
        <v>174</v>
      </c>
    </row>
    <row r="445" s="13" customFormat="1">
      <c r="A445" s="13"/>
      <c r="B445" s="234"/>
      <c r="C445" s="235"/>
      <c r="D445" s="228" t="s">
        <v>197</v>
      </c>
      <c r="E445" s="236" t="s">
        <v>19</v>
      </c>
      <c r="F445" s="237" t="s">
        <v>625</v>
      </c>
      <c r="G445" s="235"/>
      <c r="H445" s="238">
        <v>6.25</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197</v>
      </c>
      <c r="AU445" s="244" t="s">
        <v>92</v>
      </c>
      <c r="AV445" s="13" t="s">
        <v>81</v>
      </c>
      <c r="AW445" s="13" t="s">
        <v>33</v>
      </c>
      <c r="AX445" s="13" t="s">
        <v>72</v>
      </c>
      <c r="AY445" s="244" t="s">
        <v>174</v>
      </c>
    </row>
    <row r="446" s="2" customFormat="1">
      <c r="A446" s="40"/>
      <c r="B446" s="41"/>
      <c r="C446" s="215" t="s">
        <v>473</v>
      </c>
      <c r="D446" s="215" t="s">
        <v>176</v>
      </c>
      <c r="E446" s="216" t="s">
        <v>626</v>
      </c>
      <c r="F446" s="217" t="s">
        <v>627</v>
      </c>
      <c r="G446" s="218" t="s">
        <v>252</v>
      </c>
      <c r="H446" s="219">
        <v>37.920000000000002</v>
      </c>
      <c r="I446" s="220"/>
      <c r="J446" s="221">
        <f>ROUND(I446*H446,2)</f>
        <v>0</v>
      </c>
      <c r="K446" s="217" t="s">
        <v>180</v>
      </c>
      <c r="L446" s="46"/>
      <c r="M446" s="222" t="s">
        <v>19</v>
      </c>
      <c r="N446" s="223" t="s">
        <v>43</v>
      </c>
      <c r="O446" s="86"/>
      <c r="P446" s="224">
        <f>O446*H446</f>
        <v>0</v>
      </c>
      <c r="Q446" s="224">
        <v>0.027300000000000001</v>
      </c>
      <c r="R446" s="224">
        <f>Q446*H446</f>
        <v>1.0352160000000001</v>
      </c>
      <c r="S446" s="224">
        <v>0</v>
      </c>
      <c r="T446" s="225">
        <f>S446*H446</f>
        <v>0</v>
      </c>
      <c r="U446" s="40"/>
      <c r="V446" s="40"/>
      <c r="W446" s="40"/>
      <c r="X446" s="40"/>
      <c r="Y446" s="40"/>
      <c r="Z446" s="40"/>
      <c r="AA446" s="40"/>
      <c r="AB446" s="40"/>
      <c r="AC446" s="40"/>
      <c r="AD446" s="40"/>
      <c r="AE446" s="40"/>
      <c r="AR446" s="226" t="s">
        <v>181</v>
      </c>
      <c r="AT446" s="226" t="s">
        <v>176</v>
      </c>
      <c r="AU446" s="226" t="s">
        <v>92</v>
      </c>
      <c r="AY446" s="19" t="s">
        <v>174</v>
      </c>
      <c r="BE446" s="227">
        <f>IF(N446="základní",J446,0)</f>
        <v>0</v>
      </c>
      <c r="BF446" s="227">
        <f>IF(N446="snížená",J446,0)</f>
        <v>0</v>
      </c>
      <c r="BG446" s="227">
        <f>IF(N446="zákl. přenesená",J446,0)</f>
        <v>0</v>
      </c>
      <c r="BH446" s="227">
        <f>IF(N446="sníž. přenesená",J446,0)</f>
        <v>0</v>
      </c>
      <c r="BI446" s="227">
        <f>IF(N446="nulová",J446,0)</f>
        <v>0</v>
      </c>
      <c r="BJ446" s="19" t="s">
        <v>79</v>
      </c>
      <c r="BK446" s="227">
        <f>ROUND(I446*H446,2)</f>
        <v>0</v>
      </c>
      <c r="BL446" s="19" t="s">
        <v>181</v>
      </c>
      <c r="BM446" s="226" t="s">
        <v>628</v>
      </c>
    </row>
    <row r="447" s="2" customFormat="1">
      <c r="A447" s="40"/>
      <c r="B447" s="41"/>
      <c r="C447" s="42"/>
      <c r="D447" s="228" t="s">
        <v>183</v>
      </c>
      <c r="E447" s="42"/>
      <c r="F447" s="229" t="s">
        <v>629</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183</v>
      </c>
      <c r="AU447" s="19" t="s">
        <v>92</v>
      </c>
    </row>
    <row r="448" s="2" customFormat="1">
      <c r="A448" s="40"/>
      <c r="B448" s="41"/>
      <c r="C448" s="42"/>
      <c r="D448" s="228" t="s">
        <v>185</v>
      </c>
      <c r="E448" s="42"/>
      <c r="F448" s="233" t="s">
        <v>630</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185</v>
      </c>
      <c r="AU448" s="19" t="s">
        <v>92</v>
      </c>
    </row>
    <row r="449" s="13" customFormat="1">
      <c r="A449" s="13"/>
      <c r="B449" s="234"/>
      <c r="C449" s="235"/>
      <c r="D449" s="228" t="s">
        <v>197</v>
      </c>
      <c r="E449" s="236" t="s">
        <v>19</v>
      </c>
      <c r="F449" s="237" t="s">
        <v>618</v>
      </c>
      <c r="G449" s="235"/>
      <c r="H449" s="238">
        <v>31.670000000000002</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197</v>
      </c>
      <c r="AU449" s="244" t="s">
        <v>92</v>
      </c>
      <c r="AV449" s="13" t="s">
        <v>81</v>
      </c>
      <c r="AW449" s="13" t="s">
        <v>33</v>
      </c>
      <c r="AX449" s="13" t="s">
        <v>72</v>
      </c>
      <c r="AY449" s="244" t="s">
        <v>174</v>
      </c>
    </row>
    <row r="450" s="13" customFormat="1">
      <c r="A450" s="13"/>
      <c r="B450" s="234"/>
      <c r="C450" s="235"/>
      <c r="D450" s="228" t="s">
        <v>197</v>
      </c>
      <c r="E450" s="236" t="s">
        <v>19</v>
      </c>
      <c r="F450" s="237" t="s">
        <v>625</v>
      </c>
      <c r="G450" s="235"/>
      <c r="H450" s="238">
        <v>6.25</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197</v>
      </c>
      <c r="AU450" s="244" t="s">
        <v>92</v>
      </c>
      <c r="AV450" s="13" t="s">
        <v>81</v>
      </c>
      <c r="AW450" s="13" t="s">
        <v>33</v>
      </c>
      <c r="AX450" s="13" t="s">
        <v>72</v>
      </c>
      <c r="AY450" s="244" t="s">
        <v>174</v>
      </c>
    </row>
    <row r="451" s="2" customFormat="1" ht="21.75" customHeight="1">
      <c r="A451" s="40"/>
      <c r="B451" s="41"/>
      <c r="C451" s="215" t="s">
        <v>597</v>
      </c>
      <c r="D451" s="215" t="s">
        <v>176</v>
      </c>
      <c r="E451" s="216" t="s">
        <v>631</v>
      </c>
      <c r="F451" s="217" t="s">
        <v>632</v>
      </c>
      <c r="G451" s="218" t="s">
        <v>252</v>
      </c>
      <c r="H451" s="219">
        <v>26.984999999999999</v>
      </c>
      <c r="I451" s="220"/>
      <c r="J451" s="221">
        <f>ROUND(I451*H451,2)</f>
        <v>0</v>
      </c>
      <c r="K451" s="217" t="s">
        <v>180</v>
      </c>
      <c r="L451" s="46"/>
      <c r="M451" s="222" t="s">
        <v>19</v>
      </c>
      <c r="N451" s="223" t="s">
        <v>43</v>
      </c>
      <c r="O451" s="86"/>
      <c r="P451" s="224">
        <f>O451*H451</f>
        <v>0</v>
      </c>
      <c r="Q451" s="224">
        <v>0.0054599999999999996</v>
      </c>
      <c r="R451" s="224">
        <f>Q451*H451</f>
        <v>0.14733809999999997</v>
      </c>
      <c r="S451" s="224">
        <v>0</v>
      </c>
      <c r="T451" s="225">
        <f>S451*H451</f>
        <v>0</v>
      </c>
      <c r="U451" s="40"/>
      <c r="V451" s="40"/>
      <c r="W451" s="40"/>
      <c r="X451" s="40"/>
      <c r="Y451" s="40"/>
      <c r="Z451" s="40"/>
      <c r="AA451" s="40"/>
      <c r="AB451" s="40"/>
      <c r="AC451" s="40"/>
      <c r="AD451" s="40"/>
      <c r="AE451" s="40"/>
      <c r="AR451" s="226" t="s">
        <v>181</v>
      </c>
      <c r="AT451" s="226" t="s">
        <v>176</v>
      </c>
      <c r="AU451" s="226" t="s">
        <v>92</v>
      </c>
      <c r="AY451" s="19" t="s">
        <v>174</v>
      </c>
      <c r="BE451" s="227">
        <f>IF(N451="základní",J451,0)</f>
        <v>0</v>
      </c>
      <c r="BF451" s="227">
        <f>IF(N451="snížená",J451,0)</f>
        <v>0</v>
      </c>
      <c r="BG451" s="227">
        <f>IF(N451="zákl. přenesená",J451,0)</f>
        <v>0</v>
      </c>
      <c r="BH451" s="227">
        <f>IF(N451="sníž. přenesená",J451,0)</f>
        <v>0</v>
      </c>
      <c r="BI451" s="227">
        <f>IF(N451="nulová",J451,0)</f>
        <v>0</v>
      </c>
      <c r="BJ451" s="19" t="s">
        <v>79</v>
      </c>
      <c r="BK451" s="227">
        <f>ROUND(I451*H451,2)</f>
        <v>0</v>
      </c>
      <c r="BL451" s="19" t="s">
        <v>181</v>
      </c>
      <c r="BM451" s="226" t="s">
        <v>633</v>
      </c>
    </row>
    <row r="452" s="2" customFormat="1">
      <c r="A452" s="40"/>
      <c r="B452" s="41"/>
      <c r="C452" s="42"/>
      <c r="D452" s="228" t="s">
        <v>183</v>
      </c>
      <c r="E452" s="42"/>
      <c r="F452" s="229" t="s">
        <v>634</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183</v>
      </c>
      <c r="AU452" s="19" t="s">
        <v>92</v>
      </c>
    </row>
    <row r="453" s="2" customFormat="1">
      <c r="A453" s="40"/>
      <c r="B453" s="41"/>
      <c r="C453" s="42"/>
      <c r="D453" s="228" t="s">
        <v>185</v>
      </c>
      <c r="E453" s="42"/>
      <c r="F453" s="233" t="s">
        <v>630</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185</v>
      </c>
      <c r="AU453" s="19" t="s">
        <v>92</v>
      </c>
    </row>
    <row r="454" s="13" customFormat="1">
      <c r="A454" s="13"/>
      <c r="B454" s="234"/>
      <c r="C454" s="235"/>
      <c r="D454" s="228" t="s">
        <v>197</v>
      </c>
      <c r="E454" s="236" t="s">
        <v>19</v>
      </c>
      <c r="F454" s="237" t="s">
        <v>619</v>
      </c>
      <c r="G454" s="235"/>
      <c r="H454" s="238">
        <v>26.984999999999999</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197</v>
      </c>
      <c r="AU454" s="244" t="s">
        <v>92</v>
      </c>
      <c r="AV454" s="13" t="s">
        <v>81</v>
      </c>
      <c r="AW454" s="13" t="s">
        <v>33</v>
      </c>
      <c r="AX454" s="13" t="s">
        <v>72</v>
      </c>
      <c r="AY454" s="244" t="s">
        <v>174</v>
      </c>
    </row>
    <row r="455" s="2" customFormat="1">
      <c r="A455" s="40"/>
      <c r="B455" s="41"/>
      <c r="C455" s="215" t="s">
        <v>635</v>
      </c>
      <c r="D455" s="215" t="s">
        <v>176</v>
      </c>
      <c r="E455" s="216" t="s">
        <v>636</v>
      </c>
      <c r="F455" s="217" t="s">
        <v>637</v>
      </c>
      <c r="G455" s="218" t="s">
        <v>252</v>
      </c>
      <c r="H455" s="219">
        <v>63.340000000000003</v>
      </c>
      <c r="I455" s="220"/>
      <c r="J455" s="221">
        <f>ROUND(I455*H455,2)</f>
        <v>0</v>
      </c>
      <c r="K455" s="217" t="s">
        <v>180</v>
      </c>
      <c r="L455" s="46"/>
      <c r="M455" s="222" t="s">
        <v>19</v>
      </c>
      <c r="N455" s="223" t="s">
        <v>43</v>
      </c>
      <c r="O455" s="86"/>
      <c r="P455" s="224">
        <f>O455*H455</f>
        <v>0</v>
      </c>
      <c r="Q455" s="224">
        <v>0.0086</v>
      </c>
      <c r="R455" s="224">
        <f>Q455*H455</f>
        <v>0.54472399999999999</v>
      </c>
      <c r="S455" s="224">
        <v>0</v>
      </c>
      <c r="T455" s="225">
        <f>S455*H455</f>
        <v>0</v>
      </c>
      <c r="U455" s="40"/>
      <c r="V455" s="40"/>
      <c r="W455" s="40"/>
      <c r="X455" s="40"/>
      <c r="Y455" s="40"/>
      <c r="Z455" s="40"/>
      <c r="AA455" s="40"/>
      <c r="AB455" s="40"/>
      <c r="AC455" s="40"/>
      <c r="AD455" s="40"/>
      <c r="AE455" s="40"/>
      <c r="AR455" s="226" t="s">
        <v>181</v>
      </c>
      <c r="AT455" s="226" t="s">
        <v>176</v>
      </c>
      <c r="AU455" s="226" t="s">
        <v>92</v>
      </c>
      <c r="AY455" s="19" t="s">
        <v>174</v>
      </c>
      <c r="BE455" s="227">
        <f>IF(N455="základní",J455,0)</f>
        <v>0</v>
      </c>
      <c r="BF455" s="227">
        <f>IF(N455="snížená",J455,0)</f>
        <v>0</v>
      </c>
      <c r="BG455" s="227">
        <f>IF(N455="zákl. přenesená",J455,0)</f>
        <v>0</v>
      </c>
      <c r="BH455" s="227">
        <f>IF(N455="sníž. přenesená",J455,0)</f>
        <v>0</v>
      </c>
      <c r="BI455" s="227">
        <f>IF(N455="nulová",J455,0)</f>
        <v>0</v>
      </c>
      <c r="BJ455" s="19" t="s">
        <v>79</v>
      </c>
      <c r="BK455" s="227">
        <f>ROUND(I455*H455,2)</f>
        <v>0</v>
      </c>
      <c r="BL455" s="19" t="s">
        <v>181</v>
      </c>
      <c r="BM455" s="226" t="s">
        <v>638</v>
      </c>
    </row>
    <row r="456" s="2" customFormat="1">
      <c r="A456" s="40"/>
      <c r="B456" s="41"/>
      <c r="C456" s="42"/>
      <c r="D456" s="228" t="s">
        <v>183</v>
      </c>
      <c r="E456" s="42"/>
      <c r="F456" s="229" t="s">
        <v>639</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183</v>
      </c>
      <c r="AU456" s="19" t="s">
        <v>92</v>
      </c>
    </row>
    <row r="457" s="2" customFormat="1">
      <c r="A457" s="40"/>
      <c r="B457" s="41"/>
      <c r="C457" s="42"/>
      <c r="D457" s="228" t="s">
        <v>185</v>
      </c>
      <c r="E457" s="42"/>
      <c r="F457" s="233" t="s">
        <v>640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185</v>
      </c>
      <c r="AU457" s="19" t="s">
        <v>92</v>
      </c>
    </row>
    <row r="458" s="13" customFormat="1">
      <c r="A458" s="13"/>
      <c r="B458" s="234"/>
      <c r="C458" s="235"/>
      <c r="D458" s="228" t="s">
        <v>197</v>
      </c>
      <c r="E458" s="236" t="s">
        <v>19</v>
      </c>
      <c r="F458" s="237" t="s">
        <v>641</v>
      </c>
      <c r="G458" s="235"/>
      <c r="H458" s="238">
        <v>63.340000000000003</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197</v>
      </c>
      <c r="AU458" s="244" t="s">
        <v>92</v>
      </c>
      <c r="AV458" s="13" t="s">
        <v>81</v>
      </c>
      <c r="AW458" s="13" t="s">
        <v>33</v>
      </c>
      <c r="AX458" s="13" t="s">
        <v>72</v>
      </c>
      <c r="AY458" s="244" t="s">
        <v>174</v>
      </c>
    </row>
    <row r="459" s="2" customFormat="1">
      <c r="A459" s="40"/>
      <c r="B459" s="41"/>
      <c r="C459" s="245" t="s">
        <v>642</v>
      </c>
      <c r="D459" s="245" t="s">
        <v>269</v>
      </c>
      <c r="E459" s="246" t="s">
        <v>643</v>
      </c>
      <c r="F459" s="247" t="s">
        <v>644</v>
      </c>
      <c r="G459" s="248" t="s">
        <v>193</v>
      </c>
      <c r="H459" s="249">
        <v>9.0449999999999999</v>
      </c>
      <c r="I459" s="250"/>
      <c r="J459" s="251">
        <f>ROUND(I459*H459,2)</f>
        <v>0</v>
      </c>
      <c r="K459" s="247" t="s">
        <v>180</v>
      </c>
      <c r="L459" s="252"/>
      <c r="M459" s="253" t="s">
        <v>19</v>
      </c>
      <c r="N459" s="254" t="s">
        <v>43</v>
      </c>
      <c r="O459" s="86"/>
      <c r="P459" s="224">
        <f>O459*H459</f>
        <v>0</v>
      </c>
      <c r="Q459" s="224">
        <v>0.029999999999999999</v>
      </c>
      <c r="R459" s="224">
        <f>Q459*H459</f>
        <v>0.27134999999999998</v>
      </c>
      <c r="S459" s="224">
        <v>0</v>
      </c>
      <c r="T459" s="225">
        <f>S459*H459</f>
        <v>0</v>
      </c>
      <c r="U459" s="40"/>
      <c r="V459" s="40"/>
      <c r="W459" s="40"/>
      <c r="X459" s="40"/>
      <c r="Y459" s="40"/>
      <c r="Z459" s="40"/>
      <c r="AA459" s="40"/>
      <c r="AB459" s="40"/>
      <c r="AC459" s="40"/>
      <c r="AD459" s="40"/>
      <c r="AE459" s="40"/>
      <c r="AR459" s="226" t="s">
        <v>227</v>
      </c>
      <c r="AT459" s="226" t="s">
        <v>269</v>
      </c>
      <c r="AU459" s="226" t="s">
        <v>92</v>
      </c>
      <c r="AY459" s="19" t="s">
        <v>174</v>
      </c>
      <c r="BE459" s="227">
        <f>IF(N459="základní",J459,0)</f>
        <v>0</v>
      </c>
      <c r="BF459" s="227">
        <f>IF(N459="snížená",J459,0)</f>
        <v>0</v>
      </c>
      <c r="BG459" s="227">
        <f>IF(N459="zákl. přenesená",J459,0)</f>
        <v>0</v>
      </c>
      <c r="BH459" s="227">
        <f>IF(N459="sníž. přenesená",J459,0)</f>
        <v>0</v>
      </c>
      <c r="BI459" s="227">
        <f>IF(N459="nulová",J459,0)</f>
        <v>0</v>
      </c>
      <c r="BJ459" s="19" t="s">
        <v>79</v>
      </c>
      <c r="BK459" s="227">
        <f>ROUND(I459*H459,2)</f>
        <v>0</v>
      </c>
      <c r="BL459" s="19" t="s">
        <v>181</v>
      </c>
      <c r="BM459" s="226" t="s">
        <v>645</v>
      </c>
    </row>
    <row r="460" s="2" customFormat="1">
      <c r="A460" s="40"/>
      <c r="B460" s="41"/>
      <c r="C460" s="42"/>
      <c r="D460" s="228" t="s">
        <v>183</v>
      </c>
      <c r="E460" s="42"/>
      <c r="F460" s="229" t="s">
        <v>644</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183</v>
      </c>
      <c r="AU460" s="19" t="s">
        <v>92</v>
      </c>
    </row>
    <row r="461" s="13" customFormat="1">
      <c r="A461" s="13"/>
      <c r="B461" s="234"/>
      <c r="C461" s="235"/>
      <c r="D461" s="228" t="s">
        <v>197</v>
      </c>
      <c r="E461" s="236" t="s">
        <v>19</v>
      </c>
      <c r="F461" s="237" t="s">
        <v>646</v>
      </c>
      <c r="G461" s="235"/>
      <c r="H461" s="238">
        <v>8.8680000000000003</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197</v>
      </c>
      <c r="AU461" s="244" t="s">
        <v>92</v>
      </c>
      <c r="AV461" s="13" t="s">
        <v>81</v>
      </c>
      <c r="AW461" s="13" t="s">
        <v>33</v>
      </c>
      <c r="AX461" s="13" t="s">
        <v>72</v>
      </c>
      <c r="AY461" s="244" t="s">
        <v>174</v>
      </c>
    </row>
    <row r="462" s="13" customFormat="1">
      <c r="A462" s="13"/>
      <c r="B462" s="234"/>
      <c r="C462" s="235"/>
      <c r="D462" s="228" t="s">
        <v>197</v>
      </c>
      <c r="E462" s="235"/>
      <c r="F462" s="237" t="s">
        <v>647</v>
      </c>
      <c r="G462" s="235"/>
      <c r="H462" s="238">
        <v>9.0449999999999999</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197</v>
      </c>
      <c r="AU462" s="244" t="s">
        <v>92</v>
      </c>
      <c r="AV462" s="13" t="s">
        <v>81</v>
      </c>
      <c r="AW462" s="13" t="s">
        <v>4</v>
      </c>
      <c r="AX462" s="13" t="s">
        <v>79</v>
      </c>
      <c r="AY462" s="244" t="s">
        <v>174</v>
      </c>
    </row>
    <row r="463" s="2" customFormat="1">
      <c r="A463" s="40"/>
      <c r="B463" s="41"/>
      <c r="C463" s="215" t="s">
        <v>648</v>
      </c>
      <c r="D463" s="215" t="s">
        <v>176</v>
      </c>
      <c r="E463" s="216" t="s">
        <v>649</v>
      </c>
      <c r="F463" s="217" t="s">
        <v>650</v>
      </c>
      <c r="G463" s="218" t="s">
        <v>252</v>
      </c>
      <c r="H463" s="219">
        <v>37.920000000000002</v>
      </c>
      <c r="I463" s="220"/>
      <c r="J463" s="221">
        <f>ROUND(I463*H463,2)</f>
        <v>0</v>
      </c>
      <c r="K463" s="217" t="s">
        <v>180</v>
      </c>
      <c r="L463" s="46"/>
      <c r="M463" s="222" t="s">
        <v>19</v>
      </c>
      <c r="N463" s="223" t="s">
        <v>43</v>
      </c>
      <c r="O463" s="86"/>
      <c r="P463" s="224">
        <f>O463*H463</f>
        <v>0</v>
      </c>
      <c r="Q463" s="224">
        <v>0.0036800000000000001</v>
      </c>
      <c r="R463" s="224">
        <f>Q463*H463</f>
        <v>0.13954560000000002</v>
      </c>
      <c r="S463" s="224">
        <v>0</v>
      </c>
      <c r="T463" s="225">
        <f>S463*H463</f>
        <v>0</v>
      </c>
      <c r="U463" s="40"/>
      <c r="V463" s="40"/>
      <c r="W463" s="40"/>
      <c r="X463" s="40"/>
      <c r="Y463" s="40"/>
      <c r="Z463" s="40"/>
      <c r="AA463" s="40"/>
      <c r="AB463" s="40"/>
      <c r="AC463" s="40"/>
      <c r="AD463" s="40"/>
      <c r="AE463" s="40"/>
      <c r="AR463" s="226" t="s">
        <v>181</v>
      </c>
      <c r="AT463" s="226" t="s">
        <v>176</v>
      </c>
      <c r="AU463" s="226" t="s">
        <v>92</v>
      </c>
      <c r="AY463" s="19" t="s">
        <v>174</v>
      </c>
      <c r="BE463" s="227">
        <f>IF(N463="základní",J463,0)</f>
        <v>0</v>
      </c>
      <c r="BF463" s="227">
        <f>IF(N463="snížená",J463,0)</f>
        <v>0</v>
      </c>
      <c r="BG463" s="227">
        <f>IF(N463="zákl. přenesená",J463,0)</f>
        <v>0</v>
      </c>
      <c r="BH463" s="227">
        <f>IF(N463="sníž. přenesená",J463,0)</f>
        <v>0</v>
      </c>
      <c r="BI463" s="227">
        <f>IF(N463="nulová",J463,0)</f>
        <v>0</v>
      </c>
      <c r="BJ463" s="19" t="s">
        <v>79</v>
      </c>
      <c r="BK463" s="227">
        <f>ROUND(I463*H463,2)</f>
        <v>0</v>
      </c>
      <c r="BL463" s="19" t="s">
        <v>181</v>
      </c>
      <c r="BM463" s="226" t="s">
        <v>651</v>
      </c>
    </row>
    <row r="464" s="2" customFormat="1">
      <c r="A464" s="40"/>
      <c r="B464" s="41"/>
      <c r="C464" s="42"/>
      <c r="D464" s="228" t="s">
        <v>183</v>
      </c>
      <c r="E464" s="42"/>
      <c r="F464" s="229" t="s">
        <v>652</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183</v>
      </c>
      <c r="AU464" s="19" t="s">
        <v>92</v>
      </c>
    </row>
    <row r="465" s="13" customFormat="1">
      <c r="A465" s="13"/>
      <c r="B465" s="234"/>
      <c r="C465" s="235"/>
      <c r="D465" s="228" t="s">
        <v>197</v>
      </c>
      <c r="E465" s="236" t="s">
        <v>19</v>
      </c>
      <c r="F465" s="237" t="s">
        <v>653</v>
      </c>
      <c r="G465" s="235"/>
      <c r="H465" s="238">
        <v>31.670000000000002</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197</v>
      </c>
      <c r="AU465" s="244" t="s">
        <v>92</v>
      </c>
      <c r="AV465" s="13" t="s">
        <v>81</v>
      </c>
      <c r="AW465" s="13" t="s">
        <v>33</v>
      </c>
      <c r="AX465" s="13" t="s">
        <v>72</v>
      </c>
      <c r="AY465" s="244" t="s">
        <v>174</v>
      </c>
    </row>
    <row r="466" s="13" customFormat="1">
      <c r="A466" s="13"/>
      <c r="B466" s="234"/>
      <c r="C466" s="235"/>
      <c r="D466" s="228" t="s">
        <v>197</v>
      </c>
      <c r="E466" s="236" t="s">
        <v>19</v>
      </c>
      <c r="F466" s="237" t="s">
        <v>625</v>
      </c>
      <c r="G466" s="235"/>
      <c r="H466" s="238">
        <v>6.25</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197</v>
      </c>
      <c r="AU466" s="244" t="s">
        <v>92</v>
      </c>
      <c r="AV466" s="13" t="s">
        <v>81</v>
      </c>
      <c r="AW466" s="13" t="s">
        <v>33</v>
      </c>
      <c r="AX466" s="13" t="s">
        <v>72</v>
      </c>
      <c r="AY466" s="244" t="s">
        <v>174</v>
      </c>
    </row>
    <row r="467" s="2" customFormat="1">
      <c r="A467" s="40"/>
      <c r="B467" s="41"/>
      <c r="C467" s="215" t="s">
        <v>654</v>
      </c>
      <c r="D467" s="215" t="s">
        <v>176</v>
      </c>
      <c r="E467" s="216" t="s">
        <v>655</v>
      </c>
      <c r="F467" s="217" t="s">
        <v>656</v>
      </c>
      <c r="G467" s="218" t="s">
        <v>252</v>
      </c>
      <c r="H467" s="219">
        <v>256.85899999999998</v>
      </c>
      <c r="I467" s="220"/>
      <c r="J467" s="221">
        <f>ROUND(I467*H467,2)</f>
        <v>0</v>
      </c>
      <c r="K467" s="217" t="s">
        <v>180</v>
      </c>
      <c r="L467" s="46"/>
      <c r="M467" s="222" t="s">
        <v>19</v>
      </c>
      <c r="N467" s="223" t="s">
        <v>43</v>
      </c>
      <c r="O467" s="86"/>
      <c r="P467" s="224">
        <f>O467*H467</f>
        <v>0</v>
      </c>
      <c r="Q467" s="224">
        <v>0.0086800000000000002</v>
      </c>
      <c r="R467" s="224">
        <f>Q467*H467</f>
        <v>2.2295361199999997</v>
      </c>
      <c r="S467" s="224">
        <v>0</v>
      </c>
      <c r="T467" s="225">
        <f>S467*H467</f>
        <v>0</v>
      </c>
      <c r="U467" s="40"/>
      <c r="V467" s="40"/>
      <c r="W467" s="40"/>
      <c r="X467" s="40"/>
      <c r="Y467" s="40"/>
      <c r="Z467" s="40"/>
      <c r="AA467" s="40"/>
      <c r="AB467" s="40"/>
      <c r="AC467" s="40"/>
      <c r="AD467" s="40"/>
      <c r="AE467" s="40"/>
      <c r="AR467" s="226" t="s">
        <v>181</v>
      </c>
      <c r="AT467" s="226" t="s">
        <v>176</v>
      </c>
      <c r="AU467" s="226" t="s">
        <v>92</v>
      </c>
      <c r="AY467" s="19" t="s">
        <v>174</v>
      </c>
      <c r="BE467" s="227">
        <f>IF(N467="základní",J467,0)</f>
        <v>0</v>
      </c>
      <c r="BF467" s="227">
        <f>IF(N467="snížená",J467,0)</f>
        <v>0</v>
      </c>
      <c r="BG467" s="227">
        <f>IF(N467="zákl. přenesená",J467,0)</f>
        <v>0</v>
      </c>
      <c r="BH467" s="227">
        <f>IF(N467="sníž. přenesená",J467,0)</f>
        <v>0</v>
      </c>
      <c r="BI467" s="227">
        <f>IF(N467="nulová",J467,0)</f>
        <v>0</v>
      </c>
      <c r="BJ467" s="19" t="s">
        <v>79</v>
      </c>
      <c r="BK467" s="227">
        <f>ROUND(I467*H467,2)</f>
        <v>0</v>
      </c>
      <c r="BL467" s="19" t="s">
        <v>181</v>
      </c>
      <c r="BM467" s="226" t="s">
        <v>657</v>
      </c>
    </row>
    <row r="468" s="2" customFormat="1">
      <c r="A468" s="40"/>
      <c r="B468" s="41"/>
      <c r="C468" s="42"/>
      <c r="D468" s="228" t="s">
        <v>183</v>
      </c>
      <c r="E468" s="42"/>
      <c r="F468" s="229" t="s">
        <v>658</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183</v>
      </c>
      <c r="AU468" s="19" t="s">
        <v>92</v>
      </c>
    </row>
    <row r="469" s="2" customFormat="1">
      <c r="A469" s="40"/>
      <c r="B469" s="41"/>
      <c r="C469" s="42"/>
      <c r="D469" s="228" t="s">
        <v>185</v>
      </c>
      <c r="E469" s="42"/>
      <c r="F469" s="233" t="s">
        <v>640</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185</v>
      </c>
      <c r="AU469" s="19" t="s">
        <v>92</v>
      </c>
    </row>
    <row r="470" s="13" customFormat="1">
      <c r="A470" s="13"/>
      <c r="B470" s="234"/>
      <c r="C470" s="235"/>
      <c r="D470" s="228" t="s">
        <v>197</v>
      </c>
      <c r="E470" s="236" t="s">
        <v>19</v>
      </c>
      <c r="F470" s="237" t="s">
        <v>611</v>
      </c>
      <c r="G470" s="235"/>
      <c r="H470" s="238">
        <v>269.84500000000003</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197</v>
      </c>
      <c r="AU470" s="244" t="s">
        <v>92</v>
      </c>
      <c r="AV470" s="13" t="s">
        <v>81</v>
      </c>
      <c r="AW470" s="13" t="s">
        <v>33</v>
      </c>
      <c r="AX470" s="13" t="s">
        <v>72</v>
      </c>
      <c r="AY470" s="244" t="s">
        <v>174</v>
      </c>
    </row>
    <row r="471" s="13" customFormat="1">
      <c r="A471" s="13"/>
      <c r="B471" s="234"/>
      <c r="C471" s="235"/>
      <c r="D471" s="228" t="s">
        <v>197</v>
      </c>
      <c r="E471" s="236" t="s">
        <v>19</v>
      </c>
      <c r="F471" s="237" t="s">
        <v>659</v>
      </c>
      <c r="G471" s="235"/>
      <c r="H471" s="238">
        <v>-54.125</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197</v>
      </c>
      <c r="AU471" s="244" t="s">
        <v>92</v>
      </c>
      <c r="AV471" s="13" t="s">
        <v>81</v>
      </c>
      <c r="AW471" s="13" t="s">
        <v>33</v>
      </c>
      <c r="AX471" s="13" t="s">
        <v>72</v>
      </c>
      <c r="AY471" s="244" t="s">
        <v>174</v>
      </c>
    </row>
    <row r="472" s="13" customFormat="1">
      <c r="A472" s="13"/>
      <c r="B472" s="234"/>
      <c r="C472" s="235"/>
      <c r="D472" s="228" t="s">
        <v>197</v>
      </c>
      <c r="E472" s="236" t="s">
        <v>19</v>
      </c>
      <c r="F472" s="237" t="s">
        <v>660</v>
      </c>
      <c r="G472" s="235"/>
      <c r="H472" s="238">
        <v>41.139000000000003</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197</v>
      </c>
      <c r="AU472" s="244" t="s">
        <v>92</v>
      </c>
      <c r="AV472" s="13" t="s">
        <v>81</v>
      </c>
      <c r="AW472" s="13" t="s">
        <v>33</v>
      </c>
      <c r="AX472" s="13" t="s">
        <v>72</v>
      </c>
      <c r="AY472" s="244" t="s">
        <v>174</v>
      </c>
    </row>
    <row r="473" s="2" customFormat="1" ht="16.5" customHeight="1">
      <c r="A473" s="40"/>
      <c r="B473" s="41"/>
      <c r="C473" s="245" t="s">
        <v>661</v>
      </c>
      <c r="D473" s="245" t="s">
        <v>269</v>
      </c>
      <c r="E473" s="246" t="s">
        <v>662</v>
      </c>
      <c r="F473" s="247" t="s">
        <v>663</v>
      </c>
      <c r="G473" s="248" t="s">
        <v>252</v>
      </c>
      <c r="H473" s="249">
        <v>261.99599999999998</v>
      </c>
      <c r="I473" s="250"/>
      <c r="J473" s="251">
        <f>ROUND(I473*H473,2)</f>
        <v>0</v>
      </c>
      <c r="K473" s="247" t="s">
        <v>180</v>
      </c>
      <c r="L473" s="252"/>
      <c r="M473" s="253" t="s">
        <v>19</v>
      </c>
      <c r="N473" s="254" t="s">
        <v>43</v>
      </c>
      <c r="O473" s="86"/>
      <c r="P473" s="224">
        <f>O473*H473</f>
        <v>0</v>
      </c>
      <c r="Q473" s="224">
        <v>0.0027000000000000001</v>
      </c>
      <c r="R473" s="224">
        <f>Q473*H473</f>
        <v>0.70738919999999994</v>
      </c>
      <c r="S473" s="224">
        <v>0</v>
      </c>
      <c r="T473" s="225">
        <f>S473*H473</f>
        <v>0</v>
      </c>
      <c r="U473" s="40"/>
      <c r="V473" s="40"/>
      <c r="W473" s="40"/>
      <c r="X473" s="40"/>
      <c r="Y473" s="40"/>
      <c r="Z473" s="40"/>
      <c r="AA473" s="40"/>
      <c r="AB473" s="40"/>
      <c r="AC473" s="40"/>
      <c r="AD473" s="40"/>
      <c r="AE473" s="40"/>
      <c r="AR473" s="226" t="s">
        <v>227</v>
      </c>
      <c r="AT473" s="226" t="s">
        <v>269</v>
      </c>
      <c r="AU473" s="226" t="s">
        <v>92</v>
      </c>
      <c r="AY473" s="19" t="s">
        <v>174</v>
      </c>
      <c r="BE473" s="227">
        <f>IF(N473="základní",J473,0)</f>
        <v>0</v>
      </c>
      <c r="BF473" s="227">
        <f>IF(N473="snížená",J473,0)</f>
        <v>0</v>
      </c>
      <c r="BG473" s="227">
        <f>IF(N473="zákl. přenesená",J473,0)</f>
        <v>0</v>
      </c>
      <c r="BH473" s="227">
        <f>IF(N473="sníž. přenesená",J473,0)</f>
        <v>0</v>
      </c>
      <c r="BI473" s="227">
        <f>IF(N473="nulová",J473,0)</f>
        <v>0</v>
      </c>
      <c r="BJ473" s="19" t="s">
        <v>79</v>
      </c>
      <c r="BK473" s="227">
        <f>ROUND(I473*H473,2)</f>
        <v>0</v>
      </c>
      <c r="BL473" s="19" t="s">
        <v>181</v>
      </c>
      <c r="BM473" s="226" t="s">
        <v>664</v>
      </c>
    </row>
    <row r="474" s="2" customFormat="1">
      <c r="A474" s="40"/>
      <c r="B474" s="41"/>
      <c r="C474" s="42"/>
      <c r="D474" s="228" t="s">
        <v>183</v>
      </c>
      <c r="E474" s="42"/>
      <c r="F474" s="229" t="s">
        <v>663</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183</v>
      </c>
      <c r="AU474" s="19" t="s">
        <v>92</v>
      </c>
    </row>
    <row r="475" s="13" customFormat="1">
      <c r="A475" s="13"/>
      <c r="B475" s="234"/>
      <c r="C475" s="235"/>
      <c r="D475" s="228" t="s">
        <v>197</v>
      </c>
      <c r="E475" s="235"/>
      <c r="F475" s="237" t="s">
        <v>665</v>
      </c>
      <c r="G475" s="235"/>
      <c r="H475" s="238">
        <v>261.99599999999998</v>
      </c>
      <c r="I475" s="239"/>
      <c r="J475" s="235"/>
      <c r="K475" s="235"/>
      <c r="L475" s="240"/>
      <c r="M475" s="241"/>
      <c r="N475" s="242"/>
      <c r="O475" s="242"/>
      <c r="P475" s="242"/>
      <c r="Q475" s="242"/>
      <c r="R475" s="242"/>
      <c r="S475" s="242"/>
      <c r="T475" s="243"/>
      <c r="U475" s="13"/>
      <c r="V475" s="13"/>
      <c r="W475" s="13"/>
      <c r="X475" s="13"/>
      <c r="Y475" s="13"/>
      <c r="Z475" s="13"/>
      <c r="AA475" s="13"/>
      <c r="AB475" s="13"/>
      <c r="AC475" s="13"/>
      <c r="AD475" s="13"/>
      <c r="AE475" s="13"/>
      <c r="AT475" s="244" t="s">
        <v>197</v>
      </c>
      <c r="AU475" s="244" t="s">
        <v>92</v>
      </c>
      <c r="AV475" s="13" t="s">
        <v>81</v>
      </c>
      <c r="AW475" s="13" t="s">
        <v>4</v>
      </c>
      <c r="AX475" s="13" t="s">
        <v>79</v>
      </c>
      <c r="AY475" s="244" t="s">
        <v>174</v>
      </c>
    </row>
    <row r="476" s="2" customFormat="1">
      <c r="A476" s="40"/>
      <c r="B476" s="41"/>
      <c r="C476" s="215" t="s">
        <v>666</v>
      </c>
      <c r="D476" s="215" t="s">
        <v>176</v>
      </c>
      <c r="E476" s="216" t="s">
        <v>667</v>
      </c>
      <c r="F476" s="217" t="s">
        <v>668</v>
      </c>
      <c r="G476" s="218" t="s">
        <v>179</v>
      </c>
      <c r="H476" s="219">
        <v>146</v>
      </c>
      <c r="I476" s="220"/>
      <c r="J476" s="221">
        <f>ROUND(I476*H476,2)</f>
        <v>0</v>
      </c>
      <c r="K476" s="217" t="s">
        <v>180</v>
      </c>
      <c r="L476" s="46"/>
      <c r="M476" s="222" t="s">
        <v>19</v>
      </c>
      <c r="N476" s="223" t="s">
        <v>43</v>
      </c>
      <c r="O476" s="86"/>
      <c r="P476" s="224">
        <f>O476*H476</f>
        <v>0</v>
      </c>
      <c r="Q476" s="224">
        <v>0.0017600000000000001</v>
      </c>
      <c r="R476" s="224">
        <f>Q476*H476</f>
        <v>0.25696000000000002</v>
      </c>
      <c r="S476" s="224">
        <v>0</v>
      </c>
      <c r="T476" s="225">
        <f>S476*H476</f>
        <v>0</v>
      </c>
      <c r="U476" s="40"/>
      <c r="V476" s="40"/>
      <c r="W476" s="40"/>
      <c r="X476" s="40"/>
      <c r="Y476" s="40"/>
      <c r="Z476" s="40"/>
      <c r="AA476" s="40"/>
      <c r="AB476" s="40"/>
      <c r="AC476" s="40"/>
      <c r="AD476" s="40"/>
      <c r="AE476" s="40"/>
      <c r="AR476" s="226" t="s">
        <v>181</v>
      </c>
      <c r="AT476" s="226" t="s">
        <v>176</v>
      </c>
      <c r="AU476" s="226" t="s">
        <v>92</v>
      </c>
      <c r="AY476" s="19" t="s">
        <v>174</v>
      </c>
      <c r="BE476" s="227">
        <f>IF(N476="základní",J476,0)</f>
        <v>0</v>
      </c>
      <c r="BF476" s="227">
        <f>IF(N476="snížená",J476,0)</f>
        <v>0</v>
      </c>
      <c r="BG476" s="227">
        <f>IF(N476="zákl. přenesená",J476,0)</f>
        <v>0</v>
      </c>
      <c r="BH476" s="227">
        <f>IF(N476="sníž. přenesená",J476,0)</f>
        <v>0</v>
      </c>
      <c r="BI476" s="227">
        <f>IF(N476="nulová",J476,0)</f>
        <v>0</v>
      </c>
      <c r="BJ476" s="19" t="s">
        <v>79</v>
      </c>
      <c r="BK476" s="227">
        <f>ROUND(I476*H476,2)</f>
        <v>0</v>
      </c>
      <c r="BL476" s="19" t="s">
        <v>181</v>
      </c>
      <c r="BM476" s="226" t="s">
        <v>669</v>
      </c>
    </row>
    <row r="477" s="2" customFormat="1">
      <c r="A477" s="40"/>
      <c r="B477" s="41"/>
      <c r="C477" s="42"/>
      <c r="D477" s="228" t="s">
        <v>183</v>
      </c>
      <c r="E477" s="42"/>
      <c r="F477" s="229" t="s">
        <v>670</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183</v>
      </c>
      <c r="AU477" s="19" t="s">
        <v>92</v>
      </c>
    </row>
    <row r="478" s="2" customFormat="1">
      <c r="A478" s="40"/>
      <c r="B478" s="41"/>
      <c r="C478" s="42"/>
      <c r="D478" s="228" t="s">
        <v>185</v>
      </c>
      <c r="E478" s="42"/>
      <c r="F478" s="233" t="s">
        <v>671</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185</v>
      </c>
      <c r="AU478" s="19" t="s">
        <v>92</v>
      </c>
    </row>
    <row r="479" s="13" customFormat="1">
      <c r="A479" s="13"/>
      <c r="B479" s="234"/>
      <c r="C479" s="235"/>
      <c r="D479" s="228" t="s">
        <v>197</v>
      </c>
      <c r="E479" s="236" t="s">
        <v>19</v>
      </c>
      <c r="F479" s="237" t="s">
        <v>672</v>
      </c>
      <c r="G479" s="235"/>
      <c r="H479" s="238">
        <v>146</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197</v>
      </c>
      <c r="AU479" s="244" t="s">
        <v>92</v>
      </c>
      <c r="AV479" s="13" t="s">
        <v>81</v>
      </c>
      <c r="AW479" s="13" t="s">
        <v>33</v>
      </c>
      <c r="AX479" s="13" t="s">
        <v>72</v>
      </c>
      <c r="AY479" s="244" t="s">
        <v>174</v>
      </c>
    </row>
    <row r="480" s="2" customFormat="1" ht="16.5" customHeight="1">
      <c r="A480" s="40"/>
      <c r="B480" s="41"/>
      <c r="C480" s="245" t="s">
        <v>673</v>
      </c>
      <c r="D480" s="245" t="s">
        <v>269</v>
      </c>
      <c r="E480" s="246" t="s">
        <v>674</v>
      </c>
      <c r="F480" s="247" t="s">
        <v>675</v>
      </c>
      <c r="G480" s="248" t="s">
        <v>252</v>
      </c>
      <c r="H480" s="249">
        <v>29.783999999999999</v>
      </c>
      <c r="I480" s="250"/>
      <c r="J480" s="251">
        <f>ROUND(I480*H480,2)</f>
        <v>0</v>
      </c>
      <c r="K480" s="247" t="s">
        <v>180</v>
      </c>
      <c r="L480" s="252"/>
      <c r="M480" s="253" t="s">
        <v>19</v>
      </c>
      <c r="N480" s="254" t="s">
        <v>43</v>
      </c>
      <c r="O480" s="86"/>
      <c r="P480" s="224">
        <f>O480*H480</f>
        <v>0</v>
      </c>
      <c r="Q480" s="224">
        <v>0.00075000000000000002</v>
      </c>
      <c r="R480" s="224">
        <f>Q480*H480</f>
        <v>0.022338</v>
      </c>
      <c r="S480" s="224">
        <v>0</v>
      </c>
      <c r="T480" s="225">
        <f>S480*H480</f>
        <v>0</v>
      </c>
      <c r="U480" s="40"/>
      <c r="V480" s="40"/>
      <c r="W480" s="40"/>
      <c r="X480" s="40"/>
      <c r="Y480" s="40"/>
      <c r="Z480" s="40"/>
      <c r="AA480" s="40"/>
      <c r="AB480" s="40"/>
      <c r="AC480" s="40"/>
      <c r="AD480" s="40"/>
      <c r="AE480" s="40"/>
      <c r="AR480" s="226" t="s">
        <v>227</v>
      </c>
      <c r="AT480" s="226" t="s">
        <v>269</v>
      </c>
      <c r="AU480" s="226" t="s">
        <v>92</v>
      </c>
      <c r="AY480" s="19" t="s">
        <v>174</v>
      </c>
      <c r="BE480" s="227">
        <f>IF(N480="základní",J480,0)</f>
        <v>0</v>
      </c>
      <c r="BF480" s="227">
        <f>IF(N480="snížená",J480,0)</f>
        <v>0</v>
      </c>
      <c r="BG480" s="227">
        <f>IF(N480="zákl. přenesená",J480,0)</f>
        <v>0</v>
      </c>
      <c r="BH480" s="227">
        <f>IF(N480="sníž. přenesená",J480,0)</f>
        <v>0</v>
      </c>
      <c r="BI480" s="227">
        <f>IF(N480="nulová",J480,0)</f>
        <v>0</v>
      </c>
      <c r="BJ480" s="19" t="s">
        <v>79</v>
      </c>
      <c r="BK480" s="227">
        <f>ROUND(I480*H480,2)</f>
        <v>0</v>
      </c>
      <c r="BL480" s="19" t="s">
        <v>181</v>
      </c>
      <c r="BM480" s="226" t="s">
        <v>676</v>
      </c>
    </row>
    <row r="481" s="2" customFormat="1">
      <c r="A481" s="40"/>
      <c r="B481" s="41"/>
      <c r="C481" s="42"/>
      <c r="D481" s="228" t="s">
        <v>183</v>
      </c>
      <c r="E481" s="42"/>
      <c r="F481" s="229" t="s">
        <v>675</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183</v>
      </c>
      <c r="AU481" s="19" t="s">
        <v>92</v>
      </c>
    </row>
    <row r="482" s="13" customFormat="1">
      <c r="A482" s="13"/>
      <c r="B482" s="234"/>
      <c r="C482" s="235"/>
      <c r="D482" s="228" t="s">
        <v>197</v>
      </c>
      <c r="E482" s="236" t="s">
        <v>19</v>
      </c>
      <c r="F482" s="237" t="s">
        <v>677</v>
      </c>
      <c r="G482" s="235"/>
      <c r="H482" s="238">
        <v>29.199999999999999</v>
      </c>
      <c r="I482" s="239"/>
      <c r="J482" s="235"/>
      <c r="K482" s="235"/>
      <c r="L482" s="240"/>
      <c r="M482" s="241"/>
      <c r="N482" s="242"/>
      <c r="O482" s="242"/>
      <c r="P482" s="242"/>
      <c r="Q482" s="242"/>
      <c r="R482" s="242"/>
      <c r="S482" s="242"/>
      <c r="T482" s="243"/>
      <c r="U482" s="13"/>
      <c r="V482" s="13"/>
      <c r="W482" s="13"/>
      <c r="X482" s="13"/>
      <c r="Y482" s="13"/>
      <c r="Z482" s="13"/>
      <c r="AA482" s="13"/>
      <c r="AB482" s="13"/>
      <c r="AC482" s="13"/>
      <c r="AD482" s="13"/>
      <c r="AE482" s="13"/>
      <c r="AT482" s="244" t="s">
        <v>197</v>
      </c>
      <c r="AU482" s="244" t="s">
        <v>92</v>
      </c>
      <c r="AV482" s="13" t="s">
        <v>81</v>
      </c>
      <c r="AW482" s="13" t="s">
        <v>33</v>
      </c>
      <c r="AX482" s="13" t="s">
        <v>72</v>
      </c>
      <c r="AY482" s="244" t="s">
        <v>174</v>
      </c>
    </row>
    <row r="483" s="13" customFormat="1">
      <c r="A483" s="13"/>
      <c r="B483" s="234"/>
      <c r="C483" s="235"/>
      <c r="D483" s="228" t="s">
        <v>197</v>
      </c>
      <c r="E483" s="235"/>
      <c r="F483" s="237" t="s">
        <v>678</v>
      </c>
      <c r="G483" s="235"/>
      <c r="H483" s="238">
        <v>29.783999999999999</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197</v>
      </c>
      <c r="AU483" s="244" t="s">
        <v>92</v>
      </c>
      <c r="AV483" s="13" t="s">
        <v>81</v>
      </c>
      <c r="AW483" s="13" t="s">
        <v>4</v>
      </c>
      <c r="AX483" s="13" t="s">
        <v>79</v>
      </c>
      <c r="AY483" s="244" t="s">
        <v>174</v>
      </c>
    </row>
    <row r="484" s="2" customFormat="1">
      <c r="A484" s="40"/>
      <c r="B484" s="41"/>
      <c r="C484" s="215" t="s">
        <v>679</v>
      </c>
      <c r="D484" s="215" t="s">
        <v>176</v>
      </c>
      <c r="E484" s="216" t="s">
        <v>680</v>
      </c>
      <c r="F484" s="217" t="s">
        <v>681</v>
      </c>
      <c r="G484" s="218" t="s">
        <v>179</v>
      </c>
      <c r="H484" s="219">
        <v>74.439999999999998</v>
      </c>
      <c r="I484" s="220"/>
      <c r="J484" s="221">
        <f>ROUND(I484*H484,2)</f>
        <v>0</v>
      </c>
      <c r="K484" s="217" t="s">
        <v>180</v>
      </c>
      <c r="L484" s="46"/>
      <c r="M484" s="222" t="s">
        <v>19</v>
      </c>
      <c r="N484" s="223" t="s">
        <v>43</v>
      </c>
      <c r="O484" s="86"/>
      <c r="P484" s="224">
        <f>O484*H484</f>
        <v>0</v>
      </c>
      <c r="Q484" s="224">
        <v>3.0000000000000001E-05</v>
      </c>
      <c r="R484" s="224">
        <f>Q484*H484</f>
        <v>0.0022331999999999999</v>
      </c>
      <c r="S484" s="224">
        <v>0</v>
      </c>
      <c r="T484" s="225">
        <f>S484*H484</f>
        <v>0</v>
      </c>
      <c r="U484" s="40"/>
      <c r="V484" s="40"/>
      <c r="W484" s="40"/>
      <c r="X484" s="40"/>
      <c r="Y484" s="40"/>
      <c r="Z484" s="40"/>
      <c r="AA484" s="40"/>
      <c r="AB484" s="40"/>
      <c r="AC484" s="40"/>
      <c r="AD484" s="40"/>
      <c r="AE484" s="40"/>
      <c r="AR484" s="226" t="s">
        <v>181</v>
      </c>
      <c r="AT484" s="226" t="s">
        <v>176</v>
      </c>
      <c r="AU484" s="226" t="s">
        <v>92</v>
      </c>
      <c r="AY484" s="19" t="s">
        <v>174</v>
      </c>
      <c r="BE484" s="227">
        <f>IF(N484="základní",J484,0)</f>
        <v>0</v>
      </c>
      <c r="BF484" s="227">
        <f>IF(N484="snížená",J484,0)</f>
        <v>0</v>
      </c>
      <c r="BG484" s="227">
        <f>IF(N484="zákl. přenesená",J484,0)</f>
        <v>0</v>
      </c>
      <c r="BH484" s="227">
        <f>IF(N484="sníž. přenesená",J484,0)</f>
        <v>0</v>
      </c>
      <c r="BI484" s="227">
        <f>IF(N484="nulová",J484,0)</f>
        <v>0</v>
      </c>
      <c r="BJ484" s="19" t="s">
        <v>79</v>
      </c>
      <c r="BK484" s="227">
        <f>ROUND(I484*H484,2)</f>
        <v>0</v>
      </c>
      <c r="BL484" s="19" t="s">
        <v>181</v>
      </c>
      <c r="BM484" s="226" t="s">
        <v>682</v>
      </c>
    </row>
    <row r="485" s="2" customFormat="1">
      <c r="A485" s="40"/>
      <c r="B485" s="41"/>
      <c r="C485" s="42"/>
      <c r="D485" s="228" t="s">
        <v>183</v>
      </c>
      <c r="E485" s="42"/>
      <c r="F485" s="229" t="s">
        <v>683</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183</v>
      </c>
      <c r="AU485" s="19" t="s">
        <v>92</v>
      </c>
    </row>
    <row r="486" s="2" customFormat="1">
      <c r="A486" s="40"/>
      <c r="B486" s="41"/>
      <c r="C486" s="42"/>
      <c r="D486" s="228" t="s">
        <v>185</v>
      </c>
      <c r="E486" s="42"/>
      <c r="F486" s="233" t="s">
        <v>684</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185</v>
      </c>
      <c r="AU486" s="19" t="s">
        <v>92</v>
      </c>
    </row>
    <row r="487" s="13" customFormat="1">
      <c r="A487" s="13"/>
      <c r="B487" s="234"/>
      <c r="C487" s="235"/>
      <c r="D487" s="228" t="s">
        <v>197</v>
      </c>
      <c r="E487" s="236" t="s">
        <v>19</v>
      </c>
      <c r="F487" s="237" t="s">
        <v>685</v>
      </c>
      <c r="G487" s="235"/>
      <c r="H487" s="238">
        <v>74.439999999999998</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197</v>
      </c>
      <c r="AU487" s="244" t="s">
        <v>92</v>
      </c>
      <c r="AV487" s="13" t="s">
        <v>81</v>
      </c>
      <c r="AW487" s="13" t="s">
        <v>33</v>
      </c>
      <c r="AX487" s="13" t="s">
        <v>72</v>
      </c>
      <c r="AY487" s="244" t="s">
        <v>174</v>
      </c>
    </row>
    <row r="488" s="2" customFormat="1">
      <c r="A488" s="40"/>
      <c r="B488" s="41"/>
      <c r="C488" s="245" t="s">
        <v>686</v>
      </c>
      <c r="D488" s="245" t="s">
        <v>269</v>
      </c>
      <c r="E488" s="246" t="s">
        <v>687</v>
      </c>
      <c r="F488" s="247" t="s">
        <v>688</v>
      </c>
      <c r="G488" s="248" t="s">
        <v>179</v>
      </c>
      <c r="H488" s="249">
        <v>78.162000000000006</v>
      </c>
      <c r="I488" s="250"/>
      <c r="J488" s="251">
        <f>ROUND(I488*H488,2)</f>
        <v>0</v>
      </c>
      <c r="K488" s="247" t="s">
        <v>180</v>
      </c>
      <c r="L488" s="252"/>
      <c r="M488" s="253" t="s">
        <v>19</v>
      </c>
      <c r="N488" s="254" t="s">
        <v>43</v>
      </c>
      <c r="O488" s="86"/>
      <c r="P488" s="224">
        <f>O488*H488</f>
        <v>0</v>
      </c>
      <c r="Q488" s="224">
        <v>0.00068000000000000005</v>
      </c>
      <c r="R488" s="224">
        <f>Q488*H488</f>
        <v>0.053150160000000009</v>
      </c>
      <c r="S488" s="224">
        <v>0</v>
      </c>
      <c r="T488" s="225">
        <f>S488*H488</f>
        <v>0</v>
      </c>
      <c r="U488" s="40"/>
      <c r="V488" s="40"/>
      <c r="W488" s="40"/>
      <c r="X488" s="40"/>
      <c r="Y488" s="40"/>
      <c r="Z488" s="40"/>
      <c r="AA488" s="40"/>
      <c r="AB488" s="40"/>
      <c r="AC488" s="40"/>
      <c r="AD488" s="40"/>
      <c r="AE488" s="40"/>
      <c r="AR488" s="226" t="s">
        <v>227</v>
      </c>
      <c r="AT488" s="226" t="s">
        <v>269</v>
      </c>
      <c r="AU488" s="226" t="s">
        <v>92</v>
      </c>
      <c r="AY488" s="19" t="s">
        <v>174</v>
      </c>
      <c r="BE488" s="227">
        <f>IF(N488="základní",J488,0)</f>
        <v>0</v>
      </c>
      <c r="BF488" s="227">
        <f>IF(N488="snížená",J488,0)</f>
        <v>0</v>
      </c>
      <c r="BG488" s="227">
        <f>IF(N488="zákl. přenesená",J488,0)</f>
        <v>0</v>
      </c>
      <c r="BH488" s="227">
        <f>IF(N488="sníž. přenesená",J488,0)</f>
        <v>0</v>
      </c>
      <c r="BI488" s="227">
        <f>IF(N488="nulová",J488,0)</f>
        <v>0</v>
      </c>
      <c r="BJ488" s="19" t="s">
        <v>79</v>
      </c>
      <c r="BK488" s="227">
        <f>ROUND(I488*H488,2)</f>
        <v>0</v>
      </c>
      <c r="BL488" s="19" t="s">
        <v>181</v>
      </c>
      <c r="BM488" s="226" t="s">
        <v>689</v>
      </c>
    </row>
    <row r="489" s="2" customFormat="1">
      <c r="A489" s="40"/>
      <c r="B489" s="41"/>
      <c r="C489" s="42"/>
      <c r="D489" s="228" t="s">
        <v>183</v>
      </c>
      <c r="E489" s="42"/>
      <c r="F489" s="229" t="s">
        <v>688</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183</v>
      </c>
      <c r="AU489" s="19" t="s">
        <v>92</v>
      </c>
    </row>
    <row r="490" s="13" customFormat="1">
      <c r="A490" s="13"/>
      <c r="B490" s="234"/>
      <c r="C490" s="235"/>
      <c r="D490" s="228" t="s">
        <v>197</v>
      </c>
      <c r="E490" s="235"/>
      <c r="F490" s="237" t="s">
        <v>690</v>
      </c>
      <c r="G490" s="235"/>
      <c r="H490" s="238">
        <v>78.162000000000006</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197</v>
      </c>
      <c r="AU490" s="244" t="s">
        <v>92</v>
      </c>
      <c r="AV490" s="13" t="s">
        <v>81</v>
      </c>
      <c r="AW490" s="13" t="s">
        <v>4</v>
      </c>
      <c r="AX490" s="13" t="s">
        <v>79</v>
      </c>
      <c r="AY490" s="244" t="s">
        <v>174</v>
      </c>
    </row>
    <row r="491" s="2" customFormat="1">
      <c r="A491" s="40"/>
      <c r="B491" s="41"/>
      <c r="C491" s="215" t="s">
        <v>691</v>
      </c>
      <c r="D491" s="215" t="s">
        <v>176</v>
      </c>
      <c r="E491" s="216" t="s">
        <v>692</v>
      </c>
      <c r="F491" s="217" t="s">
        <v>693</v>
      </c>
      <c r="G491" s="218" t="s">
        <v>179</v>
      </c>
      <c r="H491" s="219">
        <v>146</v>
      </c>
      <c r="I491" s="220"/>
      <c r="J491" s="221">
        <f>ROUND(I491*H491,2)</f>
        <v>0</v>
      </c>
      <c r="K491" s="217" t="s">
        <v>180</v>
      </c>
      <c r="L491" s="46"/>
      <c r="M491" s="222" t="s">
        <v>19</v>
      </c>
      <c r="N491" s="223" t="s">
        <v>43</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181</v>
      </c>
      <c r="AT491" s="226" t="s">
        <v>176</v>
      </c>
      <c r="AU491" s="226" t="s">
        <v>92</v>
      </c>
      <c r="AY491" s="19" t="s">
        <v>174</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181</v>
      </c>
      <c r="BM491" s="226" t="s">
        <v>694</v>
      </c>
    </row>
    <row r="492" s="2" customFormat="1">
      <c r="A492" s="40"/>
      <c r="B492" s="41"/>
      <c r="C492" s="42"/>
      <c r="D492" s="228" t="s">
        <v>183</v>
      </c>
      <c r="E492" s="42"/>
      <c r="F492" s="229" t="s">
        <v>695</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183</v>
      </c>
      <c r="AU492" s="19" t="s">
        <v>92</v>
      </c>
    </row>
    <row r="493" s="2" customFormat="1">
      <c r="A493" s="40"/>
      <c r="B493" s="41"/>
      <c r="C493" s="42"/>
      <c r="D493" s="228" t="s">
        <v>185</v>
      </c>
      <c r="E493" s="42"/>
      <c r="F493" s="233" t="s">
        <v>696</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185</v>
      </c>
      <c r="AU493" s="19" t="s">
        <v>92</v>
      </c>
    </row>
    <row r="494" s="13" customFormat="1">
      <c r="A494" s="13"/>
      <c r="B494" s="234"/>
      <c r="C494" s="235"/>
      <c r="D494" s="228" t="s">
        <v>197</v>
      </c>
      <c r="E494" s="236" t="s">
        <v>19</v>
      </c>
      <c r="F494" s="237" t="s">
        <v>672</v>
      </c>
      <c r="G494" s="235"/>
      <c r="H494" s="238">
        <v>146</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197</v>
      </c>
      <c r="AU494" s="244" t="s">
        <v>92</v>
      </c>
      <c r="AV494" s="13" t="s">
        <v>81</v>
      </c>
      <c r="AW494" s="13" t="s">
        <v>33</v>
      </c>
      <c r="AX494" s="13" t="s">
        <v>72</v>
      </c>
      <c r="AY494" s="244" t="s">
        <v>174</v>
      </c>
    </row>
    <row r="495" s="2" customFormat="1">
      <c r="A495" s="40"/>
      <c r="B495" s="41"/>
      <c r="C495" s="245" t="s">
        <v>697</v>
      </c>
      <c r="D495" s="245" t="s">
        <v>269</v>
      </c>
      <c r="E495" s="246" t="s">
        <v>698</v>
      </c>
      <c r="F495" s="247" t="s">
        <v>699</v>
      </c>
      <c r="G495" s="248" t="s">
        <v>179</v>
      </c>
      <c r="H495" s="249">
        <v>153.30000000000001</v>
      </c>
      <c r="I495" s="250"/>
      <c r="J495" s="251">
        <f>ROUND(I495*H495,2)</f>
        <v>0</v>
      </c>
      <c r="K495" s="247" t="s">
        <v>180</v>
      </c>
      <c r="L495" s="252"/>
      <c r="M495" s="253" t="s">
        <v>19</v>
      </c>
      <c r="N495" s="254" t="s">
        <v>43</v>
      </c>
      <c r="O495" s="86"/>
      <c r="P495" s="224">
        <f>O495*H495</f>
        <v>0</v>
      </c>
      <c r="Q495" s="224">
        <v>4.0000000000000003E-05</v>
      </c>
      <c r="R495" s="224">
        <f>Q495*H495</f>
        <v>0.0061320000000000012</v>
      </c>
      <c r="S495" s="224">
        <v>0</v>
      </c>
      <c r="T495" s="225">
        <f>S495*H495</f>
        <v>0</v>
      </c>
      <c r="U495" s="40"/>
      <c r="V495" s="40"/>
      <c r="W495" s="40"/>
      <c r="X495" s="40"/>
      <c r="Y495" s="40"/>
      <c r="Z495" s="40"/>
      <c r="AA495" s="40"/>
      <c r="AB495" s="40"/>
      <c r="AC495" s="40"/>
      <c r="AD495" s="40"/>
      <c r="AE495" s="40"/>
      <c r="AR495" s="226" t="s">
        <v>227</v>
      </c>
      <c r="AT495" s="226" t="s">
        <v>269</v>
      </c>
      <c r="AU495" s="226" t="s">
        <v>92</v>
      </c>
      <c r="AY495" s="19" t="s">
        <v>174</v>
      </c>
      <c r="BE495" s="227">
        <f>IF(N495="základní",J495,0)</f>
        <v>0</v>
      </c>
      <c r="BF495" s="227">
        <f>IF(N495="snížená",J495,0)</f>
        <v>0</v>
      </c>
      <c r="BG495" s="227">
        <f>IF(N495="zákl. přenesená",J495,0)</f>
        <v>0</v>
      </c>
      <c r="BH495" s="227">
        <f>IF(N495="sníž. přenesená",J495,0)</f>
        <v>0</v>
      </c>
      <c r="BI495" s="227">
        <f>IF(N495="nulová",J495,0)</f>
        <v>0</v>
      </c>
      <c r="BJ495" s="19" t="s">
        <v>79</v>
      </c>
      <c r="BK495" s="227">
        <f>ROUND(I495*H495,2)</f>
        <v>0</v>
      </c>
      <c r="BL495" s="19" t="s">
        <v>181</v>
      </c>
      <c r="BM495" s="226" t="s">
        <v>700</v>
      </c>
    </row>
    <row r="496" s="2" customFormat="1">
      <c r="A496" s="40"/>
      <c r="B496" s="41"/>
      <c r="C496" s="42"/>
      <c r="D496" s="228" t="s">
        <v>183</v>
      </c>
      <c r="E496" s="42"/>
      <c r="F496" s="229" t="s">
        <v>699</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183</v>
      </c>
      <c r="AU496" s="19" t="s">
        <v>92</v>
      </c>
    </row>
    <row r="497" s="13" customFormat="1">
      <c r="A497" s="13"/>
      <c r="B497" s="234"/>
      <c r="C497" s="235"/>
      <c r="D497" s="228" t="s">
        <v>197</v>
      </c>
      <c r="E497" s="235"/>
      <c r="F497" s="237" t="s">
        <v>701</v>
      </c>
      <c r="G497" s="235"/>
      <c r="H497" s="238">
        <v>153.30000000000001</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197</v>
      </c>
      <c r="AU497" s="244" t="s">
        <v>92</v>
      </c>
      <c r="AV497" s="13" t="s">
        <v>81</v>
      </c>
      <c r="AW497" s="13" t="s">
        <v>4</v>
      </c>
      <c r="AX497" s="13" t="s">
        <v>79</v>
      </c>
      <c r="AY497" s="244" t="s">
        <v>174</v>
      </c>
    </row>
    <row r="498" s="2" customFormat="1">
      <c r="A498" s="40"/>
      <c r="B498" s="41"/>
      <c r="C498" s="215" t="s">
        <v>702</v>
      </c>
      <c r="D498" s="215" t="s">
        <v>176</v>
      </c>
      <c r="E498" s="216" t="s">
        <v>703</v>
      </c>
      <c r="F498" s="217" t="s">
        <v>704</v>
      </c>
      <c r="G498" s="218" t="s">
        <v>179</v>
      </c>
      <c r="H498" s="219">
        <v>236.81</v>
      </c>
      <c r="I498" s="220"/>
      <c r="J498" s="221">
        <f>ROUND(I498*H498,2)</f>
        <v>0</v>
      </c>
      <c r="K498" s="217" t="s">
        <v>180</v>
      </c>
      <c r="L498" s="46"/>
      <c r="M498" s="222" t="s">
        <v>19</v>
      </c>
      <c r="N498" s="223" t="s">
        <v>43</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181</v>
      </c>
      <c r="AT498" s="226" t="s">
        <v>176</v>
      </c>
      <c r="AU498" s="226" t="s">
        <v>92</v>
      </c>
      <c r="AY498" s="19" t="s">
        <v>174</v>
      </c>
      <c r="BE498" s="227">
        <f>IF(N498="základní",J498,0)</f>
        <v>0</v>
      </c>
      <c r="BF498" s="227">
        <f>IF(N498="snížená",J498,0)</f>
        <v>0</v>
      </c>
      <c r="BG498" s="227">
        <f>IF(N498="zákl. přenesená",J498,0)</f>
        <v>0</v>
      </c>
      <c r="BH498" s="227">
        <f>IF(N498="sníž. přenesená",J498,0)</f>
        <v>0</v>
      </c>
      <c r="BI498" s="227">
        <f>IF(N498="nulová",J498,0)</f>
        <v>0</v>
      </c>
      <c r="BJ498" s="19" t="s">
        <v>79</v>
      </c>
      <c r="BK498" s="227">
        <f>ROUND(I498*H498,2)</f>
        <v>0</v>
      </c>
      <c r="BL498" s="19" t="s">
        <v>181</v>
      </c>
      <c r="BM498" s="226" t="s">
        <v>705</v>
      </c>
    </row>
    <row r="499" s="2" customFormat="1">
      <c r="A499" s="40"/>
      <c r="B499" s="41"/>
      <c r="C499" s="42"/>
      <c r="D499" s="228" t="s">
        <v>183</v>
      </c>
      <c r="E499" s="42"/>
      <c r="F499" s="229" t="s">
        <v>706</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183</v>
      </c>
      <c r="AU499" s="19" t="s">
        <v>92</v>
      </c>
    </row>
    <row r="500" s="2" customFormat="1">
      <c r="A500" s="40"/>
      <c r="B500" s="41"/>
      <c r="C500" s="42"/>
      <c r="D500" s="228" t="s">
        <v>185</v>
      </c>
      <c r="E500" s="42"/>
      <c r="F500" s="233" t="s">
        <v>696</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185</v>
      </c>
      <c r="AU500" s="19" t="s">
        <v>92</v>
      </c>
    </row>
    <row r="501" s="13" customFormat="1">
      <c r="A501" s="13"/>
      <c r="B501" s="234"/>
      <c r="C501" s="235"/>
      <c r="D501" s="228" t="s">
        <v>197</v>
      </c>
      <c r="E501" s="236" t="s">
        <v>19</v>
      </c>
      <c r="F501" s="237" t="s">
        <v>707</v>
      </c>
      <c r="G501" s="235"/>
      <c r="H501" s="238">
        <v>29.149999999999999</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197</v>
      </c>
      <c r="AU501" s="244" t="s">
        <v>92</v>
      </c>
      <c r="AV501" s="13" t="s">
        <v>81</v>
      </c>
      <c r="AW501" s="13" t="s">
        <v>33</v>
      </c>
      <c r="AX501" s="13" t="s">
        <v>72</v>
      </c>
      <c r="AY501" s="244" t="s">
        <v>174</v>
      </c>
    </row>
    <row r="502" s="13" customFormat="1">
      <c r="A502" s="13"/>
      <c r="B502" s="234"/>
      <c r="C502" s="235"/>
      <c r="D502" s="228" t="s">
        <v>197</v>
      </c>
      <c r="E502" s="236" t="s">
        <v>19</v>
      </c>
      <c r="F502" s="237" t="s">
        <v>708</v>
      </c>
      <c r="G502" s="235"/>
      <c r="H502" s="238">
        <v>34.340000000000003</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197</v>
      </c>
      <c r="AU502" s="244" t="s">
        <v>92</v>
      </c>
      <c r="AV502" s="13" t="s">
        <v>81</v>
      </c>
      <c r="AW502" s="13" t="s">
        <v>33</v>
      </c>
      <c r="AX502" s="13" t="s">
        <v>72</v>
      </c>
      <c r="AY502" s="244" t="s">
        <v>174</v>
      </c>
    </row>
    <row r="503" s="13" customFormat="1">
      <c r="A503" s="13"/>
      <c r="B503" s="234"/>
      <c r="C503" s="235"/>
      <c r="D503" s="228" t="s">
        <v>197</v>
      </c>
      <c r="E503" s="236" t="s">
        <v>19</v>
      </c>
      <c r="F503" s="237" t="s">
        <v>709</v>
      </c>
      <c r="G503" s="235"/>
      <c r="H503" s="238">
        <v>109.3</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197</v>
      </c>
      <c r="AU503" s="244" t="s">
        <v>92</v>
      </c>
      <c r="AV503" s="13" t="s">
        <v>81</v>
      </c>
      <c r="AW503" s="13" t="s">
        <v>33</v>
      </c>
      <c r="AX503" s="13" t="s">
        <v>72</v>
      </c>
      <c r="AY503" s="244" t="s">
        <v>174</v>
      </c>
    </row>
    <row r="504" s="13" customFormat="1">
      <c r="A504" s="13"/>
      <c r="B504" s="234"/>
      <c r="C504" s="235"/>
      <c r="D504" s="228" t="s">
        <v>197</v>
      </c>
      <c r="E504" s="236" t="s">
        <v>19</v>
      </c>
      <c r="F504" s="237" t="s">
        <v>710</v>
      </c>
      <c r="G504" s="235"/>
      <c r="H504" s="238">
        <v>14.5</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197</v>
      </c>
      <c r="AU504" s="244" t="s">
        <v>92</v>
      </c>
      <c r="AV504" s="13" t="s">
        <v>81</v>
      </c>
      <c r="AW504" s="13" t="s">
        <v>33</v>
      </c>
      <c r="AX504" s="13" t="s">
        <v>72</v>
      </c>
      <c r="AY504" s="244" t="s">
        <v>174</v>
      </c>
    </row>
    <row r="505" s="13" customFormat="1">
      <c r="A505" s="13"/>
      <c r="B505" s="234"/>
      <c r="C505" s="235"/>
      <c r="D505" s="228" t="s">
        <v>197</v>
      </c>
      <c r="E505" s="236" t="s">
        <v>19</v>
      </c>
      <c r="F505" s="237" t="s">
        <v>711</v>
      </c>
      <c r="G505" s="235"/>
      <c r="H505" s="238">
        <v>49.520000000000003</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197</v>
      </c>
      <c r="AU505" s="244" t="s">
        <v>92</v>
      </c>
      <c r="AV505" s="13" t="s">
        <v>81</v>
      </c>
      <c r="AW505" s="13" t="s">
        <v>33</v>
      </c>
      <c r="AX505" s="13" t="s">
        <v>72</v>
      </c>
      <c r="AY505" s="244" t="s">
        <v>174</v>
      </c>
    </row>
    <row r="506" s="2" customFormat="1">
      <c r="A506" s="40"/>
      <c r="B506" s="41"/>
      <c r="C506" s="245" t="s">
        <v>712</v>
      </c>
      <c r="D506" s="245" t="s">
        <v>269</v>
      </c>
      <c r="E506" s="246" t="s">
        <v>713</v>
      </c>
      <c r="F506" s="247" t="s">
        <v>714</v>
      </c>
      <c r="G506" s="248" t="s">
        <v>179</v>
      </c>
      <c r="H506" s="249">
        <v>181.98599999999999</v>
      </c>
      <c r="I506" s="250"/>
      <c r="J506" s="251">
        <f>ROUND(I506*H506,2)</f>
        <v>0</v>
      </c>
      <c r="K506" s="247" t="s">
        <v>180</v>
      </c>
      <c r="L506" s="252"/>
      <c r="M506" s="253" t="s">
        <v>19</v>
      </c>
      <c r="N506" s="254" t="s">
        <v>43</v>
      </c>
      <c r="O506" s="86"/>
      <c r="P506" s="224">
        <f>O506*H506</f>
        <v>0</v>
      </c>
      <c r="Q506" s="224">
        <v>3.0000000000000001E-05</v>
      </c>
      <c r="R506" s="224">
        <f>Q506*H506</f>
        <v>0.0054595799999999995</v>
      </c>
      <c r="S506" s="224">
        <v>0</v>
      </c>
      <c r="T506" s="225">
        <f>S506*H506</f>
        <v>0</v>
      </c>
      <c r="U506" s="40"/>
      <c r="V506" s="40"/>
      <c r="W506" s="40"/>
      <c r="X506" s="40"/>
      <c r="Y506" s="40"/>
      <c r="Z506" s="40"/>
      <c r="AA506" s="40"/>
      <c r="AB506" s="40"/>
      <c r="AC506" s="40"/>
      <c r="AD506" s="40"/>
      <c r="AE506" s="40"/>
      <c r="AR506" s="226" t="s">
        <v>227</v>
      </c>
      <c r="AT506" s="226" t="s">
        <v>269</v>
      </c>
      <c r="AU506" s="226" t="s">
        <v>92</v>
      </c>
      <c r="AY506" s="19" t="s">
        <v>174</v>
      </c>
      <c r="BE506" s="227">
        <f>IF(N506="základní",J506,0)</f>
        <v>0</v>
      </c>
      <c r="BF506" s="227">
        <f>IF(N506="snížená",J506,0)</f>
        <v>0</v>
      </c>
      <c r="BG506" s="227">
        <f>IF(N506="zákl. přenesená",J506,0)</f>
        <v>0</v>
      </c>
      <c r="BH506" s="227">
        <f>IF(N506="sníž. přenesená",J506,0)</f>
        <v>0</v>
      </c>
      <c r="BI506" s="227">
        <f>IF(N506="nulová",J506,0)</f>
        <v>0</v>
      </c>
      <c r="BJ506" s="19" t="s">
        <v>79</v>
      </c>
      <c r="BK506" s="227">
        <f>ROUND(I506*H506,2)</f>
        <v>0</v>
      </c>
      <c r="BL506" s="19" t="s">
        <v>181</v>
      </c>
      <c r="BM506" s="226" t="s">
        <v>715</v>
      </c>
    </row>
    <row r="507" s="2" customFormat="1">
      <c r="A507" s="40"/>
      <c r="B507" s="41"/>
      <c r="C507" s="42"/>
      <c r="D507" s="228" t="s">
        <v>183</v>
      </c>
      <c r="E507" s="42"/>
      <c r="F507" s="229" t="s">
        <v>714</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183</v>
      </c>
      <c r="AU507" s="19" t="s">
        <v>92</v>
      </c>
    </row>
    <row r="508" s="13" customFormat="1">
      <c r="A508" s="13"/>
      <c r="B508" s="234"/>
      <c r="C508" s="235"/>
      <c r="D508" s="228" t="s">
        <v>197</v>
      </c>
      <c r="E508" s="236" t="s">
        <v>19</v>
      </c>
      <c r="F508" s="237" t="s">
        <v>709</v>
      </c>
      <c r="G508" s="235"/>
      <c r="H508" s="238">
        <v>109.3</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197</v>
      </c>
      <c r="AU508" s="244" t="s">
        <v>92</v>
      </c>
      <c r="AV508" s="13" t="s">
        <v>81</v>
      </c>
      <c r="AW508" s="13" t="s">
        <v>33</v>
      </c>
      <c r="AX508" s="13" t="s">
        <v>72</v>
      </c>
      <c r="AY508" s="244" t="s">
        <v>174</v>
      </c>
    </row>
    <row r="509" s="13" customFormat="1">
      <c r="A509" s="13"/>
      <c r="B509" s="234"/>
      <c r="C509" s="235"/>
      <c r="D509" s="228" t="s">
        <v>197</v>
      </c>
      <c r="E509" s="236" t="s">
        <v>19</v>
      </c>
      <c r="F509" s="237" t="s">
        <v>710</v>
      </c>
      <c r="G509" s="235"/>
      <c r="H509" s="238">
        <v>14.5</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197</v>
      </c>
      <c r="AU509" s="244" t="s">
        <v>92</v>
      </c>
      <c r="AV509" s="13" t="s">
        <v>81</v>
      </c>
      <c r="AW509" s="13" t="s">
        <v>33</v>
      </c>
      <c r="AX509" s="13" t="s">
        <v>72</v>
      </c>
      <c r="AY509" s="244" t="s">
        <v>174</v>
      </c>
    </row>
    <row r="510" s="13" customFormat="1">
      <c r="A510" s="13"/>
      <c r="B510" s="234"/>
      <c r="C510" s="235"/>
      <c r="D510" s="228" t="s">
        <v>197</v>
      </c>
      <c r="E510" s="236" t="s">
        <v>19</v>
      </c>
      <c r="F510" s="237" t="s">
        <v>711</v>
      </c>
      <c r="G510" s="235"/>
      <c r="H510" s="238">
        <v>49.520000000000003</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197</v>
      </c>
      <c r="AU510" s="244" t="s">
        <v>92</v>
      </c>
      <c r="AV510" s="13" t="s">
        <v>81</v>
      </c>
      <c r="AW510" s="13" t="s">
        <v>33</v>
      </c>
      <c r="AX510" s="13" t="s">
        <v>72</v>
      </c>
      <c r="AY510" s="244" t="s">
        <v>174</v>
      </c>
    </row>
    <row r="511" s="13" customFormat="1">
      <c r="A511" s="13"/>
      <c r="B511" s="234"/>
      <c r="C511" s="235"/>
      <c r="D511" s="228" t="s">
        <v>197</v>
      </c>
      <c r="E511" s="235"/>
      <c r="F511" s="237" t="s">
        <v>716</v>
      </c>
      <c r="G511" s="235"/>
      <c r="H511" s="238">
        <v>181.98599999999999</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197</v>
      </c>
      <c r="AU511" s="244" t="s">
        <v>92</v>
      </c>
      <c r="AV511" s="13" t="s">
        <v>81</v>
      </c>
      <c r="AW511" s="13" t="s">
        <v>4</v>
      </c>
      <c r="AX511" s="13" t="s">
        <v>79</v>
      </c>
      <c r="AY511" s="244" t="s">
        <v>174</v>
      </c>
    </row>
    <row r="512" s="2" customFormat="1">
      <c r="A512" s="40"/>
      <c r="B512" s="41"/>
      <c r="C512" s="245" t="s">
        <v>717</v>
      </c>
      <c r="D512" s="245" t="s">
        <v>269</v>
      </c>
      <c r="E512" s="246" t="s">
        <v>718</v>
      </c>
      <c r="F512" s="247" t="s">
        <v>719</v>
      </c>
      <c r="G512" s="248" t="s">
        <v>179</v>
      </c>
      <c r="H512" s="249">
        <v>36.057000000000002</v>
      </c>
      <c r="I512" s="250"/>
      <c r="J512" s="251">
        <f>ROUND(I512*H512,2)</f>
        <v>0</v>
      </c>
      <c r="K512" s="247" t="s">
        <v>180</v>
      </c>
      <c r="L512" s="252"/>
      <c r="M512" s="253" t="s">
        <v>19</v>
      </c>
      <c r="N512" s="254" t="s">
        <v>43</v>
      </c>
      <c r="O512" s="86"/>
      <c r="P512" s="224">
        <f>O512*H512</f>
        <v>0</v>
      </c>
      <c r="Q512" s="224">
        <v>0.00029999999999999997</v>
      </c>
      <c r="R512" s="224">
        <f>Q512*H512</f>
        <v>0.0108171</v>
      </c>
      <c r="S512" s="224">
        <v>0</v>
      </c>
      <c r="T512" s="225">
        <f>S512*H512</f>
        <v>0</v>
      </c>
      <c r="U512" s="40"/>
      <c r="V512" s="40"/>
      <c r="W512" s="40"/>
      <c r="X512" s="40"/>
      <c r="Y512" s="40"/>
      <c r="Z512" s="40"/>
      <c r="AA512" s="40"/>
      <c r="AB512" s="40"/>
      <c r="AC512" s="40"/>
      <c r="AD512" s="40"/>
      <c r="AE512" s="40"/>
      <c r="AR512" s="226" t="s">
        <v>227</v>
      </c>
      <c r="AT512" s="226" t="s">
        <v>269</v>
      </c>
      <c r="AU512" s="226" t="s">
        <v>92</v>
      </c>
      <c r="AY512" s="19" t="s">
        <v>174</v>
      </c>
      <c r="BE512" s="227">
        <f>IF(N512="základní",J512,0)</f>
        <v>0</v>
      </c>
      <c r="BF512" s="227">
        <f>IF(N512="snížená",J512,0)</f>
        <v>0</v>
      </c>
      <c r="BG512" s="227">
        <f>IF(N512="zákl. přenesená",J512,0)</f>
        <v>0</v>
      </c>
      <c r="BH512" s="227">
        <f>IF(N512="sníž. přenesená",J512,0)</f>
        <v>0</v>
      </c>
      <c r="BI512" s="227">
        <f>IF(N512="nulová",J512,0)</f>
        <v>0</v>
      </c>
      <c r="BJ512" s="19" t="s">
        <v>79</v>
      </c>
      <c r="BK512" s="227">
        <f>ROUND(I512*H512,2)</f>
        <v>0</v>
      </c>
      <c r="BL512" s="19" t="s">
        <v>181</v>
      </c>
      <c r="BM512" s="226" t="s">
        <v>720</v>
      </c>
    </row>
    <row r="513" s="2" customFormat="1">
      <c r="A513" s="40"/>
      <c r="B513" s="41"/>
      <c r="C513" s="42"/>
      <c r="D513" s="228" t="s">
        <v>183</v>
      </c>
      <c r="E513" s="42"/>
      <c r="F513" s="229" t="s">
        <v>719</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183</v>
      </c>
      <c r="AU513" s="19" t="s">
        <v>92</v>
      </c>
    </row>
    <row r="514" s="13" customFormat="1">
      <c r="A514" s="13"/>
      <c r="B514" s="234"/>
      <c r="C514" s="235"/>
      <c r="D514" s="228" t="s">
        <v>197</v>
      </c>
      <c r="E514" s="236" t="s">
        <v>19</v>
      </c>
      <c r="F514" s="237" t="s">
        <v>708</v>
      </c>
      <c r="G514" s="235"/>
      <c r="H514" s="238">
        <v>34.340000000000003</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197</v>
      </c>
      <c r="AU514" s="244" t="s">
        <v>92</v>
      </c>
      <c r="AV514" s="13" t="s">
        <v>81</v>
      </c>
      <c r="AW514" s="13" t="s">
        <v>33</v>
      </c>
      <c r="AX514" s="13" t="s">
        <v>72</v>
      </c>
      <c r="AY514" s="244" t="s">
        <v>174</v>
      </c>
    </row>
    <row r="515" s="13" customFormat="1">
      <c r="A515" s="13"/>
      <c r="B515" s="234"/>
      <c r="C515" s="235"/>
      <c r="D515" s="228" t="s">
        <v>197</v>
      </c>
      <c r="E515" s="235"/>
      <c r="F515" s="237" t="s">
        <v>721</v>
      </c>
      <c r="G515" s="235"/>
      <c r="H515" s="238">
        <v>36.057000000000002</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197</v>
      </c>
      <c r="AU515" s="244" t="s">
        <v>92</v>
      </c>
      <c r="AV515" s="13" t="s">
        <v>81</v>
      </c>
      <c r="AW515" s="13" t="s">
        <v>4</v>
      </c>
      <c r="AX515" s="13" t="s">
        <v>79</v>
      </c>
      <c r="AY515" s="244" t="s">
        <v>174</v>
      </c>
    </row>
    <row r="516" s="2" customFormat="1">
      <c r="A516" s="40"/>
      <c r="B516" s="41"/>
      <c r="C516" s="245" t="s">
        <v>722</v>
      </c>
      <c r="D516" s="245" t="s">
        <v>269</v>
      </c>
      <c r="E516" s="246" t="s">
        <v>723</v>
      </c>
      <c r="F516" s="247" t="s">
        <v>724</v>
      </c>
      <c r="G516" s="248" t="s">
        <v>179</v>
      </c>
      <c r="H516" s="249">
        <v>30.608000000000001</v>
      </c>
      <c r="I516" s="250"/>
      <c r="J516" s="251">
        <f>ROUND(I516*H516,2)</f>
        <v>0</v>
      </c>
      <c r="K516" s="247" t="s">
        <v>180</v>
      </c>
      <c r="L516" s="252"/>
      <c r="M516" s="253" t="s">
        <v>19</v>
      </c>
      <c r="N516" s="254" t="s">
        <v>43</v>
      </c>
      <c r="O516" s="86"/>
      <c r="P516" s="224">
        <f>O516*H516</f>
        <v>0</v>
      </c>
      <c r="Q516" s="224">
        <v>0.00020000000000000001</v>
      </c>
      <c r="R516" s="224">
        <f>Q516*H516</f>
        <v>0.0061216000000000005</v>
      </c>
      <c r="S516" s="224">
        <v>0</v>
      </c>
      <c r="T516" s="225">
        <f>S516*H516</f>
        <v>0</v>
      </c>
      <c r="U516" s="40"/>
      <c r="V516" s="40"/>
      <c r="W516" s="40"/>
      <c r="X516" s="40"/>
      <c r="Y516" s="40"/>
      <c r="Z516" s="40"/>
      <c r="AA516" s="40"/>
      <c r="AB516" s="40"/>
      <c r="AC516" s="40"/>
      <c r="AD516" s="40"/>
      <c r="AE516" s="40"/>
      <c r="AR516" s="226" t="s">
        <v>227</v>
      </c>
      <c r="AT516" s="226" t="s">
        <v>269</v>
      </c>
      <c r="AU516" s="226" t="s">
        <v>92</v>
      </c>
      <c r="AY516" s="19" t="s">
        <v>174</v>
      </c>
      <c r="BE516" s="227">
        <f>IF(N516="základní",J516,0)</f>
        <v>0</v>
      </c>
      <c r="BF516" s="227">
        <f>IF(N516="snížená",J516,0)</f>
        <v>0</v>
      </c>
      <c r="BG516" s="227">
        <f>IF(N516="zákl. přenesená",J516,0)</f>
        <v>0</v>
      </c>
      <c r="BH516" s="227">
        <f>IF(N516="sníž. přenesená",J516,0)</f>
        <v>0</v>
      </c>
      <c r="BI516" s="227">
        <f>IF(N516="nulová",J516,0)</f>
        <v>0</v>
      </c>
      <c r="BJ516" s="19" t="s">
        <v>79</v>
      </c>
      <c r="BK516" s="227">
        <f>ROUND(I516*H516,2)</f>
        <v>0</v>
      </c>
      <c r="BL516" s="19" t="s">
        <v>181</v>
      </c>
      <c r="BM516" s="226" t="s">
        <v>725</v>
      </c>
    </row>
    <row r="517" s="2" customFormat="1">
      <c r="A517" s="40"/>
      <c r="B517" s="41"/>
      <c r="C517" s="42"/>
      <c r="D517" s="228" t="s">
        <v>183</v>
      </c>
      <c r="E517" s="42"/>
      <c r="F517" s="229" t="s">
        <v>724</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183</v>
      </c>
      <c r="AU517" s="19" t="s">
        <v>92</v>
      </c>
    </row>
    <row r="518" s="13" customFormat="1">
      <c r="A518" s="13"/>
      <c r="B518" s="234"/>
      <c r="C518" s="235"/>
      <c r="D518" s="228" t="s">
        <v>197</v>
      </c>
      <c r="E518" s="236" t="s">
        <v>19</v>
      </c>
      <c r="F518" s="237" t="s">
        <v>707</v>
      </c>
      <c r="G518" s="235"/>
      <c r="H518" s="238">
        <v>29.149999999999999</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197</v>
      </c>
      <c r="AU518" s="244" t="s">
        <v>92</v>
      </c>
      <c r="AV518" s="13" t="s">
        <v>81</v>
      </c>
      <c r="AW518" s="13" t="s">
        <v>33</v>
      </c>
      <c r="AX518" s="13" t="s">
        <v>72</v>
      </c>
      <c r="AY518" s="244" t="s">
        <v>174</v>
      </c>
    </row>
    <row r="519" s="13" customFormat="1">
      <c r="A519" s="13"/>
      <c r="B519" s="234"/>
      <c r="C519" s="235"/>
      <c r="D519" s="228" t="s">
        <v>197</v>
      </c>
      <c r="E519" s="235"/>
      <c r="F519" s="237" t="s">
        <v>726</v>
      </c>
      <c r="G519" s="235"/>
      <c r="H519" s="238">
        <v>30.608000000000001</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197</v>
      </c>
      <c r="AU519" s="244" t="s">
        <v>92</v>
      </c>
      <c r="AV519" s="13" t="s">
        <v>81</v>
      </c>
      <c r="AW519" s="13" t="s">
        <v>4</v>
      </c>
      <c r="AX519" s="13" t="s">
        <v>79</v>
      </c>
      <c r="AY519" s="244" t="s">
        <v>174</v>
      </c>
    </row>
    <row r="520" s="2" customFormat="1">
      <c r="A520" s="40"/>
      <c r="B520" s="41"/>
      <c r="C520" s="215" t="s">
        <v>727</v>
      </c>
      <c r="D520" s="215" t="s">
        <v>176</v>
      </c>
      <c r="E520" s="216" t="s">
        <v>728</v>
      </c>
      <c r="F520" s="217" t="s">
        <v>729</v>
      </c>
      <c r="G520" s="218" t="s">
        <v>252</v>
      </c>
      <c r="H520" s="219">
        <v>22.824000000000002</v>
      </c>
      <c r="I520" s="220"/>
      <c r="J520" s="221">
        <f>ROUND(I520*H520,2)</f>
        <v>0</v>
      </c>
      <c r="K520" s="217" t="s">
        <v>180</v>
      </c>
      <c r="L520" s="46"/>
      <c r="M520" s="222" t="s">
        <v>19</v>
      </c>
      <c r="N520" s="223" t="s">
        <v>43</v>
      </c>
      <c r="O520" s="86"/>
      <c r="P520" s="224">
        <f>O520*H520</f>
        <v>0</v>
      </c>
      <c r="Q520" s="224">
        <v>0.0043800000000000002</v>
      </c>
      <c r="R520" s="224">
        <f>Q520*H520</f>
        <v>0.099969120000000009</v>
      </c>
      <c r="S520" s="224">
        <v>0</v>
      </c>
      <c r="T520" s="225">
        <f>S520*H520</f>
        <v>0</v>
      </c>
      <c r="U520" s="40"/>
      <c r="V520" s="40"/>
      <c r="W520" s="40"/>
      <c r="X520" s="40"/>
      <c r="Y520" s="40"/>
      <c r="Z520" s="40"/>
      <c r="AA520" s="40"/>
      <c r="AB520" s="40"/>
      <c r="AC520" s="40"/>
      <c r="AD520" s="40"/>
      <c r="AE520" s="40"/>
      <c r="AR520" s="226" t="s">
        <v>181</v>
      </c>
      <c r="AT520" s="226" t="s">
        <v>176</v>
      </c>
      <c r="AU520" s="226" t="s">
        <v>92</v>
      </c>
      <c r="AY520" s="19" t="s">
        <v>174</v>
      </c>
      <c r="BE520" s="227">
        <f>IF(N520="základní",J520,0)</f>
        <v>0</v>
      </c>
      <c r="BF520" s="227">
        <f>IF(N520="snížená",J520,0)</f>
        <v>0</v>
      </c>
      <c r="BG520" s="227">
        <f>IF(N520="zákl. přenesená",J520,0)</f>
        <v>0</v>
      </c>
      <c r="BH520" s="227">
        <f>IF(N520="sníž. přenesená",J520,0)</f>
        <v>0</v>
      </c>
      <c r="BI520" s="227">
        <f>IF(N520="nulová",J520,0)</f>
        <v>0</v>
      </c>
      <c r="BJ520" s="19" t="s">
        <v>79</v>
      </c>
      <c r="BK520" s="227">
        <f>ROUND(I520*H520,2)</f>
        <v>0</v>
      </c>
      <c r="BL520" s="19" t="s">
        <v>181</v>
      </c>
      <c r="BM520" s="226" t="s">
        <v>730</v>
      </c>
    </row>
    <row r="521" s="2" customFormat="1">
      <c r="A521" s="40"/>
      <c r="B521" s="41"/>
      <c r="C521" s="42"/>
      <c r="D521" s="228" t="s">
        <v>183</v>
      </c>
      <c r="E521" s="42"/>
      <c r="F521" s="229" t="s">
        <v>731</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183</v>
      </c>
      <c r="AU521" s="19" t="s">
        <v>92</v>
      </c>
    </row>
    <row r="522" s="2" customFormat="1">
      <c r="A522" s="40"/>
      <c r="B522" s="41"/>
      <c r="C522" s="42"/>
      <c r="D522" s="228" t="s">
        <v>185</v>
      </c>
      <c r="E522" s="42"/>
      <c r="F522" s="233" t="s">
        <v>533</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185</v>
      </c>
      <c r="AU522" s="19" t="s">
        <v>92</v>
      </c>
    </row>
    <row r="523" s="13" customFormat="1">
      <c r="A523" s="13"/>
      <c r="B523" s="234"/>
      <c r="C523" s="235"/>
      <c r="D523" s="228" t="s">
        <v>197</v>
      </c>
      <c r="E523" s="236" t="s">
        <v>19</v>
      </c>
      <c r="F523" s="237" t="s">
        <v>732</v>
      </c>
      <c r="G523" s="235"/>
      <c r="H523" s="238">
        <v>22.824000000000002</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197</v>
      </c>
      <c r="AU523" s="244" t="s">
        <v>92</v>
      </c>
      <c r="AV523" s="13" t="s">
        <v>81</v>
      </c>
      <c r="AW523" s="13" t="s">
        <v>33</v>
      </c>
      <c r="AX523" s="13" t="s">
        <v>72</v>
      </c>
      <c r="AY523" s="244" t="s">
        <v>174</v>
      </c>
    </row>
    <row r="524" s="2" customFormat="1">
      <c r="A524" s="40"/>
      <c r="B524" s="41"/>
      <c r="C524" s="215" t="s">
        <v>733</v>
      </c>
      <c r="D524" s="215" t="s">
        <v>176</v>
      </c>
      <c r="E524" s="216" t="s">
        <v>734</v>
      </c>
      <c r="F524" s="217" t="s">
        <v>735</v>
      </c>
      <c r="G524" s="218" t="s">
        <v>252</v>
      </c>
      <c r="H524" s="219">
        <v>22.824000000000002</v>
      </c>
      <c r="I524" s="220"/>
      <c r="J524" s="221">
        <f>ROUND(I524*H524,2)</f>
        <v>0</v>
      </c>
      <c r="K524" s="217" t="s">
        <v>180</v>
      </c>
      <c r="L524" s="46"/>
      <c r="M524" s="222" t="s">
        <v>19</v>
      </c>
      <c r="N524" s="223" t="s">
        <v>43</v>
      </c>
      <c r="O524" s="86"/>
      <c r="P524" s="224">
        <f>O524*H524</f>
        <v>0</v>
      </c>
      <c r="Q524" s="224">
        <v>0.0047800000000000004</v>
      </c>
      <c r="R524" s="224">
        <f>Q524*H524</f>
        <v>0.10909872000000001</v>
      </c>
      <c r="S524" s="224">
        <v>0</v>
      </c>
      <c r="T524" s="225">
        <f>S524*H524</f>
        <v>0</v>
      </c>
      <c r="U524" s="40"/>
      <c r="V524" s="40"/>
      <c r="W524" s="40"/>
      <c r="X524" s="40"/>
      <c r="Y524" s="40"/>
      <c r="Z524" s="40"/>
      <c r="AA524" s="40"/>
      <c r="AB524" s="40"/>
      <c r="AC524" s="40"/>
      <c r="AD524" s="40"/>
      <c r="AE524" s="40"/>
      <c r="AR524" s="226" t="s">
        <v>181</v>
      </c>
      <c r="AT524" s="226" t="s">
        <v>176</v>
      </c>
      <c r="AU524" s="226" t="s">
        <v>92</v>
      </c>
      <c r="AY524" s="19" t="s">
        <v>174</v>
      </c>
      <c r="BE524" s="227">
        <f>IF(N524="základní",J524,0)</f>
        <v>0</v>
      </c>
      <c r="BF524" s="227">
        <f>IF(N524="snížená",J524,0)</f>
        <v>0</v>
      </c>
      <c r="BG524" s="227">
        <f>IF(N524="zákl. přenesená",J524,0)</f>
        <v>0</v>
      </c>
      <c r="BH524" s="227">
        <f>IF(N524="sníž. přenesená",J524,0)</f>
        <v>0</v>
      </c>
      <c r="BI524" s="227">
        <f>IF(N524="nulová",J524,0)</f>
        <v>0</v>
      </c>
      <c r="BJ524" s="19" t="s">
        <v>79</v>
      </c>
      <c r="BK524" s="227">
        <f>ROUND(I524*H524,2)</f>
        <v>0</v>
      </c>
      <c r="BL524" s="19" t="s">
        <v>181</v>
      </c>
      <c r="BM524" s="226" t="s">
        <v>736</v>
      </c>
    </row>
    <row r="525" s="2" customFormat="1">
      <c r="A525" s="40"/>
      <c r="B525" s="41"/>
      <c r="C525" s="42"/>
      <c r="D525" s="228" t="s">
        <v>183</v>
      </c>
      <c r="E525" s="42"/>
      <c r="F525" s="229" t="s">
        <v>737</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183</v>
      </c>
      <c r="AU525" s="19" t="s">
        <v>92</v>
      </c>
    </row>
    <row r="526" s="2" customFormat="1">
      <c r="A526" s="40"/>
      <c r="B526" s="41"/>
      <c r="C526" s="215" t="s">
        <v>738</v>
      </c>
      <c r="D526" s="215" t="s">
        <v>176</v>
      </c>
      <c r="E526" s="216" t="s">
        <v>739</v>
      </c>
      <c r="F526" s="217" t="s">
        <v>740</v>
      </c>
      <c r="G526" s="218" t="s">
        <v>252</v>
      </c>
      <c r="H526" s="219">
        <v>286.05900000000003</v>
      </c>
      <c r="I526" s="220"/>
      <c r="J526" s="221">
        <f>ROUND(I526*H526,2)</f>
        <v>0</v>
      </c>
      <c r="K526" s="217" t="s">
        <v>180</v>
      </c>
      <c r="L526" s="46"/>
      <c r="M526" s="222" t="s">
        <v>19</v>
      </c>
      <c r="N526" s="223" t="s">
        <v>43</v>
      </c>
      <c r="O526" s="86"/>
      <c r="P526" s="224">
        <f>O526*H526</f>
        <v>0</v>
      </c>
      <c r="Q526" s="224">
        <v>0.0047800000000000004</v>
      </c>
      <c r="R526" s="224">
        <f>Q526*H526</f>
        <v>1.3673620200000003</v>
      </c>
      <c r="S526" s="224">
        <v>0</v>
      </c>
      <c r="T526" s="225">
        <f>S526*H526</f>
        <v>0</v>
      </c>
      <c r="U526" s="40"/>
      <c r="V526" s="40"/>
      <c r="W526" s="40"/>
      <c r="X526" s="40"/>
      <c r="Y526" s="40"/>
      <c r="Z526" s="40"/>
      <c r="AA526" s="40"/>
      <c r="AB526" s="40"/>
      <c r="AC526" s="40"/>
      <c r="AD526" s="40"/>
      <c r="AE526" s="40"/>
      <c r="AR526" s="226" t="s">
        <v>181</v>
      </c>
      <c r="AT526" s="226" t="s">
        <v>176</v>
      </c>
      <c r="AU526" s="226" t="s">
        <v>92</v>
      </c>
      <c r="AY526" s="19" t="s">
        <v>174</v>
      </c>
      <c r="BE526" s="227">
        <f>IF(N526="základní",J526,0)</f>
        <v>0</v>
      </c>
      <c r="BF526" s="227">
        <f>IF(N526="snížená",J526,0)</f>
        <v>0</v>
      </c>
      <c r="BG526" s="227">
        <f>IF(N526="zákl. přenesená",J526,0)</f>
        <v>0</v>
      </c>
      <c r="BH526" s="227">
        <f>IF(N526="sníž. přenesená",J526,0)</f>
        <v>0</v>
      </c>
      <c r="BI526" s="227">
        <f>IF(N526="nulová",J526,0)</f>
        <v>0</v>
      </c>
      <c r="BJ526" s="19" t="s">
        <v>79</v>
      </c>
      <c r="BK526" s="227">
        <f>ROUND(I526*H526,2)</f>
        <v>0</v>
      </c>
      <c r="BL526" s="19" t="s">
        <v>181</v>
      </c>
      <c r="BM526" s="226" t="s">
        <v>741</v>
      </c>
    </row>
    <row r="527" s="2" customFormat="1">
      <c r="A527" s="40"/>
      <c r="B527" s="41"/>
      <c r="C527" s="42"/>
      <c r="D527" s="228" t="s">
        <v>183</v>
      </c>
      <c r="E527" s="42"/>
      <c r="F527" s="229" t="s">
        <v>742</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183</v>
      </c>
      <c r="AU527" s="19" t="s">
        <v>92</v>
      </c>
    </row>
    <row r="528" s="13" customFormat="1">
      <c r="A528" s="13"/>
      <c r="B528" s="234"/>
      <c r="C528" s="235"/>
      <c r="D528" s="228" t="s">
        <v>197</v>
      </c>
      <c r="E528" s="236" t="s">
        <v>19</v>
      </c>
      <c r="F528" s="237" t="s">
        <v>611</v>
      </c>
      <c r="G528" s="235"/>
      <c r="H528" s="238">
        <v>269.84500000000003</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197</v>
      </c>
      <c r="AU528" s="244" t="s">
        <v>92</v>
      </c>
      <c r="AV528" s="13" t="s">
        <v>81</v>
      </c>
      <c r="AW528" s="13" t="s">
        <v>33</v>
      </c>
      <c r="AX528" s="13" t="s">
        <v>72</v>
      </c>
      <c r="AY528" s="244" t="s">
        <v>174</v>
      </c>
    </row>
    <row r="529" s="13" customFormat="1">
      <c r="A529" s="13"/>
      <c r="B529" s="234"/>
      <c r="C529" s="235"/>
      <c r="D529" s="228" t="s">
        <v>197</v>
      </c>
      <c r="E529" s="236" t="s">
        <v>19</v>
      </c>
      <c r="F529" s="237" t="s">
        <v>659</v>
      </c>
      <c r="G529" s="235"/>
      <c r="H529" s="238">
        <v>-54.125</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197</v>
      </c>
      <c r="AU529" s="244" t="s">
        <v>92</v>
      </c>
      <c r="AV529" s="13" t="s">
        <v>81</v>
      </c>
      <c r="AW529" s="13" t="s">
        <v>33</v>
      </c>
      <c r="AX529" s="13" t="s">
        <v>72</v>
      </c>
      <c r="AY529" s="244" t="s">
        <v>174</v>
      </c>
    </row>
    <row r="530" s="13" customFormat="1">
      <c r="A530" s="13"/>
      <c r="B530" s="234"/>
      <c r="C530" s="235"/>
      <c r="D530" s="228" t="s">
        <v>197</v>
      </c>
      <c r="E530" s="236" t="s">
        <v>19</v>
      </c>
      <c r="F530" s="237" t="s">
        <v>660</v>
      </c>
      <c r="G530" s="235"/>
      <c r="H530" s="238">
        <v>41.139000000000003</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197</v>
      </c>
      <c r="AU530" s="244" t="s">
        <v>92</v>
      </c>
      <c r="AV530" s="13" t="s">
        <v>81</v>
      </c>
      <c r="AW530" s="13" t="s">
        <v>33</v>
      </c>
      <c r="AX530" s="13" t="s">
        <v>72</v>
      </c>
      <c r="AY530" s="244" t="s">
        <v>174</v>
      </c>
    </row>
    <row r="531" s="13" customFormat="1">
      <c r="A531" s="13"/>
      <c r="B531" s="234"/>
      <c r="C531" s="235"/>
      <c r="D531" s="228" t="s">
        <v>197</v>
      </c>
      <c r="E531" s="236" t="s">
        <v>19</v>
      </c>
      <c r="F531" s="237" t="s">
        <v>677</v>
      </c>
      <c r="G531" s="235"/>
      <c r="H531" s="238">
        <v>29.199999999999999</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197</v>
      </c>
      <c r="AU531" s="244" t="s">
        <v>92</v>
      </c>
      <c r="AV531" s="13" t="s">
        <v>81</v>
      </c>
      <c r="AW531" s="13" t="s">
        <v>33</v>
      </c>
      <c r="AX531" s="13" t="s">
        <v>72</v>
      </c>
      <c r="AY531" s="244" t="s">
        <v>174</v>
      </c>
    </row>
    <row r="532" s="12" customFormat="1" ht="20.88" customHeight="1">
      <c r="A532" s="12"/>
      <c r="B532" s="199"/>
      <c r="C532" s="200"/>
      <c r="D532" s="201" t="s">
        <v>71</v>
      </c>
      <c r="E532" s="213" t="s">
        <v>635</v>
      </c>
      <c r="F532" s="213" t="s">
        <v>743</v>
      </c>
      <c r="G532" s="200"/>
      <c r="H532" s="200"/>
      <c r="I532" s="203"/>
      <c r="J532" s="214">
        <f>BK532</f>
        <v>0</v>
      </c>
      <c r="K532" s="200"/>
      <c r="L532" s="205"/>
      <c r="M532" s="206"/>
      <c r="N532" s="207"/>
      <c r="O532" s="207"/>
      <c r="P532" s="208">
        <f>SUM(P533:P581)</f>
        <v>0</v>
      </c>
      <c r="Q532" s="207"/>
      <c r="R532" s="208">
        <f>SUM(R533:R581)</f>
        <v>51.751809340000001</v>
      </c>
      <c r="S532" s="207"/>
      <c r="T532" s="209">
        <f>SUM(T533:T581)</f>
        <v>0</v>
      </c>
      <c r="U532" s="12"/>
      <c r="V532" s="12"/>
      <c r="W532" s="12"/>
      <c r="X532" s="12"/>
      <c r="Y532" s="12"/>
      <c r="Z532" s="12"/>
      <c r="AA532" s="12"/>
      <c r="AB532" s="12"/>
      <c r="AC532" s="12"/>
      <c r="AD532" s="12"/>
      <c r="AE532" s="12"/>
      <c r="AR532" s="210" t="s">
        <v>79</v>
      </c>
      <c r="AT532" s="211" t="s">
        <v>71</v>
      </c>
      <c r="AU532" s="211" t="s">
        <v>81</v>
      </c>
      <c r="AY532" s="210" t="s">
        <v>174</v>
      </c>
      <c r="BK532" s="212">
        <f>SUM(BK533:BK581)</f>
        <v>0</v>
      </c>
    </row>
    <row r="533" s="2" customFormat="1">
      <c r="A533" s="40"/>
      <c r="B533" s="41"/>
      <c r="C533" s="215" t="s">
        <v>744</v>
      </c>
      <c r="D533" s="215" t="s">
        <v>176</v>
      </c>
      <c r="E533" s="216" t="s">
        <v>745</v>
      </c>
      <c r="F533" s="217" t="s">
        <v>746</v>
      </c>
      <c r="G533" s="218" t="s">
        <v>252</v>
      </c>
      <c r="H533" s="219">
        <v>4.6130000000000004</v>
      </c>
      <c r="I533" s="220"/>
      <c r="J533" s="221">
        <f>ROUND(I533*H533,2)</f>
        <v>0</v>
      </c>
      <c r="K533" s="217" t="s">
        <v>180</v>
      </c>
      <c r="L533" s="46"/>
      <c r="M533" s="222" t="s">
        <v>19</v>
      </c>
      <c r="N533" s="223" t="s">
        <v>43</v>
      </c>
      <c r="O533" s="86"/>
      <c r="P533" s="224">
        <f>O533*H533</f>
        <v>0</v>
      </c>
      <c r="Q533" s="224">
        <v>0.026339999999999999</v>
      </c>
      <c r="R533" s="224">
        <f>Q533*H533</f>
        <v>0.12150642</v>
      </c>
      <c r="S533" s="224">
        <v>0</v>
      </c>
      <c r="T533" s="225">
        <f>S533*H533</f>
        <v>0</v>
      </c>
      <c r="U533" s="40"/>
      <c r="V533" s="40"/>
      <c r="W533" s="40"/>
      <c r="X533" s="40"/>
      <c r="Y533" s="40"/>
      <c r="Z533" s="40"/>
      <c r="AA533" s="40"/>
      <c r="AB533" s="40"/>
      <c r="AC533" s="40"/>
      <c r="AD533" s="40"/>
      <c r="AE533" s="40"/>
      <c r="AR533" s="226" t="s">
        <v>181</v>
      </c>
      <c r="AT533" s="226" t="s">
        <v>176</v>
      </c>
      <c r="AU533" s="226" t="s">
        <v>92</v>
      </c>
      <c r="AY533" s="19" t="s">
        <v>174</v>
      </c>
      <c r="BE533" s="227">
        <f>IF(N533="základní",J533,0)</f>
        <v>0</v>
      </c>
      <c r="BF533" s="227">
        <f>IF(N533="snížená",J533,0)</f>
        <v>0</v>
      </c>
      <c r="BG533" s="227">
        <f>IF(N533="zákl. přenesená",J533,0)</f>
        <v>0</v>
      </c>
      <c r="BH533" s="227">
        <f>IF(N533="sníž. přenesená",J533,0)</f>
        <v>0</v>
      </c>
      <c r="BI533" s="227">
        <f>IF(N533="nulová",J533,0)</f>
        <v>0</v>
      </c>
      <c r="BJ533" s="19" t="s">
        <v>79</v>
      </c>
      <c r="BK533" s="227">
        <f>ROUND(I533*H533,2)</f>
        <v>0</v>
      </c>
      <c r="BL533" s="19" t="s">
        <v>181</v>
      </c>
      <c r="BM533" s="226" t="s">
        <v>747</v>
      </c>
    </row>
    <row r="534" s="2" customFormat="1">
      <c r="A534" s="40"/>
      <c r="B534" s="41"/>
      <c r="C534" s="42"/>
      <c r="D534" s="228" t="s">
        <v>183</v>
      </c>
      <c r="E534" s="42"/>
      <c r="F534" s="229" t="s">
        <v>748</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183</v>
      </c>
      <c r="AU534" s="19" t="s">
        <v>92</v>
      </c>
    </row>
    <row r="535" s="13" customFormat="1">
      <c r="A535" s="13"/>
      <c r="B535" s="234"/>
      <c r="C535" s="235"/>
      <c r="D535" s="228" t="s">
        <v>197</v>
      </c>
      <c r="E535" s="236" t="s">
        <v>19</v>
      </c>
      <c r="F535" s="237" t="s">
        <v>749</v>
      </c>
      <c r="G535" s="235"/>
      <c r="H535" s="238">
        <v>4.6130000000000004</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197</v>
      </c>
      <c r="AU535" s="244" t="s">
        <v>92</v>
      </c>
      <c r="AV535" s="13" t="s">
        <v>81</v>
      </c>
      <c r="AW535" s="13" t="s">
        <v>33</v>
      </c>
      <c r="AX535" s="13" t="s">
        <v>72</v>
      </c>
      <c r="AY535" s="244" t="s">
        <v>174</v>
      </c>
    </row>
    <row r="536" s="2" customFormat="1">
      <c r="A536" s="40"/>
      <c r="B536" s="41"/>
      <c r="C536" s="215" t="s">
        <v>750</v>
      </c>
      <c r="D536" s="215" t="s">
        <v>176</v>
      </c>
      <c r="E536" s="216" t="s">
        <v>751</v>
      </c>
      <c r="F536" s="217" t="s">
        <v>752</v>
      </c>
      <c r="G536" s="218" t="s">
        <v>193</v>
      </c>
      <c r="H536" s="219">
        <v>1.613</v>
      </c>
      <c r="I536" s="220"/>
      <c r="J536" s="221">
        <f>ROUND(I536*H536,2)</f>
        <v>0</v>
      </c>
      <c r="K536" s="217" t="s">
        <v>180</v>
      </c>
      <c r="L536" s="46"/>
      <c r="M536" s="222" t="s">
        <v>19</v>
      </c>
      <c r="N536" s="223" t="s">
        <v>43</v>
      </c>
      <c r="O536" s="86"/>
      <c r="P536" s="224">
        <f>O536*H536</f>
        <v>0</v>
      </c>
      <c r="Q536" s="224">
        <v>2.2563399999999998</v>
      </c>
      <c r="R536" s="224">
        <f>Q536*H536</f>
        <v>3.6394764199999998</v>
      </c>
      <c r="S536" s="224">
        <v>0</v>
      </c>
      <c r="T536" s="225">
        <f>S536*H536</f>
        <v>0</v>
      </c>
      <c r="U536" s="40"/>
      <c r="V536" s="40"/>
      <c r="W536" s="40"/>
      <c r="X536" s="40"/>
      <c r="Y536" s="40"/>
      <c r="Z536" s="40"/>
      <c r="AA536" s="40"/>
      <c r="AB536" s="40"/>
      <c r="AC536" s="40"/>
      <c r="AD536" s="40"/>
      <c r="AE536" s="40"/>
      <c r="AR536" s="226" t="s">
        <v>181</v>
      </c>
      <c r="AT536" s="226" t="s">
        <v>176</v>
      </c>
      <c r="AU536" s="226" t="s">
        <v>92</v>
      </c>
      <c r="AY536" s="19" t="s">
        <v>174</v>
      </c>
      <c r="BE536" s="227">
        <f>IF(N536="základní",J536,0)</f>
        <v>0</v>
      </c>
      <c r="BF536" s="227">
        <f>IF(N536="snížená",J536,0)</f>
        <v>0</v>
      </c>
      <c r="BG536" s="227">
        <f>IF(N536="zákl. přenesená",J536,0)</f>
        <v>0</v>
      </c>
      <c r="BH536" s="227">
        <f>IF(N536="sníž. přenesená",J536,0)</f>
        <v>0</v>
      </c>
      <c r="BI536" s="227">
        <f>IF(N536="nulová",J536,0)</f>
        <v>0</v>
      </c>
      <c r="BJ536" s="19" t="s">
        <v>79</v>
      </c>
      <c r="BK536" s="227">
        <f>ROUND(I536*H536,2)</f>
        <v>0</v>
      </c>
      <c r="BL536" s="19" t="s">
        <v>181</v>
      </c>
      <c r="BM536" s="226" t="s">
        <v>753</v>
      </c>
    </row>
    <row r="537" s="2" customFormat="1">
      <c r="A537" s="40"/>
      <c r="B537" s="41"/>
      <c r="C537" s="42"/>
      <c r="D537" s="228" t="s">
        <v>183</v>
      </c>
      <c r="E537" s="42"/>
      <c r="F537" s="229" t="s">
        <v>754</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183</v>
      </c>
      <c r="AU537" s="19" t="s">
        <v>92</v>
      </c>
    </row>
    <row r="538" s="13" customFormat="1">
      <c r="A538" s="13"/>
      <c r="B538" s="234"/>
      <c r="C538" s="235"/>
      <c r="D538" s="228" t="s">
        <v>197</v>
      </c>
      <c r="E538" s="236" t="s">
        <v>19</v>
      </c>
      <c r="F538" s="237" t="s">
        <v>755</v>
      </c>
      <c r="G538" s="235"/>
      <c r="H538" s="238">
        <v>0.065000000000000002</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197</v>
      </c>
      <c r="AU538" s="244" t="s">
        <v>92</v>
      </c>
      <c r="AV538" s="13" t="s">
        <v>81</v>
      </c>
      <c r="AW538" s="13" t="s">
        <v>33</v>
      </c>
      <c r="AX538" s="13" t="s">
        <v>72</v>
      </c>
      <c r="AY538" s="244" t="s">
        <v>174</v>
      </c>
    </row>
    <row r="539" s="13" customFormat="1">
      <c r="A539" s="13"/>
      <c r="B539" s="234"/>
      <c r="C539" s="235"/>
      <c r="D539" s="228" t="s">
        <v>197</v>
      </c>
      <c r="E539" s="236" t="s">
        <v>19</v>
      </c>
      <c r="F539" s="237" t="s">
        <v>756</v>
      </c>
      <c r="G539" s="235"/>
      <c r="H539" s="238">
        <v>0.99099999999999999</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197</v>
      </c>
      <c r="AU539" s="244" t="s">
        <v>92</v>
      </c>
      <c r="AV539" s="13" t="s">
        <v>81</v>
      </c>
      <c r="AW539" s="13" t="s">
        <v>33</v>
      </c>
      <c r="AX539" s="13" t="s">
        <v>72</v>
      </c>
      <c r="AY539" s="244" t="s">
        <v>174</v>
      </c>
    </row>
    <row r="540" s="13" customFormat="1">
      <c r="A540" s="13"/>
      <c r="B540" s="234"/>
      <c r="C540" s="235"/>
      <c r="D540" s="228" t="s">
        <v>197</v>
      </c>
      <c r="E540" s="236" t="s">
        <v>19</v>
      </c>
      <c r="F540" s="237" t="s">
        <v>757</v>
      </c>
      <c r="G540" s="235"/>
      <c r="H540" s="238">
        <v>0.55700000000000005</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197</v>
      </c>
      <c r="AU540" s="244" t="s">
        <v>92</v>
      </c>
      <c r="AV540" s="13" t="s">
        <v>81</v>
      </c>
      <c r="AW540" s="13" t="s">
        <v>33</v>
      </c>
      <c r="AX540" s="13" t="s">
        <v>72</v>
      </c>
      <c r="AY540" s="244" t="s">
        <v>174</v>
      </c>
    </row>
    <row r="541" s="2" customFormat="1" ht="16.5" customHeight="1">
      <c r="A541" s="40"/>
      <c r="B541" s="41"/>
      <c r="C541" s="215" t="s">
        <v>758</v>
      </c>
      <c r="D541" s="215" t="s">
        <v>176</v>
      </c>
      <c r="E541" s="216" t="s">
        <v>759</v>
      </c>
      <c r="F541" s="217" t="s">
        <v>760</v>
      </c>
      <c r="G541" s="218" t="s">
        <v>252</v>
      </c>
      <c r="H541" s="219">
        <v>275.30000000000001</v>
      </c>
      <c r="I541" s="220"/>
      <c r="J541" s="221">
        <f>ROUND(I541*H541,2)</f>
        <v>0</v>
      </c>
      <c r="K541" s="217" t="s">
        <v>180</v>
      </c>
      <c r="L541" s="46"/>
      <c r="M541" s="222" t="s">
        <v>19</v>
      </c>
      <c r="N541" s="223" t="s">
        <v>43</v>
      </c>
      <c r="O541" s="86"/>
      <c r="P541" s="224">
        <f>O541*H541</f>
        <v>0</v>
      </c>
      <c r="Q541" s="224">
        <v>0.00029999999999999997</v>
      </c>
      <c r="R541" s="224">
        <f>Q541*H541</f>
        <v>0.082589999999999997</v>
      </c>
      <c r="S541" s="224">
        <v>0</v>
      </c>
      <c r="T541" s="225">
        <f>S541*H541</f>
        <v>0</v>
      </c>
      <c r="U541" s="40"/>
      <c r="V541" s="40"/>
      <c r="W541" s="40"/>
      <c r="X541" s="40"/>
      <c r="Y541" s="40"/>
      <c r="Z541" s="40"/>
      <c r="AA541" s="40"/>
      <c r="AB541" s="40"/>
      <c r="AC541" s="40"/>
      <c r="AD541" s="40"/>
      <c r="AE541" s="40"/>
      <c r="AR541" s="226" t="s">
        <v>181</v>
      </c>
      <c r="AT541" s="226" t="s">
        <v>176</v>
      </c>
      <c r="AU541" s="226" t="s">
        <v>92</v>
      </c>
      <c r="AY541" s="19" t="s">
        <v>174</v>
      </c>
      <c r="BE541" s="227">
        <f>IF(N541="základní",J541,0)</f>
        <v>0</v>
      </c>
      <c r="BF541" s="227">
        <f>IF(N541="snížená",J541,0)</f>
        <v>0</v>
      </c>
      <c r="BG541" s="227">
        <f>IF(N541="zákl. přenesená",J541,0)</f>
        <v>0</v>
      </c>
      <c r="BH541" s="227">
        <f>IF(N541="sníž. přenesená",J541,0)</f>
        <v>0</v>
      </c>
      <c r="BI541" s="227">
        <f>IF(N541="nulová",J541,0)</f>
        <v>0</v>
      </c>
      <c r="BJ541" s="19" t="s">
        <v>79</v>
      </c>
      <c r="BK541" s="227">
        <f>ROUND(I541*H541,2)</f>
        <v>0</v>
      </c>
      <c r="BL541" s="19" t="s">
        <v>181</v>
      </c>
      <c r="BM541" s="226" t="s">
        <v>761</v>
      </c>
    </row>
    <row r="542" s="2" customFormat="1">
      <c r="A542" s="40"/>
      <c r="B542" s="41"/>
      <c r="C542" s="42"/>
      <c r="D542" s="228" t="s">
        <v>183</v>
      </c>
      <c r="E542" s="42"/>
      <c r="F542" s="229" t="s">
        <v>762</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183</v>
      </c>
      <c r="AU542" s="19" t="s">
        <v>92</v>
      </c>
    </row>
    <row r="543" s="2" customFormat="1">
      <c r="A543" s="40"/>
      <c r="B543" s="41"/>
      <c r="C543" s="42"/>
      <c r="D543" s="228" t="s">
        <v>185</v>
      </c>
      <c r="E543" s="42"/>
      <c r="F543" s="233" t="s">
        <v>763</v>
      </c>
      <c r="G543" s="42"/>
      <c r="H543" s="42"/>
      <c r="I543" s="230"/>
      <c r="J543" s="42"/>
      <c r="K543" s="42"/>
      <c r="L543" s="46"/>
      <c r="M543" s="231"/>
      <c r="N543" s="232"/>
      <c r="O543" s="86"/>
      <c r="P543" s="86"/>
      <c r="Q543" s="86"/>
      <c r="R543" s="86"/>
      <c r="S543" s="86"/>
      <c r="T543" s="87"/>
      <c r="U543" s="40"/>
      <c r="V543" s="40"/>
      <c r="W543" s="40"/>
      <c r="X543" s="40"/>
      <c r="Y543" s="40"/>
      <c r="Z543" s="40"/>
      <c r="AA543" s="40"/>
      <c r="AB543" s="40"/>
      <c r="AC543" s="40"/>
      <c r="AD543" s="40"/>
      <c r="AE543" s="40"/>
      <c r="AT543" s="19" t="s">
        <v>185</v>
      </c>
      <c r="AU543" s="19" t="s">
        <v>92</v>
      </c>
    </row>
    <row r="544" s="13" customFormat="1">
      <c r="A544" s="13"/>
      <c r="B544" s="234"/>
      <c r="C544" s="235"/>
      <c r="D544" s="228" t="s">
        <v>197</v>
      </c>
      <c r="E544" s="236" t="s">
        <v>19</v>
      </c>
      <c r="F544" s="237" t="s">
        <v>764</v>
      </c>
      <c r="G544" s="235"/>
      <c r="H544" s="238">
        <v>275.30000000000001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197</v>
      </c>
      <c r="AU544" s="244" t="s">
        <v>92</v>
      </c>
      <c r="AV544" s="13" t="s">
        <v>81</v>
      </c>
      <c r="AW544" s="13" t="s">
        <v>33</v>
      </c>
      <c r="AX544" s="13" t="s">
        <v>72</v>
      </c>
      <c r="AY544" s="244" t="s">
        <v>174</v>
      </c>
    </row>
    <row r="545" s="2" customFormat="1">
      <c r="A545" s="40"/>
      <c r="B545" s="41"/>
      <c r="C545" s="215" t="s">
        <v>765</v>
      </c>
      <c r="D545" s="215" t="s">
        <v>176</v>
      </c>
      <c r="E545" s="216" t="s">
        <v>766</v>
      </c>
      <c r="F545" s="217" t="s">
        <v>767</v>
      </c>
      <c r="G545" s="218" t="s">
        <v>252</v>
      </c>
      <c r="H545" s="219">
        <v>275.30000000000001</v>
      </c>
      <c r="I545" s="220"/>
      <c r="J545" s="221">
        <f>ROUND(I545*H545,2)</f>
        <v>0</v>
      </c>
      <c r="K545" s="217" t="s">
        <v>180</v>
      </c>
      <c r="L545" s="46"/>
      <c r="M545" s="222" t="s">
        <v>19</v>
      </c>
      <c r="N545" s="223" t="s">
        <v>43</v>
      </c>
      <c r="O545" s="86"/>
      <c r="P545" s="224">
        <f>O545*H545</f>
        <v>0</v>
      </c>
      <c r="Q545" s="224">
        <v>0.042000000000000003</v>
      </c>
      <c r="R545" s="224">
        <f>Q545*H545</f>
        <v>11.562600000000002</v>
      </c>
      <c r="S545" s="224">
        <v>0</v>
      </c>
      <c r="T545" s="225">
        <f>S545*H545</f>
        <v>0</v>
      </c>
      <c r="U545" s="40"/>
      <c r="V545" s="40"/>
      <c r="W545" s="40"/>
      <c r="X545" s="40"/>
      <c r="Y545" s="40"/>
      <c r="Z545" s="40"/>
      <c r="AA545" s="40"/>
      <c r="AB545" s="40"/>
      <c r="AC545" s="40"/>
      <c r="AD545" s="40"/>
      <c r="AE545" s="40"/>
      <c r="AR545" s="226" t="s">
        <v>181</v>
      </c>
      <c r="AT545" s="226" t="s">
        <v>176</v>
      </c>
      <c r="AU545" s="226" t="s">
        <v>92</v>
      </c>
      <c r="AY545" s="19" t="s">
        <v>174</v>
      </c>
      <c r="BE545" s="227">
        <f>IF(N545="základní",J545,0)</f>
        <v>0</v>
      </c>
      <c r="BF545" s="227">
        <f>IF(N545="snížená",J545,0)</f>
        <v>0</v>
      </c>
      <c r="BG545" s="227">
        <f>IF(N545="zákl. přenesená",J545,0)</f>
        <v>0</v>
      </c>
      <c r="BH545" s="227">
        <f>IF(N545="sníž. přenesená",J545,0)</f>
        <v>0</v>
      </c>
      <c r="BI545" s="227">
        <f>IF(N545="nulová",J545,0)</f>
        <v>0</v>
      </c>
      <c r="BJ545" s="19" t="s">
        <v>79</v>
      </c>
      <c r="BK545" s="227">
        <f>ROUND(I545*H545,2)</f>
        <v>0</v>
      </c>
      <c r="BL545" s="19" t="s">
        <v>181</v>
      </c>
      <c r="BM545" s="226" t="s">
        <v>768</v>
      </c>
    </row>
    <row r="546" s="2" customFormat="1">
      <c r="A546" s="40"/>
      <c r="B546" s="41"/>
      <c r="C546" s="42"/>
      <c r="D546" s="228" t="s">
        <v>183</v>
      </c>
      <c r="E546" s="42"/>
      <c r="F546" s="229" t="s">
        <v>769</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183</v>
      </c>
      <c r="AU546" s="19" t="s">
        <v>92</v>
      </c>
    </row>
    <row r="547" s="2" customFormat="1">
      <c r="A547" s="40"/>
      <c r="B547" s="41"/>
      <c r="C547" s="42"/>
      <c r="D547" s="228" t="s">
        <v>185</v>
      </c>
      <c r="E547" s="42"/>
      <c r="F547" s="233" t="s">
        <v>770</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185</v>
      </c>
      <c r="AU547" s="19" t="s">
        <v>92</v>
      </c>
    </row>
    <row r="548" s="13" customFormat="1">
      <c r="A548" s="13"/>
      <c r="B548" s="234"/>
      <c r="C548" s="235"/>
      <c r="D548" s="228" t="s">
        <v>197</v>
      </c>
      <c r="E548" s="236" t="s">
        <v>19</v>
      </c>
      <c r="F548" s="237" t="s">
        <v>764</v>
      </c>
      <c r="G548" s="235"/>
      <c r="H548" s="238">
        <v>275.30000000000001</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197</v>
      </c>
      <c r="AU548" s="244" t="s">
        <v>92</v>
      </c>
      <c r="AV548" s="13" t="s">
        <v>81</v>
      </c>
      <c r="AW548" s="13" t="s">
        <v>33</v>
      </c>
      <c r="AX548" s="13" t="s">
        <v>72</v>
      </c>
      <c r="AY548" s="244" t="s">
        <v>174</v>
      </c>
    </row>
    <row r="549" s="2" customFormat="1">
      <c r="A549" s="40"/>
      <c r="B549" s="41"/>
      <c r="C549" s="215" t="s">
        <v>771</v>
      </c>
      <c r="D549" s="215" t="s">
        <v>176</v>
      </c>
      <c r="E549" s="216" t="s">
        <v>772</v>
      </c>
      <c r="F549" s="217" t="s">
        <v>773</v>
      </c>
      <c r="G549" s="218" t="s">
        <v>252</v>
      </c>
      <c r="H549" s="219">
        <v>0.79400000000000004</v>
      </c>
      <c r="I549" s="220"/>
      <c r="J549" s="221">
        <f>ROUND(I549*H549,2)</f>
        <v>0</v>
      </c>
      <c r="K549" s="217" t="s">
        <v>180</v>
      </c>
      <c r="L549" s="46"/>
      <c r="M549" s="222" t="s">
        <v>19</v>
      </c>
      <c r="N549" s="223" t="s">
        <v>43</v>
      </c>
      <c r="O549" s="86"/>
      <c r="P549" s="224">
        <f>O549*H549</f>
        <v>0</v>
      </c>
      <c r="Q549" s="224">
        <v>0.105</v>
      </c>
      <c r="R549" s="224">
        <f>Q549*H549</f>
        <v>0.08337</v>
      </c>
      <c r="S549" s="224">
        <v>0</v>
      </c>
      <c r="T549" s="225">
        <f>S549*H549</f>
        <v>0</v>
      </c>
      <c r="U549" s="40"/>
      <c r="V549" s="40"/>
      <c r="W549" s="40"/>
      <c r="X549" s="40"/>
      <c r="Y549" s="40"/>
      <c r="Z549" s="40"/>
      <c r="AA549" s="40"/>
      <c r="AB549" s="40"/>
      <c r="AC549" s="40"/>
      <c r="AD549" s="40"/>
      <c r="AE549" s="40"/>
      <c r="AR549" s="226" t="s">
        <v>181</v>
      </c>
      <c r="AT549" s="226" t="s">
        <v>176</v>
      </c>
      <c r="AU549" s="226" t="s">
        <v>92</v>
      </c>
      <c r="AY549" s="19" t="s">
        <v>174</v>
      </c>
      <c r="BE549" s="227">
        <f>IF(N549="základní",J549,0)</f>
        <v>0</v>
      </c>
      <c r="BF549" s="227">
        <f>IF(N549="snížená",J549,0)</f>
        <v>0</v>
      </c>
      <c r="BG549" s="227">
        <f>IF(N549="zákl. přenesená",J549,0)</f>
        <v>0</v>
      </c>
      <c r="BH549" s="227">
        <f>IF(N549="sníž. přenesená",J549,0)</f>
        <v>0</v>
      </c>
      <c r="BI549" s="227">
        <f>IF(N549="nulová",J549,0)</f>
        <v>0</v>
      </c>
      <c r="BJ549" s="19" t="s">
        <v>79</v>
      </c>
      <c r="BK549" s="227">
        <f>ROUND(I549*H549,2)</f>
        <v>0</v>
      </c>
      <c r="BL549" s="19" t="s">
        <v>181</v>
      </c>
      <c r="BM549" s="226" t="s">
        <v>774</v>
      </c>
    </row>
    <row r="550" s="2" customFormat="1">
      <c r="A550" s="40"/>
      <c r="B550" s="41"/>
      <c r="C550" s="42"/>
      <c r="D550" s="228" t="s">
        <v>183</v>
      </c>
      <c r="E550" s="42"/>
      <c r="F550" s="229" t="s">
        <v>775</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183</v>
      </c>
      <c r="AU550" s="19" t="s">
        <v>92</v>
      </c>
    </row>
    <row r="551" s="2" customFormat="1">
      <c r="A551" s="40"/>
      <c r="B551" s="41"/>
      <c r="C551" s="42"/>
      <c r="D551" s="228" t="s">
        <v>185</v>
      </c>
      <c r="E551" s="42"/>
      <c r="F551" s="233" t="s">
        <v>770</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185</v>
      </c>
      <c r="AU551" s="19" t="s">
        <v>92</v>
      </c>
    </row>
    <row r="552" s="13" customFormat="1">
      <c r="A552" s="13"/>
      <c r="B552" s="234"/>
      <c r="C552" s="235"/>
      <c r="D552" s="228" t="s">
        <v>197</v>
      </c>
      <c r="E552" s="236" t="s">
        <v>19</v>
      </c>
      <c r="F552" s="237" t="s">
        <v>776</v>
      </c>
      <c r="G552" s="235"/>
      <c r="H552" s="238">
        <v>0.79400000000000004</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197</v>
      </c>
      <c r="AU552" s="244" t="s">
        <v>92</v>
      </c>
      <c r="AV552" s="13" t="s">
        <v>81</v>
      </c>
      <c r="AW552" s="13" t="s">
        <v>33</v>
      </c>
      <c r="AX552" s="13" t="s">
        <v>72</v>
      </c>
      <c r="AY552" s="244" t="s">
        <v>174</v>
      </c>
    </row>
    <row r="553" s="2" customFormat="1" ht="21.75" customHeight="1">
      <c r="A553" s="40"/>
      <c r="B553" s="41"/>
      <c r="C553" s="215" t="s">
        <v>777</v>
      </c>
      <c r="D553" s="215" t="s">
        <v>176</v>
      </c>
      <c r="E553" s="216" t="s">
        <v>778</v>
      </c>
      <c r="F553" s="217" t="s">
        <v>779</v>
      </c>
      <c r="G553" s="218" t="s">
        <v>252</v>
      </c>
      <c r="H553" s="219">
        <v>310</v>
      </c>
      <c r="I553" s="220"/>
      <c r="J553" s="221">
        <f>ROUND(I553*H553,2)</f>
        <v>0</v>
      </c>
      <c r="K553" s="217" t="s">
        <v>180</v>
      </c>
      <c r="L553" s="46"/>
      <c r="M553" s="222" t="s">
        <v>19</v>
      </c>
      <c r="N553" s="223" t="s">
        <v>43</v>
      </c>
      <c r="O553" s="86"/>
      <c r="P553" s="224">
        <f>O553*H553</f>
        <v>0</v>
      </c>
      <c r="Q553" s="224">
        <v>0.067019999999999996</v>
      </c>
      <c r="R553" s="224">
        <f>Q553*H553</f>
        <v>20.776199999999999</v>
      </c>
      <c r="S553" s="224">
        <v>0</v>
      </c>
      <c r="T553" s="225">
        <f>S553*H553</f>
        <v>0</v>
      </c>
      <c r="U553" s="40"/>
      <c r="V553" s="40"/>
      <c r="W553" s="40"/>
      <c r="X553" s="40"/>
      <c r="Y553" s="40"/>
      <c r="Z553" s="40"/>
      <c r="AA553" s="40"/>
      <c r="AB553" s="40"/>
      <c r="AC553" s="40"/>
      <c r="AD553" s="40"/>
      <c r="AE553" s="40"/>
      <c r="AR553" s="226" t="s">
        <v>181</v>
      </c>
      <c r="AT553" s="226" t="s">
        <v>176</v>
      </c>
      <c r="AU553" s="226" t="s">
        <v>92</v>
      </c>
      <c r="AY553" s="19" t="s">
        <v>174</v>
      </c>
      <c r="BE553" s="227">
        <f>IF(N553="základní",J553,0)</f>
        <v>0</v>
      </c>
      <c r="BF553" s="227">
        <f>IF(N553="snížená",J553,0)</f>
        <v>0</v>
      </c>
      <c r="BG553" s="227">
        <f>IF(N553="zákl. přenesená",J553,0)</f>
        <v>0</v>
      </c>
      <c r="BH553" s="227">
        <f>IF(N553="sníž. přenesená",J553,0)</f>
        <v>0</v>
      </c>
      <c r="BI553" s="227">
        <f>IF(N553="nulová",J553,0)</f>
        <v>0</v>
      </c>
      <c r="BJ553" s="19" t="s">
        <v>79</v>
      </c>
      <c r="BK553" s="227">
        <f>ROUND(I553*H553,2)</f>
        <v>0</v>
      </c>
      <c r="BL553" s="19" t="s">
        <v>181</v>
      </c>
      <c r="BM553" s="226" t="s">
        <v>780</v>
      </c>
    </row>
    <row r="554" s="2" customFormat="1">
      <c r="A554" s="40"/>
      <c r="B554" s="41"/>
      <c r="C554" s="42"/>
      <c r="D554" s="228" t="s">
        <v>183</v>
      </c>
      <c r="E554" s="42"/>
      <c r="F554" s="229" t="s">
        <v>781</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183</v>
      </c>
      <c r="AU554" s="19" t="s">
        <v>92</v>
      </c>
    </row>
    <row r="555" s="2" customFormat="1">
      <c r="A555" s="40"/>
      <c r="B555" s="41"/>
      <c r="C555" s="42"/>
      <c r="D555" s="228" t="s">
        <v>185</v>
      </c>
      <c r="E555" s="42"/>
      <c r="F555" s="233" t="s">
        <v>782</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185</v>
      </c>
      <c r="AU555" s="19" t="s">
        <v>92</v>
      </c>
    </row>
    <row r="556" s="13" customFormat="1">
      <c r="A556" s="13"/>
      <c r="B556" s="234"/>
      <c r="C556" s="235"/>
      <c r="D556" s="228" t="s">
        <v>197</v>
      </c>
      <c r="E556" s="236" t="s">
        <v>19</v>
      </c>
      <c r="F556" s="237" t="s">
        <v>783</v>
      </c>
      <c r="G556" s="235"/>
      <c r="H556" s="238">
        <v>310</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197</v>
      </c>
      <c r="AU556" s="244" t="s">
        <v>92</v>
      </c>
      <c r="AV556" s="13" t="s">
        <v>81</v>
      </c>
      <c r="AW556" s="13" t="s">
        <v>33</v>
      </c>
      <c r="AX556" s="13" t="s">
        <v>72</v>
      </c>
      <c r="AY556" s="244" t="s">
        <v>174</v>
      </c>
    </row>
    <row r="557" s="2" customFormat="1">
      <c r="A557" s="40"/>
      <c r="B557" s="41"/>
      <c r="C557" s="215" t="s">
        <v>784</v>
      </c>
      <c r="D557" s="215" t="s">
        <v>176</v>
      </c>
      <c r="E557" s="216" t="s">
        <v>785</v>
      </c>
      <c r="F557" s="217" t="s">
        <v>786</v>
      </c>
      <c r="G557" s="218" t="s">
        <v>179</v>
      </c>
      <c r="H557" s="219">
        <v>36.259999999999998</v>
      </c>
      <c r="I557" s="220"/>
      <c r="J557" s="221">
        <f>ROUND(I557*H557,2)</f>
        <v>0</v>
      </c>
      <c r="K557" s="217" t="s">
        <v>180</v>
      </c>
      <c r="L557" s="46"/>
      <c r="M557" s="222" t="s">
        <v>19</v>
      </c>
      <c r="N557" s="223" t="s">
        <v>43</v>
      </c>
      <c r="O557" s="86"/>
      <c r="P557" s="224">
        <f>O557*H557</f>
        <v>0</v>
      </c>
      <c r="Q557" s="224">
        <v>0.12895000000000001</v>
      </c>
      <c r="R557" s="224">
        <f>Q557*H557</f>
        <v>4.6757270000000002</v>
      </c>
      <c r="S557" s="224">
        <v>0</v>
      </c>
      <c r="T557" s="225">
        <f>S557*H557</f>
        <v>0</v>
      </c>
      <c r="U557" s="40"/>
      <c r="V557" s="40"/>
      <c r="W557" s="40"/>
      <c r="X557" s="40"/>
      <c r="Y557" s="40"/>
      <c r="Z557" s="40"/>
      <c r="AA557" s="40"/>
      <c r="AB557" s="40"/>
      <c r="AC557" s="40"/>
      <c r="AD557" s="40"/>
      <c r="AE557" s="40"/>
      <c r="AR557" s="226" t="s">
        <v>181</v>
      </c>
      <c r="AT557" s="226" t="s">
        <v>176</v>
      </c>
      <c r="AU557" s="226" t="s">
        <v>92</v>
      </c>
      <c r="AY557" s="19" t="s">
        <v>174</v>
      </c>
      <c r="BE557" s="227">
        <f>IF(N557="základní",J557,0)</f>
        <v>0</v>
      </c>
      <c r="BF557" s="227">
        <f>IF(N557="snížená",J557,0)</f>
        <v>0</v>
      </c>
      <c r="BG557" s="227">
        <f>IF(N557="zákl. přenesená",J557,0)</f>
        <v>0</v>
      </c>
      <c r="BH557" s="227">
        <f>IF(N557="sníž. přenesená",J557,0)</f>
        <v>0</v>
      </c>
      <c r="BI557" s="227">
        <f>IF(N557="nulová",J557,0)</f>
        <v>0</v>
      </c>
      <c r="BJ557" s="19" t="s">
        <v>79</v>
      </c>
      <c r="BK557" s="227">
        <f>ROUND(I557*H557,2)</f>
        <v>0</v>
      </c>
      <c r="BL557" s="19" t="s">
        <v>181</v>
      </c>
      <c r="BM557" s="226" t="s">
        <v>787</v>
      </c>
    </row>
    <row r="558" s="2" customFormat="1">
      <c r="A558" s="40"/>
      <c r="B558" s="41"/>
      <c r="C558" s="42"/>
      <c r="D558" s="228" t="s">
        <v>183</v>
      </c>
      <c r="E558" s="42"/>
      <c r="F558" s="229" t="s">
        <v>788</v>
      </c>
      <c r="G558" s="42"/>
      <c r="H558" s="42"/>
      <c r="I558" s="230"/>
      <c r="J558" s="42"/>
      <c r="K558" s="42"/>
      <c r="L558" s="46"/>
      <c r="M558" s="231"/>
      <c r="N558" s="232"/>
      <c r="O558" s="86"/>
      <c r="P558" s="86"/>
      <c r="Q558" s="86"/>
      <c r="R558" s="86"/>
      <c r="S558" s="86"/>
      <c r="T558" s="87"/>
      <c r="U558" s="40"/>
      <c r="V558" s="40"/>
      <c r="W558" s="40"/>
      <c r="X558" s="40"/>
      <c r="Y558" s="40"/>
      <c r="Z558" s="40"/>
      <c r="AA558" s="40"/>
      <c r="AB558" s="40"/>
      <c r="AC558" s="40"/>
      <c r="AD558" s="40"/>
      <c r="AE558" s="40"/>
      <c r="AT558" s="19" t="s">
        <v>183</v>
      </c>
      <c r="AU558" s="19" t="s">
        <v>92</v>
      </c>
    </row>
    <row r="559" s="13" customFormat="1">
      <c r="A559" s="13"/>
      <c r="B559" s="234"/>
      <c r="C559" s="235"/>
      <c r="D559" s="228" t="s">
        <v>197</v>
      </c>
      <c r="E559" s="236" t="s">
        <v>19</v>
      </c>
      <c r="F559" s="237" t="s">
        <v>789</v>
      </c>
      <c r="G559" s="235"/>
      <c r="H559" s="238">
        <v>36.259999999999998</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197</v>
      </c>
      <c r="AU559" s="244" t="s">
        <v>92</v>
      </c>
      <c r="AV559" s="13" t="s">
        <v>81</v>
      </c>
      <c r="AW559" s="13" t="s">
        <v>33</v>
      </c>
      <c r="AX559" s="13" t="s">
        <v>72</v>
      </c>
      <c r="AY559" s="244" t="s">
        <v>174</v>
      </c>
    </row>
    <row r="560" s="2" customFormat="1" ht="21.75" customHeight="1">
      <c r="A560" s="40"/>
      <c r="B560" s="41"/>
      <c r="C560" s="215" t="s">
        <v>790</v>
      </c>
      <c r="D560" s="215" t="s">
        <v>176</v>
      </c>
      <c r="E560" s="216" t="s">
        <v>791</v>
      </c>
      <c r="F560" s="217" t="s">
        <v>792</v>
      </c>
      <c r="G560" s="218" t="s">
        <v>252</v>
      </c>
      <c r="H560" s="219">
        <v>17.879999999999999</v>
      </c>
      <c r="I560" s="220"/>
      <c r="J560" s="221">
        <f>ROUND(I560*H560,2)</f>
        <v>0</v>
      </c>
      <c r="K560" s="217" t="s">
        <v>180</v>
      </c>
      <c r="L560" s="46"/>
      <c r="M560" s="222" t="s">
        <v>19</v>
      </c>
      <c r="N560" s="223" t="s">
        <v>43</v>
      </c>
      <c r="O560" s="86"/>
      <c r="P560" s="224">
        <f>O560*H560</f>
        <v>0</v>
      </c>
      <c r="Q560" s="224">
        <v>0.27560000000000001</v>
      </c>
      <c r="R560" s="224">
        <f>Q560*H560</f>
        <v>4.9277280000000001</v>
      </c>
      <c r="S560" s="224">
        <v>0</v>
      </c>
      <c r="T560" s="225">
        <f>S560*H560</f>
        <v>0</v>
      </c>
      <c r="U560" s="40"/>
      <c r="V560" s="40"/>
      <c r="W560" s="40"/>
      <c r="X560" s="40"/>
      <c r="Y560" s="40"/>
      <c r="Z560" s="40"/>
      <c r="AA560" s="40"/>
      <c r="AB560" s="40"/>
      <c r="AC560" s="40"/>
      <c r="AD560" s="40"/>
      <c r="AE560" s="40"/>
      <c r="AR560" s="226" t="s">
        <v>181</v>
      </c>
      <c r="AT560" s="226" t="s">
        <v>176</v>
      </c>
      <c r="AU560" s="226" t="s">
        <v>92</v>
      </c>
      <c r="AY560" s="19" t="s">
        <v>174</v>
      </c>
      <c r="BE560" s="227">
        <f>IF(N560="základní",J560,0)</f>
        <v>0</v>
      </c>
      <c r="BF560" s="227">
        <f>IF(N560="snížená",J560,0)</f>
        <v>0</v>
      </c>
      <c r="BG560" s="227">
        <f>IF(N560="zákl. přenesená",J560,0)</f>
        <v>0</v>
      </c>
      <c r="BH560" s="227">
        <f>IF(N560="sníž. přenesená",J560,0)</f>
        <v>0</v>
      </c>
      <c r="BI560" s="227">
        <f>IF(N560="nulová",J560,0)</f>
        <v>0</v>
      </c>
      <c r="BJ560" s="19" t="s">
        <v>79</v>
      </c>
      <c r="BK560" s="227">
        <f>ROUND(I560*H560,2)</f>
        <v>0</v>
      </c>
      <c r="BL560" s="19" t="s">
        <v>181</v>
      </c>
      <c r="BM560" s="226" t="s">
        <v>793</v>
      </c>
    </row>
    <row r="561" s="2" customFormat="1">
      <c r="A561" s="40"/>
      <c r="B561" s="41"/>
      <c r="C561" s="42"/>
      <c r="D561" s="228" t="s">
        <v>183</v>
      </c>
      <c r="E561" s="42"/>
      <c r="F561" s="229" t="s">
        <v>794</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183</v>
      </c>
      <c r="AU561" s="19" t="s">
        <v>92</v>
      </c>
    </row>
    <row r="562" s="13" customFormat="1">
      <c r="A562" s="13"/>
      <c r="B562" s="234"/>
      <c r="C562" s="235"/>
      <c r="D562" s="228" t="s">
        <v>197</v>
      </c>
      <c r="E562" s="236" t="s">
        <v>19</v>
      </c>
      <c r="F562" s="237" t="s">
        <v>795</v>
      </c>
      <c r="G562" s="235"/>
      <c r="H562" s="238">
        <v>17.879999999999999</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197</v>
      </c>
      <c r="AU562" s="244" t="s">
        <v>92</v>
      </c>
      <c r="AV562" s="13" t="s">
        <v>81</v>
      </c>
      <c r="AW562" s="13" t="s">
        <v>33</v>
      </c>
      <c r="AX562" s="13" t="s">
        <v>72</v>
      </c>
      <c r="AY562" s="244" t="s">
        <v>174</v>
      </c>
    </row>
    <row r="563" s="2" customFormat="1">
      <c r="A563" s="40"/>
      <c r="B563" s="41"/>
      <c r="C563" s="215" t="s">
        <v>796</v>
      </c>
      <c r="D563" s="215" t="s">
        <v>176</v>
      </c>
      <c r="E563" s="216" t="s">
        <v>797</v>
      </c>
      <c r="F563" s="217" t="s">
        <v>798</v>
      </c>
      <c r="G563" s="218" t="s">
        <v>252</v>
      </c>
      <c r="H563" s="219">
        <v>17.879999999999999</v>
      </c>
      <c r="I563" s="220"/>
      <c r="J563" s="221">
        <f>ROUND(I563*H563,2)</f>
        <v>0</v>
      </c>
      <c r="K563" s="217" t="s">
        <v>180</v>
      </c>
      <c r="L563" s="46"/>
      <c r="M563" s="222" t="s">
        <v>19</v>
      </c>
      <c r="N563" s="223" t="s">
        <v>43</v>
      </c>
      <c r="O563" s="86"/>
      <c r="P563" s="224">
        <f>O563*H563</f>
        <v>0</v>
      </c>
      <c r="Q563" s="224">
        <v>0.29794999999999999</v>
      </c>
      <c r="R563" s="224">
        <f>Q563*H563</f>
        <v>5.3273459999999995</v>
      </c>
      <c r="S563" s="224">
        <v>0</v>
      </c>
      <c r="T563" s="225">
        <f>S563*H563</f>
        <v>0</v>
      </c>
      <c r="U563" s="40"/>
      <c r="V563" s="40"/>
      <c r="W563" s="40"/>
      <c r="X563" s="40"/>
      <c r="Y563" s="40"/>
      <c r="Z563" s="40"/>
      <c r="AA563" s="40"/>
      <c r="AB563" s="40"/>
      <c r="AC563" s="40"/>
      <c r="AD563" s="40"/>
      <c r="AE563" s="40"/>
      <c r="AR563" s="226" t="s">
        <v>181</v>
      </c>
      <c r="AT563" s="226" t="s">
        <v>176</v>
      </c>
      <c r="AU563" s="226" t="s">
        <v>92</v>
      </c>
      <c r="AY563" s="19" t="s">
        <v>174</v>
      </c>
      <c r="BE563" s="227">
        <f>IF(N563="základní",J563,0)</f>
        <v>0</v>
      </c>
      <c r="BF563" s="227">
        <f>IF(N563="snížená",J563,0)</f>
        <v>0</v>
      </c>
      <c r="BG563" s="227">
        <f>IF(N563="zákl. přenesená",J563,0)</f>
        <v>0</v>
      </c>
      <c r="BH563" s="227">
        <f>IF(N563="sníž. přenesená",J563,0)</f>
        <v>0</v>
      </c>
      <c r="BI563" s="227">
        <f>IF(N563="nulová",J563,0)</f>
        <v>0</v>
      </c>
      <c r="BJ563" s="19" t="s">
        <v>79</v>
      </c>
      <c r="BK563" s="227">
        <f>ROUND(I563*H563,2)</f>
        <v>0</v>
      </c>
      <c r="BL563" s="19" t="s">
        <v>181</v>
      </c>
      <c r="BM563" s="226" t="s">
        <v>799</v>
      </c>
    </row>
    <row r="564" s="2" customFormat="1">
      <c r="A564" s="40"/>
      <c r="B564" s="41"/>
      <c r="C564" s="42"/>
      <c r="D564" s="228" t="s">
        <v>183</v>
      </c>
      <c r="E564" s="42"/>
      <c r="F564" s="229" t="s">
        <v>800</v>
      </c>
      <c r="G564" s="42"/>
      <c r="H564" s="42"/>
      <c r="I564" s="230"/>
      <c r="J564" s="42"/>
      <c r="K564" s="42"/>
      <c r="L564" s="46"/>
      <c r="M564" s="231"/>
      <c r="N564" s="232"/>
      <c r="O564" s="86"/>
      <c r="P564" s="86"/>
      <c r="Q564" s="86"/>
      <c r="R564" s="86"/>
      <c r="S564" s="86"/>
      <c r="T564" s="87"/>
      <c r="U564" s="40"/>
      <c r="V564" s="40"/>
      <c r="W564" s="40"/>
      <c r="X564" s="40"/>
      <c r="Y564" s="40"/>
      <c r="Z564" s="40"/>
      <c r="AA564" s="40"/>
      <c r="AB564" s="40"/>
      <c r="AC564" s="40"/>
      <c r="AD564" s="40"/>
      <c r="AE564" s="40"/>
      <c r="AT564" s="19" t="s">
        <v>183</v>
      </c>
      <c r="AU564" s="19" t="s">
        <v>92</v>
      </c>
    </row>
    <row r="565" s="2" customFormat="1" ht="16.5" customHeight="1">
      <c r="A565" s="40"/>
      <c r="B565" s="41"/>
      <c r="C565" s="215" t="s">
        <v>801</v>
      </c>
      <c r="D565" s="215" t="s">
        <v>176</v>
      </c>
      <c r="E565" s="216" t="s">
        <v>606</v>
      </c>
      <c r="F565" s="217" t="s">
        <v>607</v>
      </c>
      <c r="G565" s="218" t="s">
        <v>252</v>
      </c>
      <c r="H565" s="219">
        <v>21.145</v>
      </c>
      <c r="I565" s="220"/>
      <c r="J565" s="221">
        <f>ROUND(I565*H565,2)</f>
        <v>0</v>
      </c>
      <c r="K565" s="217" t="s">
        <v>180</v>
      </c>
      <c r="L565" s="46"/>
      <c r="M565" s="222" t="s">
        <v>19</v>
      </c>
      <c r="N565" s="223" t="s">
        <v>43</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181</v>
      </c>
      <c r="AT565" s="226" t="s">
        <v>176</v>
      </c>
      <c r="AU565" s="226" t="s">
        <v>92</v>
      </c>
      <c r="AY565" s="19" t="s">
        <v>174</v>
      </c>
      <c r="BE565" s="227">
        <f>IF(N565="základní",J565,0)</f>
        <v>0</v>
      </c>
      <c r="BF565" s="227">
        <f>IF(N565="snížená",J565,0)</f>
        <v>0</v>
      </c>
      <c r="BG565" s="227">
        <f>IF(N565="zákl. přenesená",J565,0)</f>
        <v>0</v>
      </c>
      <c r="BH565" s="227">
        <f>IF(N565="sníž. přenesená",J565,0)</f>
        <v>0</v>
      </c>
      <c r="BI565" s="227">
        <f>IF(N565="nulová",J565,0)</f>
        <v>0</v>
      </c>
      <c r="BJ565" s="19" t="s">
        <v>79</v>
      </c>
      <c r="BK565" s="227">
        <f>ROUND(I565*H565,2)</f>
        <v>0</v>
      </c>
      <c r="BL565" s="19" t="s">
        <v>181</v>
      </c>
      <c r="BM565" s="226" t="s">
        <v>802</v>
      </c>
    </row>
    <row r="566" s="2" customFormat="1">
      <c r="A566" s="40"/>
      <c r="B566" s="41"/>
      <c r="C566" s="42"/>
      <c r="D566" s="228" t="s">
        <v>183</v>
      </c>
      <c r="E566" s="42"/>
      <c r="F566" s="229" t="s">
        <v>609</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183</v>
      </c>
      <c r="AU566" s="19" t="s">
        <v>92</v>
      </c>
    </row>
    <row r="567" s="13" customFormat="1">
      <c r="A567" s="13"/>
      <c r="B567" s="234"/>
      <c r="C567" s="235"/>
      <c r="D567" s="228" t="s">
        <v>197</v>
      </c>
      <c r="E567" s="236" t="s">
        <v>19</v>
      </c>
      <c r="F567" s="237" t="s">
        <v>803</v>
      </c>
      <c r="G567" s="235"/>
      <c r="H567" s="238">
        <v>12.52</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197</v>
      </c>
      <c r="AU567" s="244" t="s">
        <v>92</v>
      </c>
      <c r="AV567" s="13" t="s">
        <v>81</v>
      </c>
      <c r="AW567" s="13" t="s">
        <v>33</v>
      </c>
      <c r="AX567" s="13" t="s">
        <v>72</v>
      </c>
      <c r="AY567" s="244" t="s">
        <v>174</v>
      </c>
    </row>
    <row r="568" s="13" customFormat="1">
      <c r="A568" s="13"/>
      <c r="B568" s="234"/>
      <c r="C568" s="235"/>
      <c r="D568" s="228" t="s">
        <v>197</v>
      </c>
      <c r="E568" s="236" t="s">
        <v>19</v>
      </c>
      <c r="F568" s="237" t="s">
        <v>804</v>
      </c>
      <c r="G568" s="235"/>
      <c r="H568" s="238">
        <v>2.375</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197</v>
      </c>
      <c r="AU568" s="244" t="s">
        <v>92</v>
      </c>
      <c r="AV568" s="13" t="s">
        <v>81</v>
      </c>
      <c r="AW568" s="13" t="s">
        <v>33</v>
      </c>
      <c r="AX568" s="13" t="s">
        <v>72</v>
      </c>
      <c r="AY568" s="244" t="s">
        <v>174</v>
      </c>
    </row>
    <row r="569" s="13" customFormat="1">
      <c r="A569" s="13"/>
      <c r="B569" s="234"/>
      <c r="C569" s="235"/>
      <c r="D569" s="228" t="s">
        <v>197</v>
      </c>
      <c r="E569" s="236" t="s">
        <v>19</v>
      </c>
      <c r="F569" s="237" t="s">
        <v>805</v>
      </c>
      <c r="G569" s="235"/>
      <c r="H569" s="238">
        <v>6.25</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197</v>
      </c>
      <c r="AU569" s="244" t="s">
        <v>92</v>
      </c>
      <c r="AV569" s="13" t="s">
        <v>81</v>
      </c>
      <c r="AW569" s="13" t="s">
        <v>33</v>
      </c>
      <c r="AX569" s="13" t="s">
        <v>72</v>
      </c>
      <c r="AY569" s="244" t="s">
        <v>174</v>
      </c>
    </row>
    <row r="570" s="2" customFormat="1">
      <c r="A570" s="40"/>
      <c r="B570" s="41"/>
      <c r="C570" s="215" t="s">
        <v>806</v>
      </c>
      <c r="D570" s="215" t="s">
        <v>176</v>
      </c>
      <c r="E570" s="216" t="s">
        <v>613</v>
      </c>
      <c r="F570" s="217" t="s">
        <v>614</v>
      </c>
      <c r="G570" s="218" t="s">
        <v>252</v>
      </c>
      <c r="H570" s="219">
        <v>6.25</v>
      </c>
      <c r="I570" s="220"/>
      <c r="J570" s="221">
        <f>ROUND(I570*H570,2)</f>
        <v>0</v>
      </c>
      <c r="K570" s="217" t="s">
        <v>180</v>
      </c>
      <c r="L570" s="46"/>
      <c r="M570" s="222" t="s">
        <v>19</v>
      </c>
      <c r="N570" s="223" t="s">
        <v>43</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181</v>
      </c>
      <c r="AT570" s="226" t="s">
        <v>176</v>
      </c>
      <c r="AU570" s="226" t="s">
        <v>92</v>
      </c>
      <c r="AY570" s="19" t="s">
        <v>174</v>
      </c>
      <c r="BE570" s="227">
        <f>IF(N570="základní",J570,0)</f>
        <v>0</v>
      </c>
      <c r="BF570" s="227">
        <f>IF(N570="snížená",J570,0)</f>
        <v>0</v>
      </c>
      <c r="BG570" s="227">
        <f>IF(N570="zákl. přenesená",J570,0)</f>
        <v>0</v>
      </c>
      <c r="BH570" s="227">
        <f>IF(N570="sníž. přenesená",J570,0)</f>
        <v>0</v>
      </c>
      <c r="BI570" s="227">
        <f>IF(N570="nulová",J570,0)</f>
        <v>0</v>
      </c>
      <c r="BJ570" s="19" t="s">
        <v>79</v>
      </c>
      <c r="BK570" s="227">
        <f>ROUND(I570*H570,2)</f>
        <v>0</v>
      </c>
      <c r="BL570" s="19" t="s">
        <v>181</v>
      </c>
      <c r="BM570" s="226" t="s">
        <v>807</v>
      </c>
    </row>
    <row r="571" s="2" customFormat="1">
      <c r="A571" s="40"/>
      <c r="B571" s="41"/>
      <c r="C571" s="42"/>
      <c r="D571" s="228" t="s">
        <v>183</v>
      </c>
      <c r="E571" s="42"/>
      <c r="F571" s="229" t="s">
        <v>616</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183</v>
      </c>
      <c r="AU571" s="19" t="s">
        <v>92</v>
      </c>
    </row>
    <row r="572" s="2" customFormat="1">
      <c r="A572" s="40"/>
      <c r="B572" s="41"/>
      <c r="C572" s="42"/>
      <c r="D572" s="228" t="s">
        <v>185</v>
      </c>
      <c r="E572" s="42"/>
      <c r="F572" s="233" t="s">
        <v>617</v>
      </c>
      <c r="G572" s="42"/>
      <c r="H572" s="42"/>
      <c r="I572" s="230"/>
      <c r="J572" s="42"/>
      <c r="K572" s="42"/>
      <c r="L572" s="46"/>
      <c r="M572" s="231"/>
      <c r="N572" s="232"/>
      <c r="O572" s="86"/>
      <c r="P572" s="86"/>
      <c r="Q572" s="86"/>
      <c r="R572" s="86"/>
      <c r="S572" s="86"/>
      <c r="T572" s="87"/>
      <c r="U572" s="40"/>
      <c r="V572" s="40"/>
      <c r="W572" s="40"/>
      <c r="X572" s="40"/>
      <c r="Y572" s="40"/>
      <c r="Z572" s="40"/>
      <c r="AA572" s="40"/>
      <c r="AB572" s="40"/>
      <c r="AC572" s="40"/>
      <c r="AD572" s="40"/>
      <c r="AE572" s="40"/>
      <c r="AT572" s="19" t="s">
        <v>185</v>
      </c>
      <c r="AU572" s="19" t="s">
        <v>92</v>
      </c>
    </row>
    <row r="573" s="13" customFormat="1">
      <c r="A573" s="13"/>
      <c r="B573" s="234"/>
      <c r="C573" s="235"/>
      <c r="D573" s="228" t="s">
        <v>197</v>
      </c>
      <c r="E573" s="236" t="s">
        <v>19</v>
      </c>
      <c r="F573" s="237" t="s">
        <v>805</v>
      </c>
      <c r="G573" s="235"/>
      <c r="H573" s="238">
        <v>6.25</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197</v>
      </c>
      <c r="AU573" s="244" t="s">
        <v>92</v>
      </c>
      <c r="AV573" s="13" t="s">
        <v>81</v>
      </c>
      <c r="AW573" s="13" t="s">
        <v>33</v>
      </c>
      <c r="AX573" s="13" t="s">
        <v>72</v>
      </c>
      <c r="AY573" s="244" t="s">
        <v>174</v>
      </c>
    </row>
    <row r="574" s="2" customFormat="1">
      <c r="A574" s="40"/>
      <c r="B574" s="41"/>
      <c r="C574" s="215" t="s">
        <v>808</v>
      </c>
      <c r="D574" s="215" t="s">
        <v>176</v>
      </c>
      <c r="E574" s="216" t="s">
        <v>809</v>
      </c>
      <c r="F574" s="217" t="s">
        <v>810</v>
      </c>
      <c r="G574" s="218" t="s">
        <v>252</v>
      </c>
      <c r="H574" s="219">
        <v>2.375</v>
      </c>
      <c r="I574" s="220"/>
      <c r="J574" s="221">
        <f>ROUND(I574*H574,2)</f>
        <v>0</v>
      </c>
      <c r="K574" s="217" t="s">
        <v>180</v>
      </c>
      <c r="L574" s="46"/>
      <c r="M574" s="222" t="s">
        <v>19</v>
      </c>
      <c r="N574" s="223" t="s">
        <v>43</v>
      </c>
      <c r="O574" s="86"/>
      <c r="P574" s="224">
        <f>O574*H574</f>
        <v>0</v>
      </c>
      <c r="Q574" s="224">
        <v>0.023460000000000002</v>
      </c>
      <c r="R574" s="224">
        <f>Q574*H574</f>
        <v>0.055717500000000003</v>
      </c>
      <c r="S574" s="224">
        <v>0</v>
      </c>
      <c r="T574" s="225">
        <f>S574*H574</f>
        <v>0</v>
      </c>
      <c r="U574" s="40"/>
      <c r="V574" s="40"/>
      <c r="W574" s="40"/>
      <c r="X574" s="40"/>
      <c r="Y574" s="40"/>
      <c r="Z574" s="40"/>
      <c r="AA574" s="40"/>
      <c r="AB574" s="40"/>
      <c r="AC574" s="40"/>
      <c r="AD574" s="40"/>
      <c r="AE574" s="40"/>
      <c r="AR574" s="226" t="s">
        <v>181</v>
      </c>
      <c r="AT574" s="226" t="s">
        <v>176</v>
      </c>
      <c r="AU574" s="226" t="s">
        <v>92</v>
      </c>
      <c r="AY574" s="19" t="s">
        <v>174</v>
      </c>
      <c r="BE574" s="227">
        <f>IF(N574="základní",J574,0)</f>
        <v>0</v>
      </c>
      <c r="BF574" s="227">
        <f>IF(N574="snížená",J574,0)</f>
        <v>0</v>
      </c>
      <c r="BG574" s="227">
        <f>IF(N574="zákl. přenesená",J574,0)</f>
        <v>0</v>
      </c>
      <c r="BH574" s="227">
        <f>IF(N574="sníž. přenesená",J574,0)</f>
        <v>0</v>
      </c>
      <c r="BI574" s="227">
        <f>IF(N574="nulová",J574,0)</f>
        <v>0</v>
      </c>
      <c r="BJ574" s="19" t="s">
        <v>79</v>
      </c>
      <c r="BK574" s="227">
        <f>ROUND(I574*H574,2)</f>
        <v>0</v>
      </c>
      <c r="BL574" s="19" t="s">
        <v>181</v>
      </c>
      <c r="BM574" s="226" t="s">
        <v>811</v>
      </c>
    </row>
    <row r="575" s="2" customFormat="1">
      <c r="A575" s="40"/>
      <c r="B575" s="41"/>
      <c r="C575" s="42"/>
      <c r="D575" s="228" t="s">
        <v>183</v>
      </c>
      <c r="E575" s="42"/>
      <c r="F575" s="229" t="s">
        <v>812</v>
      </c>
      <c r="G575" s="42"/>
      <c r="H575" s="42"/>
      <c r="I575" s="230"/>
      <c r="J575" s="42"/>
      <c r="K575" s="42"/>
      <c r="L575" s="46"/>
      <c r="M575" s="231"/>
      <c r="N575" s="232"/>
      <c r="O575" s="86"/>
      <c r="P575" s="86"/>
      <c r="Q575" s="86"/>
      <c r="R575" s="86"/>
      <c r="S575" s="86"/>
      <c r="T575" s="87"/>
      <c r="U575" s="40"/>
      <c r="V575" s="40"/>
      <c r="W575" s="40"/>
      <c r="X575" s="40"/>
      <c r="Y575" s="40"/>
      <c r="Z575" s="40"/>
      <c r="AA575" s="40"/>
      <c r="AB575" s="40"/>
      <c r="AC575" s="40"/>
      <c r="AD575" s="40"/>
      <c r="AE575" s="40"/>
      <c r="AT575" s="19" t="s">
        <v>183</v>
      </c>
      <c r="AU575" s="19" t="s">
        <v>92</v>
      </c>
    </row>
    <row r="576" s="2" customFormat="1">
      <c r="A576" s="40"/>
      <c r="B576" s="41"/>
      <c r="C576" s="42"/>
      <c r="D576" s="228" t="s">
        <v>185</v>
      </c>
      <c r="E576" s="42"/>
      <c r="F576" s="233" t="s">
        <v>813</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185</v>
      </c>
      <c r="AU576" s="19" t="s">
        <v>92</v>
      </c>
    </row>
    <row r="577" s="13" customFormat="1">
      <c r="A577" s="13"/>
      <c r="B577" s="234"/>
      <c r="C577" s="235"/>
      <c r="D577" s="228" t="s">
        <v>197</v>
      </c>
      <c r="E577" s="236" t="s">
        <v>19</v>
      </c>
      <c r="F577" s="237" t="s">
        <v>804</v>
      </c>
      <c r="G577" s="235"/>
      <c r="H577" s="238">
        <v>2.375</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197</v>
      </c>
      <c r="AU577" s="244" t="s">
        <v>92</v>
      </c>
      <c r="AV577" s="13" t="s">
        <v>81</v>
      </c>
      <c r="AW577" s="13" t="s">
        <v>33</v>
      </c>
      <c r="AX577" s="13" t="s">
        <v>72</v>
      </c>
      <c r="AY577" s="244" t="s">
        <v>174</v>
      </c>
    </row>
    <row r="578" s="2" customFormat="1">
      <c r="A578" s="40"/>
      <c r="B578" s="41"/>
      <c r="C578" s="215" t="s">
        <v>814</v>
      </c>
      <c r="D578" s="215" t="s">
        <v>176</v>
      </c>
      <c r="E578" s="216" t="s">
        <v>815</v>
      </c>
      <c r="F578" s="217" t="s">
        <v>816</v>
      </c>
      <c r="G578" s="218" t="s">
        <v>252</v>
      </c>
      <c r="H578" s="219">
        <v>12.52</v>
      </c>
      <c r="I578" s="220"/>
      <c r="J578" s="221">
        <f>ROUND(I578*H578,2)</f>
        <v>0</v>
      </c>
      <c r="K578" s="217" t="s">
        <v>180</v>
      </c>
      <c r="L578" s="46"/>
      <c r="M578" s="222" t="s">
        <v>19</v>
      </c>
      <c r="N578" s="223" t="s">
        <v>43</v>
      </c>
      <c r="O578" s="86"/>
      <c r="P578" s="224">
        <f>O578*H578</f>
        <v>0</v>
      </c>
      <c r="Q578" s="224">
        <v>0.039899999999999998</v>
      </c>
      <c r="R578" s="224">
        <f>Q578*H578</f>
        <v>0.49954799999999994</v>
      </c>
      <c r="S578" s="224">
        <v>0</v>
      </c>
      <c r="T578" s="225">
        <f>S578*H578</f>
        <v>0</v>
      </c>
      <c r="U578" s="40"/>
      <c r="V578" s="40"/>
      <c r="W578" s="40"/>
      <c r="X578" s="40"/>
      <c r="Y578" s="40"/>
      <c r="Z578" s="40"/>
      <c r="AA578" s="40"/>
      <c r="AB578" s="40"/>
      <c r="AC578" s="40"/>
      <c r="AD578" s="40"/>
      <c r="AE578" s="40"/>
      <c r="AR578" s="226" t="s">
        <v>181</v>
      </c>
      <c r="AT578" s="226" t="s">
        <v>176</v>
      </c>
      <c r="AU578" s="226" t="s">
        <v>92</v>
      </c>
      <c r="AY578" s="19" t="s">
        <v>174</v>
      </c>
      <c r="BE578" s="227">
        <f>IF(N578="základní",J578,0)</f>
        <v>0</v>
      </c>
      <c r="BF578" s="227">
        <f>IF(N578="snížená",J578,0)</f>
        <v>0</v>
      </c>
      <c r="BG578" s="227">
        <f>IF(N578="zákl. přenesená",J578,0)</f>
        <v>0</v>
      </c>
      <c r="BH578" s="227">
        <f>IF(N578="sníž. přenesená",J578,0)</f>
        <v>0</v>
      </c>
      <c r="BI578" s="227">
        <f>IF(N578="nulová",J578,0)</f>
        <v>0</v>
      </c>
      <c r="BJ578" s="19" t="s">
        <v>79</v>
      </c>
      <c r="BK578" s="227">
        <f>ROUND(I578*H578,2)</f>
        <v>0</v>
      </c>
      <c r="BL578" s="19" t="s">
        <v>181</v>
      </c>
      <c r="BM578" s="226" t="s">
        <v>817</v>
      </c>
    </row>
    <row r="579" s="2" customFormat="1">
      <c r="A579" s="40"/>
      <c r="B579" s="41"/>
      <c r="C579" s="42"/>
      <c r="D579" s="228" t="s">
        <v>183</v>
      </c>
      <c r="E579" s="42"/>
      <c r="F579" s="229" t="s">
        <v>818</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183</v>
      </c>
      <c r="AU579" s="19" t="s">
        <v>92</v>
      </c>
    </row>
    <row r="580" s="2" customFormat="1">
      <c r="A580" s="40"/>
      <c r="B580" s="41"/>
      <c r="C580" s="42"/>
      <c r="D580" s="228" t="s">
        <v>185</v>
      </c>
      <c r="E580" s="42"/>
      <c r="F580" s="233" t="s">
        <v>819</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185</v>
      </c>
      <c r="AU580" s="19" t="s">
        <v>92</v>
      </c>
    </row>
    <row r="581" s="13" customFormat="1">
      <c r="A581" s="13"/>
      <c r="B581" s="234"/>
      <c r="C581" s="235"/>
      <c r="D581" s="228" t="s">
        <v>197</v>
      </c>
      <c r="E581" s="236" t="s">
        <v>19</v>
      </c>
      <c r="F581" s="237" t="s">
        <v>803</v>
      </c>
      <c r="G581" s="235"/>
      <c r="H581" s="238">
        <v>12.52</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197</v>
      </c>
      <c r="AU581" s="244" t="s">
        <v>92</v>
      </c>
      <c r="AV581" s="13" t="s">
        <v>81</v>
      </c>
      <c r="AW581" s="13" t="s">
        <v>33</v>
      </c>
      <c r="AX581" s="13" t="s">
        <v>72</v>
      </c>
      <c r="AY581" s="244" t="s">
        <v>174</v>
      </c>
    </row>
    <row r="582" s="12" customFormat="1" ht="20.88" customHeight="1">
      <c r="A582" s="12"/>
      <c r="B582" s="199"/>
      <c r="C582" s="200"/>
      <c r="D582" s="201" t="s">
        <v>71</v>
      </c>
      <c r="E582" s="213" t="s">
        <v>642</v>
      </c>
      <c r="F582" s="213" t="s">
        <v>820</v>
      </c>
      <c r="G582" s="200"/>
      <c r="H582" s="200"/>
      <c r="I582" s="203"/>
      <c r="J582" s="214">
        <f>BK582</f>
        <v>0</v>
      </c>
      <c r="K582" s="200"/>
      <c r="L582" s="205"/>
      <c r="M582" s="206"/>
      <c r="N582" s="207"/>
      <c r="O582" s="207"/>
      <c r="P582" s="208">
        <f>SUM(P583:P601)</f>
        <v>0</v>
      </c>
      <c r="Q582" s="207"/>
      <c r="R582" s="208">
        <f>SUM(R583:R601)</f>
        <v>1.5406299999999999</v>
      </c>
      <c r="S582" s="207"/>
      <c r="T582" s="209">
        <f>SUM(T583:T601)</f>
        <v>0</v>
      </c>
      <c r="U582" s="12"/>
      <c r="V582" s="12"/>
      <c r="W582" s="12"/>
      <c r="X582" s="12"/>
      <c r="Y582" s="12"/>
      <c r="Z582" s="12"/>
      <c r="AA582" s="12"/>
      <c r="AB582" s="12"/>
      <c r="AC582" s="12"/>
      <c r="AD582" s="12"/>
      <c r="AE582" s="12"/>
      <c r="AR582" s="210" t="s">
        <v>79</v>
      </c>
      <c r="AT582" s="211" t="s">
        <v>71</v>
      </c>
      <c r="AU582" s="211" t="s">
        <v>81</v>
      </c>
      <c r="AY582" s="210" t="s">
        <v>174</v>
      </c>
      <c r="BK582" s="212">
        <f>SUM(BK583:BK601)</f>
        <v>0</v>
      </c>
    </row>
    <row r="583" s="2" customFormat="1" ht="21.75" customHeight="1">
      <c r="A583" s="40"/>
      <c r="B583" s="41"/>
      <c r="C583" s="215" t="s">
        <v>821</v>
      </c>
      <c r="D583" s="215" t="s">
        <v>176</v>
      </c>
      <c r="E583" s="216" t="s">
        <v>822</v>
      </c>
      <c r="F583" s="217" t="s">
        <v>823</v>
      </c>
      <c r="G583" s="218" t="s">
        <v>366</v>
      </c>
      <c r="H583" s="219">
        <v>26</v>
      </c>
      <c r="I583" s="220"/>
      <c r="J583" s="221">
        <f>ROUND(I583*H583,2)</f>
        <v>0</v>
      </c>
      <c r="K583" s="217" t="s">
        <v>180</v>
      </c>
      <c r="L583" s="46"/>
      <c r="M583" s="222" t="s">
        <v>19</v>
      </c>
      <c r="N583" s="223" t="s">
        <v>43</v>
      </c>
      <c r="O583" s="86"/>
      <c r="P583" s="224">
        <f>O583*H583</f>
        <v>0</v>
      </c>
      <c r="Q583" s="224">
        <v>0.04684</v>
      </c>
      <c r="R583" s="224">
        <f>Q583*H583</f>
        <v>1.21784</v>
      </c>
      <c r="S583" s="224">
        <v>0</v>
      </c>
      <c r="T583" s="225">
        <f>S583*H583</f>
        <v>0</v>
      </c>
      <c r="U583" s="40"/>
      <c r="V583" s="40"/>
      <c r="W583" s="40"/>
      <c r="X583" s="40"/>
      <c r="Y583" s="40"/>
      <c r="Z583" s="40"/>
      <c r="AA583" s="40"/>
      <c r="AB583" s="40"/>
      <c r="AC583" s="40"/>
      <c r="AD583" s="40"/>
      <c r="AE583" s="40"/>
      <c r="AR583" s="226" t="s">
        <v>181</v>
      </c>
      <c r="AT583" s="226" t="s">
        <v>176</v>
      </c>
      <c r="AU583" s="226" t="s">
        <v>92</v>
      </c>
      <c r="AY583" s="19" t="s">
        <v>174</v>
      </c>
      <c r="BE583" s="227">
        <f>IF(N583="základní",J583,0)</f>
        <v>0</v>
      </c>
      <c r="BF583" s="227">
        <f>IF(N583="snížená",J583,0)</f>
        <v>0</v>
      </c>
      <c r="BG583" s="227">
        <f>IF(N583="zákl. přenesená",J583,0)</f>
        <v>0</v>
      </c>
      <c r="BH583" s="227">
        <f>IF(N583="sníž. přenesená",J583,0)</f>
        <v>0</v>
      </c>
      <c r="BI583" s="227">
        <f>IF(N583="nulová",J583,0)</f>
        <v>0</v>
      </c>
      <c r="BJ583" s="19" t="s">
        <v>79</v>
      </c>
      <c r="BK583" s="227">
        <f>ROUND(I583*H583,2)</f>
        <v>0</v>
      </c>
      <c r="BL583" s="19" t="s">
        <v>181</v>
      </c>
      <c r="BM583" s="226" t="s">
        <v>824</v>
      </c>
    </row>
    <row r="584" s="2" customFormat="1">
      <c r="A584" s="40"/>
      <c r="B584" s="41"/>
      <c r="C584" s="42"/>
      <c r="D584" s="228" t="s">
        <v>183</v>
      </c>
      <c r="E584" s="42"/>
      <c r="F584" s="229" t="s">
        <v>825</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183</v>
      </c>
      <c r="AU584" s="19" t="s">
        <v>92</v>
      </c>
    </row>
    <row r="585" s="2" customFormat="1">
      <c r="A585" s="40"/>
      <c r="B585" s="41"/>
      <c r="C585" s="42"/>
      <c r="D585" s="228" t="s">
        <v>185</v>
      </c>
      <c r="E585" s="42"/>
      <c r="F585" s="233" t="s">
        <v>826</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185</v>
      </c>
      <c r="AU585" s="19" t="s">
        <v>92</v>
      </c>
    </row>
    <row r="586" s="13" customFormat="1">
      <c r="A586" s="13"/>
      <c r="B586" s="234"/>
      <c r="C586" s="235"/>
      <c r="D586" s="228" t="s">
        <v>197</v>
      </c>
      <c r="E586" s="236" t="s">
        <v>19</v>
      </c>
      <c r="F586" s="237" t="s">
        <v>827</v>
      </c>
      <c r="G586" s="235"/>
      <c r="H586" s="238">
        <v>3</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197</v>
      </c>
      <c r="AU586" s="244" t="s">
        <v>92</v>
      </c>
      <c r="AV586" s="13" t="s">
        <v>81</v>
      </c>
      <c r="AW586" s="13" t="s">
        <v>33</v>
      </c>
      <c r="AX586" s="13" t="s">
        <v>72</v>
      </c>
      <c r="AY586" s="244" t="s">
        <v>174</v>
      </c>
    </row>
    <row r="587" s="13" customFormat="1">
      <c r="A587" s="13"/>
      <c r="B587" s="234"/>
      <c r="C587" s="235"/>
      <c r="D587" s="228" t="s">
        <v>197</v>
      </c>
      <c r="E587" s="236" t="s">
        <v>19</v>
      </c>
      <c r="F587" s="237" t="s">
        <v>828</v>
      </c>
      <c r="G587" s="235"/>
      <c r="H587" s="238">
        <v>17</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197</v>
      </c>
      <c r="AU587" s="244" t="s">
        <v>92</v>
      </c>
      <c r="AV587" s="13" t="s">
        <v>81</v>
      </c>
      <c r="AW587" s="13" t="s">
        <v>33</v>
      </c>
      <c r="AX587" s="13" t="s">
        <v>72</v>
      </c>
      <c r="AY587" s="244" t="s">
        <v>174</v>
      </c>
    </row>
    <row r="588" s="13" customFormat="1">
      <c r="A588" s="13"/>
      <c r="B588" s="234"/>
      <c r="C588" s="235"/>
      <c r="D588" s="228" t="s">
        <v>197</v>
      </c>
      <c r="E588" s="236" t="s">
        <v>19</v>
      </c>
      <c r="F588" s="237" t="s">
        <v>829</v>
      </c>
      <c r="G588" s="235"/>
      <c r="H588" s="238">
        <v>1</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197</v>
      </c>
      <c r="AU588" s="244" t="s">
        <v>92</v>
      </c>
      <c r="AV588" s="13" t="s">
        <v>81</v>
      </c>
      <c r="AW588" s="13" t="s">
        <v>33</v>
      </c>
      <c r="AX588" s="13" t="s">
        <v>72</v>
      </c>
      <c r="AY588" s="244" t="s">
        <v>174</v>
      </c>
    </row>
    <row r="589" s="13" customFormat="1">
      <c r="A589" s="13"/>
      <c r="B589" s="234"/>
      <c r="C589" s="235"/>
      <c r="D589" s="228" t="s">
        <v>197</v>
      </c>
      <c r="E589" s="236" t="s">
        <v>19</v>
      </c>
      <c r="F589" s="237" t="s">
        <v>830</v>
      </c>
      <c r="G589" s="235"/>
      <c r="H589" s="238">
        <v>5</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197</v>
      </c>
      <c r="AU589" s="244" t="s">
        <v>92</v>
      </c>
      <c r="AV589" s="13" t="s">
        <v>81</v>
      </c>
      <c r="AW589" s="13" t="s">
        <v>33</v>
      </c>
      <c r="AX589" s="13" t="s">
        <v>72</v>
      </c>
      <c r="AY589" s="244" t="s">
        <v>174</v>
      </c>
    </row>
    <row r="590" s="2" customFormat="1">
      <c r="A590" s="40"/>
      <c r="B590" s="41"/>
      <c r="C590" s="245" t="s">
        <v>831</v>
      </c>
      <c r="D590" s="245" t="s">
        <v>269</v>
      </c>
      <c r="E590" s="246" t="s">
        <v>832</v>
      </c>
      <c r="F590" s="247" t="s">
        <v>833</v>
      </c>
      <c r="G590" s="248" t="s">
        <v>366</v>
      </c>
      <c r="H590" s="249">
        <v>5</v>
      </c>
      <c r="I590" s="250"/>
      <c r="J590" s="251">
        <f>ROUND(I590*H590,2)</f>
        <v>0</v>
      </c>
      <c r="K590" s="247" t="s">
        <v>180</v>
      </c>
      <c r="L590" s="252"/>
      <c r="M590" s="253" t="s">
        <v>19</v>
      </c>
      <c r="N590" s="254" t="s">
        <v>43</v>
      </c>
      <c r="O590" s="86"/>
      <c r="P590" s="224">
        <f>O590*H590</f>
        <v>0</v>
      </c>
      <c r="Q590" s="224">
        <v>0.01201</v>
      </c>
      <c r="R590" s="224">
        <f>Q590*H590</f>
        <v>0.060049999999999999</v>
      </c>
      <c r="S590" s="224">
        <v>0</v>
      </c>
      <c r="T590" s="225">
        <f>S590*H590</f>
        <v>0</v>
      </c>
      <c r="U590" s="40"/>
      <c r="V590" s="40"/>
      <c r="W590" s="40"/>
      <c r="X590" s="40"/>
      <c r="Y590" s="40"/>
      <c r="Z590" s="40"/>
      <c r="AA590" s="40"/>
      <c r="AB590" s="40"/>
      <c r="AC590" s="40"/>
      <c r="AD590" s="40"/>
      <c r="AE590" s="40"/>
      <c r="AR590" s="226" t="s">
        <v>227</v>
      </c>
      <c r="AT590" s="226" t="s">
        <v>269</v>
      </c>
      <c r="AU590" s="226" t="s">
        <v>92</v>
      </c>
      <c r="AY590" s="19" t="s">
        <v>174</v>
      </c>
      <c r="BE590" s="227">
        <f>IF(N590="základní",J590,0)</f>
        <v>0</v>
      </c>
      <c r="BF590" s="227">
        <f>IF(N590="snížená",J590,0)</f>
        <v>0</v>
      </c>
      <c r="BG590" s="227">
        <f>IF(N590="zákl. přenesená",J590,0)</f>
        <v>0</v>
      </c>
      <c r="BH590" s="227">
        <f>IF(N590="sníž. přenesená",J590,0)</f>
        <v>0</v>
      </c>
      <c r="BI590" s="227">
        <f>IF(N590="nulová",J590,0)</f>
        <v>0</v>
      </c>
      <c r="BJ590" s="19" t="s">
        <v>79</v>
      </c>
      <c r="BK590" s="227">
        <f>ROUND(I590*H590,2)</f>
        <v>0</v>
      </c>
      <c r="BL590" s="19" t="s">
        <v>181</v>
      </c>
      <c r="BM590" s="226" t="s">
        <v>834</v>
      </c>
    </row>
    <row r="591" s="2" customFormat="1">
      <c r="A591" s="40"/>
      <c r="B591" s="41"/>
      <c r="C591" s="42"/>
      <c r="D591" s="228" t="s">
        <v>183</v>
      </c>
      <c r="E591" s="42"/>
      <c r="F591" s="229" t="s">
        <v>833</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183</v>
      </c>
      <c r="AU591" s="19" t="s">
        <v>92</v>
      </c>
    </row>
    <row r="592" s="13" customFormat="1">
      <c r="A592" s="13"/>
      <c r="B592" s="234"/>
      <c r="C592" s="235"/>
      <c r="D592" s="228" t="s">
        <v>197</v>
      </c>
      <c r="E592" s="236" t="s">
        <v>19</v>
      </c>
      <c r="F592" s="237" t="s">
        <v>830</v>
      </c>
      <c r="G592" s="235"/>
      <c r="H592" s="238">
        <v>5</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197</v>
      </c>
      <c r="AU592" s="244" t="s">
        <v>92</v>
      </c>
      <c r="AV592" s="13" t="s">
        <v>81</v>
      </c>
      <c r="AW592" s="13" t="s">
        <v>33</v>
      </c>
      <c r="AX592" s="13" t="s">
        <v>72</v>
      </c>
      <c r="AY592" s="244" t="s">
        <v>174</v>
      </c>
    </row>
    <row r="593" s="2" customFormat="1">
      <c r="A593" s="40"/>
      <c r="B593" s="41"/>
      <c r="C593" s="245" t="s">
        <v>835</v>
      </c>
      <c r="D593" s="245" t="s">
        <v>269</v>
      </c>
      <c r="E593" s="246" t="s">
        <v>836</v>
      </c>
      <c r="F593" s="247" t="s">
        <v>837</v>
      </c>
      <c r="G593" s="248" t="s">
        <v>366</v>
      </c>
      <c r="H593" s="249">
        <v>1</v>
      </c>
      <c r="I593" s="250"/>
      <c r="J593" s="251">
        <f>ROUND(I593*H593,2)</f>
        <v>0</v>
      </c>
      <c r="K593" s="247" t="s">
        <v>180</v>
      </c>
      <c r="L593" s="252"/>
      <c r="M593" s="253" t="s">
        <v>19</v>
      </c>
      <c r="N593" s="254" t="s">
        <v>43</v>
      </c>
      <c r="O593" s="86"/>
      <c r="P593" s="224">
        <f>O593*H593</f>
        <v>0</v>
      </c>
      <c r="Q593" s="224">
        <v>0.012250000000000001</v>
      </c>
      <c r="R593" s="224">
        <f>Q593*H593</f>
        <v>0.012250000000000001</v>
      </c>
      <c r="S593" s="224">
        <v>0</v>
      </c>
      <c r="T593" s="225">
        <f>S593*H593</f>
        <v>0</v>
      </c>
      <c r="U593" s="40"/>
      <c r="V593" s="40"/>
      <c r="W593" s="40"/>
      <c r="X593" s="40"/>
      <c r="Y593" s="40"/>
      <c r="Z593" s="40"/>
      <c r="AA593" s="40"/>
      <c r="AB593" s="40"/>
      <c r="AC593" s="40"/>
      <c r="AD593" s="40"/>
      <c r="AE593" s="40"/>
      <c r="AR593" s="226" t="s">
        <v>227</v>
      </c>
      <c r="AT593" s="226" t="s">
        <v>269</v>
      </c>
      <c r="AU593" s="226" t="s">
        <v>92</v>
      </c>
      <c r="AY593" s="19" t="s">
        <v>174</v>
      </c>
      <c r="BE593" s="227">
        <f>IF(N593="základní",J593,0)</f>
        <v>0</v>
      </c>
      <c r="BF593" s="227">
        <f>IF(N593="snížená",J593,0)</f>
        <v>0</v>
      </c>
      <c r="BG593" s="227">
        <f>IF(N593="zákl. přenesená",J593,0)</f>
        <v>0</v>
      </c>
      <c r="BH593" s="227">
        <f>IF(N593="sníž. přenesená",J593,0)</f>
        <v>0</v>
      </c>
      <c r="BI593" s="227">
        <f>IF(N593="nulová",J593,0)</f>
        <v>0</v>
      </c>
      <c r="BJ593" s="19" t="s">
        <v>79</v>
      </c>
      <c r="BK593" s="227">
        <f>ROUND(I593*H593,2)</f>
        <v>0</v>
      </c>
      <c r="BL593" s="19" t="s">
        <v>181</v>
      </c>
      <c r="BM593" s="226" t="s">
        <v>838</v>
      </c>
    </row>
    <row r="594" s="2" customFormat="1">
      <c r="A594" s="40"/>
      <c r="B594" s="41"/>
      <c r="C594" s="42"/>
      <c r="D594" s="228" t="s">
        <v>183</v>
      </c>
      <c r="E594" s="42"/>
      <c r="F594" s="229" t="s">
        <v>837</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183</v>
      </c>
      <c r="AU594" s="19" t="s">
        <v>92</v>
      </c>
    </row>
    <row r="595" s="13" customFormat="1">
      <c r="A595" s="13"/>
      <c r="B595" s="234"/>
      <c r="C595" s="235"/>
      <c r="D595" s="228" t="s">
        <v>197</v>
      </c>
      <c r="E595" s="236" t="s">
        <v>19</v>
      </c>
      <c r="F595" s="237" t="s">
        <v>829</v>
      </c>
      <c r="G595" s="235"/>
      <c r="H595" s="238">
        <v>1</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197</v>
      </c>
      <c r="AU595" s="244" t="s">
        <v>92</v>
      </c>
      <c r="AV595" s="13" t="s">
        <v>81</v>
      </c>
      <c r="AW595" s="13" t="s">
        <v>33</v>
      </c>
      <c r="AX595" s="13" t="s">
        <v>72</v>
      </c>
      <c r="AY595" s="244" t="s">
        <v>174</v>
      </c>
    </row>
    <row r="596" s="2" customFormat="1">
      <c r="A596" s="40"/>
      <c r="B596" s="41"/>
      <c r="C596" s="245" t="s">
        <v>839</v>
      </c>
      <c r="D596" s="245" t="s">
        <v>269</v>
      </c>
      <c r="E596" s="246" t="s">
        <v>840</v>
      </c>
      <c r="F596" s="247" t="s">
        <v>841</v>
      </c>
      <c r="G596" s="248" t="s">
        <v>366</v>
      </c>
      <c r="H596" s="249">
        <v>17</v>
      </c>
      <c r="I596" s="250"/>
      <c r="J596" s="251">
        <f>ROUND(I596*H596,2)</f>
        <v>0</v>
      </c>
      <c r="K596" s="247" t="s">
        <v>180</v>
      </c>
      <c r="L596" s="252"/>
      <c r="M596" s="253" t="s">
        <v>19</v>
      </c>
      <c r="N596" s="254" t="s">
        <v>43</v>
      </c>
      <c r="O596" s="86"/>
      <c r="P596" s="224">
        <f>O596*H596</f>
        <v>0</v>
      </c>
      <c r="Q596" s="224">
        <v>0.012489999999999999</v>
      </c>
      <c r="R596" s="224">
        <f>Q596*H596</f>
        <v>0.21232999999999999</v>
      </c>
      <c r="S596" s="224">
        <v>0</v>
      </c>
      <c r="T596" s="225">
        <f>S596*H596</f>
        <v>0</v>
      </c>
      <c r="U596" s="40"/>
      <c r="V596" s="40"/>
      <c r="W596" s="40"/>
      <c r="X596" s="40"/>
      <c r="Y596" s="40"/>
      <c r="Z596" s="40"/>
      <c r="AA596" s="40"/>
      <c r="AB596" s="40"/>
      <c r="AC596" s="40"/>
      <c r="AD596" s="40"/>
      <c r="AE596" s="40"/>
      <c r="AR596" s="226" t="s">
        <v>227</v>
      </c>
      <c r="AT596" s="226" t="s">
        <v>269</v>
      </c>
      <c r="AU596" s="226" t="s">
        <v>92</v>
      </c>
      <c r="AY596" s="19" t="s">
        <v>174</v>
      </c>
      <c r="BE596" s="227">
        <f>IF(N596="základní",J596,0)</f>
        <v>0</v>
      </c>
      <c r="BF596" s="227">
        <f>IF(N596="snížená",J596,0)</f>
        <v>0</v>
      </c>
      <c r="BG596" s="227">
        <f>IF(N596="zákl. přenesená",J596,0)</f>
        <v>0</v>
      </c>
      <c r="BH596" s="227">
        <f>IF(N596="sníž. přenesená",J596,0)</f>
        <v>0</v>
      </c>
      <c r="BI596" s="227">
        <f>IF(N596="nulová",J596,0)</f>
        <v>0</v>
      </c>
      <c r="BJ596" s="19" t="s">
        <v>79</v>
      </c>
      <c r="BK596" s="227">
        <f>ROUND(I596*H596,2)</f>
        <v>0</v>
      </c>
      <c r="BL596" s="19" t="s">
        <v>181</v>
      </c>
      <c r="BM596" s="226" t="s">
        <v>842</v>
      </c>
    </row>
    <row r="597" s="2" customFormat="1">
      <c r="A597" s="40"/>
      <c r="B597" s="41"/>
      <c r="C597" s="42"/>
      <c r="D597" s="228" t="s">
        <v>183</v>
      </c>
      <c r="E597" s="42"/>
      <c r="F597" s="229" t="s">
        <v>841</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183</v>
      </c>
      <c r="AU597" s="19" t="s">
        <v>92</v>
      </c>
    </row>
    <row r="598" s="13" customFormat="1">
      <c r="A598" s="13"/>
      <c r="B598" s="234"/>
      <c r="C598" s="235"/>
      <c r="D598" s="228" t="s">
        <v>197</v>
      </c>
      <c r="E598" s="236" t="s">
        <v>19</v>
      </c>
      <c r="F598" s="237" t="s">
        <v>828</v>
      </c>
      <c r="G598" s="235"/>
      <c r="H598" s="238">
        <v>17</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197</v>
      </c>
      <c r="AU598" s="244" t="s">
        <v>92</v>
      </c>
      <c r="AV598" s="13" t="s">
        <v>81</v>
      </c>
      <c r="AW598" s="13" t="s">
        <v>33</v>
      </c>
      <c r="AX598" s="13" t="s">
        <v>72</v>
      </c>
      <c r="AY598" s="244" t="s">
        <v>174</v>
      </c>
    </row>
    <row r="599" s="2" customFormat="1">
      <c r="A599" s="40"/>
      <c r="B599" s="41"/>
      <c r="C599" s="245" t="s">
        <v>843</v>
      </c>
      <c r="D599" s="245" t="s">
        <v>269</v>
      </c>
      <c r="E599" s="246" t="s">
        <v>844</v>
      </c>
      <c r="F599" s="247" t="s">
        <v>845</v>
      </c>
      <c r="G599" s="248" t="s">
        <v>366</v>
      </c>
      <c r="H599" s="249">
        <v>3</v>
      </c>
      <c r="I599" s="250"/>
      <c r="J599" s="251">
        <f>ROUND(I599*H599,2)</f>
        <v>0</v>
      </c>
      <c r="K599" s="247" t="s">
        <v>180</v>
      </c>
      <c r="L599" s="252"/>
      <c r="M599" s="253" t="s">
        <v>19</v>
      </c>
      <c r="N599" s="254" t="s">
        <v>43</v>
      </c>
      <c r="O599" s="86"/>
      <c r="P599" s="224">
        <f>O599*H599</f>
        <v>0</v>
      </c>
      <c r="Q599" s="224">
        <v>0.01272</v>
      </c>
      <c r="R599" s="224">
        <f>Q599*H599</f>
        <v>0.038159999999999999</v>
      </c>
      <c r="S599" s="224">
        <v>0</v>
      </c>
      <c r="T599" s="225">
        <f>S599*H599</f>
        <v>0</v>
      </c>
      <c r="U599" s="40"/>
      <c r="V599" s="40"/>
      <c r="W599" s="40"/>
      <c r="X599" s="40"/>
      <c r="Y599" s="40"/>
      <c r="Z599" s="40"/>
      <c r="AA599" s="40"/>
      <c r="AB599" s="40"/>
      <c r="AC599" s="40"/>
      <c r="AD599" s="40"/>
      <c r="AE599" s="40"/>
      <c r="AR599" s="226" t="s">
        <v>227</v>
      </c>
      <c r="AT599" s="226" t="s">
        <v>269</v>
      </c>
      <c r="AU599" s="226" t="s">
        <v>92</v>
      </c>
      <c r="AY599" s="19" t="s">
        <v>174</v>
      </c>
      <c r="BE599" s="227">
        <f>IF(N599="základní",J599,0)</f>
        <v>0</v>
      </c>
      <c r="BF599" s="227">
        <f>IF(N599="snížená",J599,0)</f>
        <v>0</v>
      </c>
      <c r="BG599" s="227">
        <f>IF(N599="zákl. přenesená",J599,0)</f>
        <v>0</v>
      </c>
      <c r="BH599" s="227">
        <f>IF(N599="sníž. přenesená",J599,0)</f>
        <v>0</v>
      </c>
      <c r="BI599" s="227">
        <f>IF(N599="nulová",J599,0)</f>
        <v>0</v>
      </c>
      <c r="BJ599" s="19" t="s">
        <v>79</v>
      </c>
      <c r="BK599" s="227">
        <f>ROUND(I599*H599,2)</f>
        <v>0</v>
      </c>
      <c r="BL599" s="19" t="s">
        <v>181</v>
      </c>
      <c r="BM599" s="226" t="s">
        <v>846</v>
      </c>
    </row>
    <row r="600" s="2" customFormat="1">
      <c r="A600" s="40"/>
      <c r="B600" s="41"/>
      <c r="C600" s="42"/>
      <c r="D600" s="228" t="s">
        <v>183</v>
      </c>
      <c r="E600" s="42"/>
      <c r="F600" s="229" t="s">
        <v>845</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183</v>
      </c>
      <c r="AU600" s="19" t="s">
        <v>92</v>
      </c>
    </row>
    <row r="601" s="13" customFormat="1">
      <c r="A601" s="13"/>
      <c r="B601" s="234"/>
      <c r="C601" s="235"/>
      <c r="D601" s="228" t="s">
        <v>197</v>
      </c>
      <c r="E601" s="236" t="s">
        <v>19</v>
      </c>
      <c r="F601" s="237" t="s">
        <v>827</v>
      </c>
      <c r="G601" s="235"/>
      <c r="H601" s="238">
        <v>3</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197</v>
      </c>
      <c r="AU601" s="244" t="s">
        <v>92</v>
      </c>
      <c r="AV601" s="13" t="s">
        <v>81</v>
      </c>
      <c r="AW601" s="13" t="s">
        <v>33</v>
      </c>
      <c r="AX601" s="13" t="s">
        <v>72</v>
      </c>
      <c r="AY601" s="244" t="s">
        <v>174</v>
      </c>
    </row>
    <row r="602" s="12" customFormat="1" ht="22.8" customHeight="1">
      <c r="A602" s="12"/>
      <c r="B602" s="199"/>
      <c r="C602" s="200"/>
      <c r="D602" s="201" t="s">
        <v>71</v>
      </c>
      <c r="E602" s="213" t="s">
        <v>233</v>
      </c>
      <c r="F602" s="213" t="s">
        <v>847</v>
      </c>
      <c r="G602" s="200"/>
      <c r="H602" s="200"/>
      <c r="I602" s="203"/>
      <c r="J602" s="214">
        <f>BK602</f>
        <v>0</v>
      </c>
      <c r="K602" s="200"/>
      <c r="L602" s="205"/>
      <c r="M602" s="206"/>
      <c r="N602" s="207"/>
      <c r="O602" s="207"/>
      <c r="P602" s="208">
        <f>P603+P611+P629+P645</f>
        <v>0</v>
      </c>
      <c r="Q602" s="207"/>
      <c r="R602" s="208">
        <f>R603+R611+R629+R645</f>
        <v>11.342957639999996</v>
      </c>
      <c r="S602" s="207"/>
      <c r="T602" s="209">
        <f>T603+T611+T629+T645</f>
        <v>103.73253939999998</v>
      </c>
      <c r="U602" s="12"/>
      <c r="V602" s="12"/>
      <c r="W602" s="12"/>
      <c r="X602" s="12"/>
      <c r="Y602" s="12"/>
      <c r="Z602" s="12"/>
      <c r="AA602" s="12"/>
      <c r="AB602" s="12"/>
      <c r="AC602" s="12"/>
      <c r="AD602" s="12"/>
      <c r="AE602" s="12"/>
      <c r="AR602" s="210" t="s">
        <v>79</v>
      </c>
      <c r="AT602" s="211" t="s">
        <v>71</v>
      </c>
      <c r="AU602" s="211" t="s">
        <v>79</v>
      </c>
      <c r="AY602" s="210" t="s">
        <v>174</v>
      </c>
      <c r="BK602" s="212">
        <f>BK603+BK611+BK629+BK645</f>
        <v>0</v>
      </c>
    </row>
    <row r="603" s="12" customFormat="1" ht="20.88" customHeight="1">
      <c r="A603" s="12"/>
      <c r="B603" s="199"/>
      <c r="C603" s="200"/>
      <c r="D603" s="201" t="s">
        <v>71</v>
      </c>
      <c r="E603" s="213" t="s">
        <v>814</v>
      </c>
      <c r="F603" s="213" t="s">
        <v>848</v>
      </c>
      <c r="G603" s="200"/>
      <c r="H603" s="200"/>
      <c r="I603" s="203"/>
      <c r="J603" s="214">
        <f>BK603</f>
        <v>0</v>
      </c>
      <c r="K603" s="200"/>
      <c r="L603" s="205"/>
      <c r="M603" s="206"/>
      <c r="N603" s="207"/>
      <c r="O603" s="207"/>
      <c r="P603" s="208">
        <f>SUM(P604:P610)</f>
        <v>0</v>
      </c>
      <c r="Q603" s="207"/>
      <c r="R603" s="208">
        <f>SUM(R604:R610)</f>
        <v>11.236411439999998</v>
      </c>
      <c r="S603" s="207"/>
      <c r="T603" s="209">
        <f>SUM(T604:T610)</f>
        <v>0</v>
      </c>
      <c r="U603" s="12"/>
      <c r="V603" s="12"/>
      <c r="W603" s="12"/>
      <c r="X603" s="12"/>
      <c r="Y603" s="12"/>
      <c r="Z603" s="12"/>
      <c r="AA603" s="12"/>
      <c r="AB603" s="12"/>
      <c r="AC603" s="12"/>
      <c r="AD603" s="12"/>
      <c r="AE603" s="12"/>
      <c r="AR603" s="210" t="s">
        <v>79</v>
      </c>
      <c r="AT603" s="211" t="s">
        <v>71</v>
      </c>
      <c r="AU603" s="211" t="s">
        <v>81</v>
      </c>
      <c r="AY603" s="210" t="s">
        <v>174</v>
      </c>
      <c r="BK603" s="212">
        <f>SUM(BK604:BK610)</f>
        <v>0</v>
      </c>
    </row>
    <row r="604" s="2" customFormat="1">
      <c r="A604" s="40"/>
      <c r="B604" s="41"/>
      <c r="C604" s="215" t="s">
        <v>849</v>
      </c>
      <c r="D604" s="215" t="s">
        <v>176</v>
      </c>
      <c r="E604" s="216" t="s">
        <v>850</v>
      </c>
      <c r="F604" s="217" t="s">
        <v>851</v>
      </c>
      <c r="G604" s="218" t="s">
        <v>179</v>
      </c>
      <c r="H604" s="219">
        <v>37.659999999999997</v>
      </c>
      <c r="I604" s="220"/>
      <c r="J604" s="221">
        <f>ROUND(I604*H604,2)</f>
        <v>0</v>
      </c>
      <c r="K604" s="217" t="s">
        <v>180</v>
      </c>
      <c r="L604" s="46"/>
      <c r="M604" s="222" t="s">
        <v>19</v>
      </c>
      <c r="N604" s="223" t="s">
        <v>43</v>
      </c>
      <c r="O604" s="86"/>
      <c r="P604" s="224">
        <f>O604*H604</f>
        <v>0</v>
      </c>
      <c r="Q604" s="224">
        <v>0.16370999999999999</v>
      </c>
      <c r="R604" s="224">
        <f>Q604*H604</f>
        <v>6.1653185999999991</v>
      </c>
      <c r="S604" s="224">
        <v>0</v>
      </c>
      <c r="T604" s="225">
        <f>S604*H604</f>
        <v>0</v>
      </c>
      <c r="U604" s="40"/>
      <c r="V604" s="40"/>
      <c r="W604" s="40"/>
      <c r="X604" s="40"/>
      <c r="Y604" s="40"/>
      <c r="Z604" s="40"/>
      <c r="AA604" s="40"/>
      <c r="AB604" s="40"/>
      <c r="AC604" s="40"/>
      <c r="AD604" s="40"/>
      <c r="AE604" s="40"/>
      <c r="AR604" s="226" t="s">
        <v>181</v>
      </c>
      <c r="AT604" s="226" t="s">
        <v>176</v>
      </c>
      <c r="AU604" s="226" t="s">
        <v>92</v>
      </c>
      <c r="AY604" s="19" t="s">
        <v>174</v>
      </c>
      <c r="BE604" s="227">
        <f>IF(N604="základní",J604,0)</f>
        <v>0</v>
      </c>
      <c r="BF604" s="227">
        <f>IF(N604="snížená",J604,0)</f>
        <v>0</v>
      </c>
      <c r="BG604" s="227">
        <f>IF(N604="zákl. přenesená",J604,0)</f>
        <v>0</v>
      </c>
      <c r="BH604" s="227">
        <f>IF(N604="sníž. přenesená",J604,0)</f>
        <v>0</v>
      </c>
      <c r="BI604" s="227">
        <f>IF(N604="nulová",J604,0)</f>
        <v>0</v>
      </c>
      <c r="BJ604" s="19" t="s">
        <v>79</v>
      </c>
      <c r="BK604" s="227">
        <f>ROUND(I604*H604,2)</f>
        <v>0</v>
      </c>
      <c r="BL604" s="19" t="s">
        <v>181</v>
      </c>
      <c r="BM604" s="226" t="s">
        <v>852</v>
      </c>
    </row>
    <row r="605" s="2" customFormat="1">
      <c r="A605" s="40"/>
      <c r="B605" s="41"/>
      <c r="C605" s="42"/>
      <c r="D605" s="228" t="s">
        <v>183</v>
      </c>
      <c r="E605" s="42"/>
      <c r="F605" s="229" t="s">
        <v>853</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183</v>
      </c>
      <c r="AU605" s="19" t="s">
        <v>92</v>
      </c>
    </row>
    <row r="606" s="2" customFormat="1">
      <c r="A606" s="40"/>
      <c r="B606" s="41"/>
      <c r="C606" s="42"/>
      <c r="D606" s="228" t="s">
        <v>185</v>
      </c>
      <c r="E606" s="42"/>
      <c r="F606" s="233" t="s">
        <v>854</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185</v>
      </c>
      <c r="AU606" s="19" t="s">
        <v>92</v>
      </c>
    </row>
    <row r="607" s="13" customFormat="1">
      <c r="A607" s="13"/>
      <c r="B607" s="234"/>
      <c r="C607" s="235"/>
      <c r="D607" s="228" t="s">
        <v>197</v>
      </c>
      <c r="E607" s="236" t="s">
        <v>19</v>
      </c>
      <c r="F607" s="237" t="s">
        <v>855</v>
      </c>
      <c r="G607" s="235"/>
      <c r="H607" s="238">
        <v>37.659999999999997</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197</v>
      </c>
      <c r="AU607" s="244" t="s">
        <v>92</v>
      </c>
      <c r="AV607" s="13" t="s">
        <v>81</v>
      </c>
      <c r="AW607" s="13" t="s">
        <v>33</v>
      </c>
      <c r="AX607" s="13" t="s">
        <v>72</v>
      </c>
      <c r="AY607" s="244" t="s">
        <v>174</v>
      </c>
    </row>
    <row r="608" s="2" customFormat="1" ht="16.5" customHeight="1">
      <c r="A608" s="40"/>
      <c r="B608" s="41"/>
      <c r="C608" s="245" t="s">
        <v>856</v>
      </c>
      <c r="D608" s="245" t="s">
        <v>269</v>
      </c>
      <c r="E608" s="246" t="s">
        <v>857</v>
      </c>
      <c r="F608" s="247" t="s">
        <v>858</v>
      </c>
      <c r="G608" s="248" t="s">
        <v>179</v>
      </c>
      <c r="H608" s="249">
        <v>38.036999999999999</v>
      </c>
      <c r="I608" s="250"/>
      <c r="J608" s="251">
        <f>ROUND(I608*H608,2)</f>
        <v>0</v>
      </c>
      <c r="K608" s="247" t="s">
        <v>19</v>
      </c>
      <c r="L608" s="252"/>
      <c r="M608" s="253" t="s">
        <v>19</v>
      </c>
      <c r="N608" s="254" t="s">
        <v>43</v>
      </c>
      <c r="O608" s="86"/>
      <c r="P608" s="224">
        <f>O608*H608</f>
        <v>0</v>
      </c>
      <c r="Q608" s="224">
        <v>0.13331999999999999</v>
      </c>
      <c r="R608" s="224">
        <f>Q608*H608</f>
        <v>5.0710928399999995</v>
      </c>
      <c r="S608" s="224">
        <v>0</v>
      </c>
      <c r="T608" s="225">
        <f>S608*H608</f>
        <v>0</v>
      </c>
      <c r="U608" s="40"/>
      <c r="V608" s="40"/>
      <c r="W608" s="40"/>
      <c r="X608" s="40"/>
      <c r="Y608" s="40"/>
      <c r="Z608" s="40"/>
      <c r="AA608" s="40"/>
      <c r="AB608" s="40"/>
      <c r="AC608" s="40"/>
      <c r="AD608" s="40"/>
      <c r="AE608" s="40"/>
      <c r="AR608" s="226" t="s">
        <v>227</v>
      </c>
      <c r="AT608" s="226" t="s">
        <v>269</v>
      </c>
      <c r="AU608" s="226" t="s">
        <v>92</v>
      </c>
      <c r="AY608" s="19" t="s">
        <v>174</v>
      </c>
      <c r="BE608" s="227">
        <f>IF(N608="základní",J608,0)</f>
        <v>0</v>
      </c>
      <c r="BF608" s="227">
        <f>IF(N608="snížená",J608,0)</f>
        <v>0</v>
      </c>
      <c r="BG608" s="227">
        <f>IF(N608="zákl. přenesená",J608,0)</f>
        <v>0</v>
      </c>
      <c r="BH608" s="227">
        <f>IF(N608="sníž. přenesená",J608,0)</f>
        <v>0</v>
      </c>
      <c r="BI608" s="227">
        <f>IF(N608="nulová",J608,0)</f>
        <v>0</v>
      </c>
      <c r="BJ608" s="19" t="s">
        <v>79</v>
      </c>
      <c r="BK608" s="227">
        <f>ROUND(I608*H608,2)</f>
        <v>0</v>
      </c>
      <c r="BL608" s="19" t="s">
        <v>181</v>
      </c>
      <c r="BM608" s="226" t="s">
        <v>859</v>
      </c>
    </row>
    <row r="609" s="2" customFormat="1">
      <c r="A609" s="40"/>
      <c r="B609" s="41"/>
      <c r="C609" s="42"/>
      <c r="D609" s="228" t="s">
        <v>183</v>
      </c>
      <c r="E609" s="42"/>
      <c r="F609" s="229" t="s">
        <v>858</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183</v>
      </c>
      <c r="AU609" s="19" t="s">
        <v>92</v>
      </c>
    </row>
    <row r="610" s="13" customFormat="1">
      <c r="A610" s="13"/>
      <c r="B610" s="234"/>
      <c r="C610" s="235"/>
      <c r="D610" s="228" t="s">
        <v>197</v>
      </c>
      <c r="E610" s="235"/>
      <c r="F610" s="237" t="s">
        <v>860</v>
      </c>
      <c r="G610" s="235"/>
      <c r="H610" s="238">
        <v>38.036999999999999</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197</v>
      </c>
      <c r="AU610" s="244" t="s">
        <v>92</v>
      </c>
      <c r="AV610" s="13" t="s">
        <v>81</v>
      </c>
      <c r="AW610" s="13" t="s">
        <v>4</v>
      </c>
      <c r="AX610" s="13" t="s">
        <v>79</v>
      </c>
      <c r="AY610" s="244" t="s">
        <v>174</v>
      </c>
    </row>
    <row r="611" s="12" customFormat="1" ht="20.88" customHeight="1">
      <c r="A611" s="12"/>
      <c r="B611" s="199"/>
      <c r="C611" s="200"/>
      <c r="D611" s="201" t="s">
        <v>71</v>
      </c>
      <c r="E611" s="213" t="s">
        <v>821</v>
      </c>
      <c r="F611" s="213" t="s">
        <v>861</v>
      </c>
      <c r="G611" s="200"/>
      <c r="H611" s="200"/>
      <c r="I611" s="203"/>
      <c r="J611" s="214">
        <f>BK611</f>
        <v>0</v>
      </c>
      <c r="K611" s="200"/>
      <c r="L611" s="205"/>
      <c r="M611" s="206"/>
      <c r="N611" s="207"/>
      <c r="O611" s="207"/>
      <c r="P611" s="208">
        <f>SUM(P612:P628)</f>
        <v>0</v>
      </c>
      <c r="Q611" s="207"/>
      <c r="R611" s="208">
        <f>SUM(R612:R628)</f>
        <v>0.035753899999999991</v>
      </c>
      <c r="S611" s="207"/>
      <c r="T611" s="209">
        <f>SUM(T612:T628)</f>
        <v>0</v>
      </c>
      <c r="U611" s="12"/>
      <c r="V611" s="12"/>
      <c r="W611" s="12"/>
      <c r="X611" s="12"/>
      <c r="Y611" s="12"/>
      <c r="Z611" s="12"/>
      <c r="AA611" s="12"/>
      <c r="AB611" s="12"/>
      <c r="AC611" s="12"/>
      <c r="AD611" s="12"/>
      <c r="AE611" s="12"/>
      <c r="AR611" s="210" t="s">
        <v>79</v>
      </c>
      <c r="AT611" s="211" t="s">
        <v>71</v>
      </c>
      <c r="AU611" s="211" t="s">
        <v>81</v>
      </c>
      <c r="AY611" s="210" t="s">
        <v>174</v>
      </c>
      <c r="BK611" s="212">
        <f>SUM(BK612:BK628)</f>
        <v>0</v>
      </c>
    </row>
    <row r="612" s="2" customFormat="1" ht="33" customHeight="1">
      <c r="A612" s="40"/>
      <c r="B612" s="41"/>
      <c r="C612" s="215" t="s">
        <v>862</v>
      </c>
      <c r="D612" s="215" t="s">
        <v>176</v>
      </c>
      <c r="E612" s="216" t="s">
        <v>863</v>
      </c>
      <c r="F612" s="217" t="s">
        <v>864</v>
      </c>
      <c r="G612" s="218" t="s">
        <v>252</v>
      </c>
      <c r="H612" s="219">
        <v>275.02999999999997</v>
      </c>
      <c r="I612" s="220"/>
      <c r="J612" s="221">
        <f>ROUND(I612*H612,2)</f>
        <v>0</v>
      </c>
      <c r="K612" s="217" t="s">
        <v>180</v>
      </c>
      <c r="L612" s="46"/>
      <c r="M612" s="222" t="s">
        <v>19</v>
      </c>
      <c r="N612" s="223" t="s">
        <v>43</v>
      </c>
      <c r="O612" s="86"/>
      <c r="P612" s="224">
        <f>O612*H612</f>
        <v>0</v>
      </c>
      <c r="Q612" s="224">
        <v>0.00012999999999999999</v>
      </c>
      <c r="R612" s="224">
        <f>Q612*H612</f>
        <v>0.035753899999999991</v>
      </c>
      <c r="S612" s="224">
        <v>0</v>
      </c>
      <c r="T612" s="225">
        <f>S612*H612</f>
        <v>0</v>
      </c>
      <c r="U612" s="40"/>
      <c r="V612" s="40"/>
      <c r="W612" s="40"/>
      <c r="X612" s="40"/>
      <c r="Y612" s="40"/>
      <c r="Z612" s="40"/>
      <c r="AA612" s="40"/>
      <c r="AB612" s="40"/>
      <c r="AC612" s="40"/>
      <c r="AD612" s="40"/>
      <c r="AE612" s="40"/>
      <c r="AR612" s="226" t="s">
        <v>181</v>
      </c>
      <c r="AT612" s="226" t="s">
        <v>176</v>
      </c>
      <c r="AU612" s="226" t="s">
        <v>92</v>
      </c>
      <c r="AY612" s="19" t="s">
        <v>174</v>
      </c>
      <c r="BE612" s="227">
        <f>IF(N612="základní",J612,0)</f>
        <v>0</v>
      </c>
      <c r="BF612" s="227">
        <f>IF(N612="snížená",J612,0)</f>
        <v>0</v>
      </c>
      <c r="BG612" s="227">
        <f>IF(N612="zákl. přenesená",J612,0)</f>
        <v>0</v>
      </c>
      <c r="BH612" s="227">
        <f>IF(N612="sníž. přenesená",J612,0)</f>
        <v>0</v>
      </c>
      <c r="BI612" s="227">
        <f>IF(N612="nulová",J612,0)</f>
        <v>0</v>
      </c>
      <c r="BJ612" s="19" t="s">
        <v>79</v>
      </c>
      <c r="BK612" s="227">
        <f>ROUND(I612*H612,2)</f>
        <v>0</v>
      </c>
      <c r="BL612" s="19" t="s">
        <v>181</v>
      </c>
      <c r="BM612" s="226" t="s">
        <v>865</v>
      </c>
    </row>
    <row r="613" s="2" customFormat="1">
      <c r="A613" s="40"/>
      <c r="B613" s="41"/>
      <c r="C613" s="42"/>
      <c r="D613" s="228" t="s">
        <v>183</v>
      </c>
      <c r="E613" s="42"/>
      <c r="F613" s="229" t="s">
        <v>866</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183</v>
      </c>
      <c r="AU613" s="19" t="s">
        <v>92</v>
      </c>
    </row>
    <row r="614" s="2" customFormat="1">
      <c r="A614" s="40"/>
      <c r="B614" s="41"/>
      <c r="C614" s="42"/>
      <c r="D614" s="228" t="s">
        <v>185</v>
      </c>
      <c r="E614" s="42"/>
      <c r="F614" s="233" t="s">
        <v>867</v>
      </c>
      <c r="G614" s="42"/>
      <c r="H614" s="42"/>
      <c r="I614" s="230"/>
      <c r="J614" s="42"/>
      <c r="K614" s="42"/>
      <c r="L614" s="46"/>
      <c r="M614" s="231"/>
      <c r="N614" s="232"/>
      <c r="O614" s="86"/>
      <c r="P614" s="86"/>
      <c r="Q614" s="86"/>
      <c r="R614" s="86"/>
      <c r="S614" s="86"/>
      <c r="T614" s="87"/>
      <c r="U614" s="40"/>
      <c r="V614" s="40"/>
      <c r="W614" s="40"/>
      <c r="X614" s="40"/>
      <c r="Y614" s="40"/>
      <c r="Z614" s="40"/>
      <c r="AA614" s="40"/>
      <c r="AB614" s="40"/>
      <c r="AC614" s="40"/>
      <c r="AD614" s="40"/>
      <c r="AE614" s="40"/>
      <c r="AT614" s="19" t="s">
        <v>185</v>
      </c>
      <c r="AU614" s="19" t="s">
        <v>92</v>
      </c>
    </row>
    <row r="615" s="13" customFormat="1">
      <c r="A615" s="13"/>
      <c r="B615" s="234"/>
      <c r="C615" s="235"/>
      <c r="D615" s="228" t="s">
        <v>197</v>
      </c>
      <c r="E615" s="236" t="s">
        <v>19</v>
      </c>
      <c r="F615" s="237" t="s">
        <v>487</v>
      </c>
      <c r="G615" s="235"/>
      <c r="H615" s="238">
        <v>275.02999999999997</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197</v>
      </c>
      <c r="AU615" s="244" t="s">
        <v>92</v>
      </c>
      <c r="AV615" s="13" t="s">
        <v>81</v>
      </c>
      <c r="AW615" s="13" t="s">
        <v>33</v>
      </c>
      <c r="AX615" s="13" t="s">
        <v>72</v>
      </c>
      <c r="AY615" s="244" t="s">
        <v>174</v>
      </c>
    </row>
    <row r="616" s="2" customFormat="1" ht="33" customHeight="1">
      <c r="A616" s="40"/>
      <c r="B616" s="41"/>
      <c r="C616" s="215" t="s">
        <v>868</v>
      </c>
      <c r="D616" s="215" t="s">
        <v>176</v>
      </c>
      <c r="E616" s="216" t="s">
        <v>869</v>
      </c>
      <c r="F616" s="217" t="s">
        <v>870</v>
      </c>
      <c r="G616" s="218" t="s">
        <v>252</v>
      </c>
      <c r="H616" s="219">
        <v>427.74000000000001</v>
      </c>
      <c r="I616" s="220"/>
      <c r="J616" s="221">
        <f>ROUND(I616*H616,2)</f>
        <v>0</v>
      </c>
      <c r="K616" s="217" t="s">
        <v>180</v>
      </c>
      <c r="L616" s="46"/>
      <c r="M616" s="222" t="s">
        <v>19</v>
      </c>
      <c r="N616" s="223" t="s">
        <v>43</v>
      </c>
      <c r="O616" s="86"/>
      <c r="P616" s="224">
        <f>O616*H616</f>
        <v>0</v>
      </c>
      <c r="Q616" s="224">
        <v>0</v>
      </c>
      <c r="R616" s="224">
        <f>Q616*H616</f>
        <v>0</v>
      </c>
      <c r="S616" s="224">
        <v>0</v>
      </c>
      <c r="T616" s="225">
        <f>S616*H616</f>
        <v>0</v>
      </c>
      <c r="U616" s="40"/>
      <c r="V616" s="40"/>
      <c r="W616" s="40"/>
      <c r="X616" s="40"/>
      <c r="Y616" s="40"/>
      <c r="Z616" s="40"/>
      <c r="AA616" s="40"/>
      <c r="AB616" s="40"/>
      <c r="AC616" s="40"/>
      <c r="AD616" s="40"/>
      <c r="AE616" s="40"/>
      <c r="AR616" s="226" t="s">
        <v>181</v>
      </c>
      <c r="AT616" s="226" t="s">
        <v>176</v>
      </c>
      <c r="AU616" s="226" t="s">
        <v>92</v>
      </c>
      <c r="AY616" s="19" t="s">
        <v>174</v>
      </c>
      <c r="BE616" s="227">
        <f>IF(N616="základní",J616,0)</f>
        <v>0</v>
      </c>
      <c r="BF616" s="227">
        <f>IF(N616="snížená",J616,0)</f>
        <v>0</v>
      </c>
      <c r="BG616" s="227">
        <f>IF(N616="zákl. přenesená",J616,0)</f>
        <v>0</v>
      </c>
      <c r="BH616" s="227">
        <f>IF(N616="sníž. přenesená",J616,0)</f>
        <v>0</v>
      </c>
      <c r="BI616" s="227">
        <f>IF(N616="nulová",J616,0)</f>
        <v>0</v>
      </c>
      <c r="BJ616" s="19" t="s">
        <v>79</v>
      </c>
      <c r="BK616" s="227">
        <f>ROUND(I616*H616,2)</f>
        <v>0</v>
      </c>
      <c r="BL616" s="19" t="s">
        <v>181</v>
      </c>
      <c r="BM616" s="226" t="s">
        <v>871</v>
      </c>
    </row>
    <row r="617" s="2" customFormat="1">
      <c r="A617" s="40"/>
      <c r="B617" s="41"/>
      <c r="C617" s="42"/>
      <c r="D617" s="228" t="s">
        <v>183</v>
      </c>
      <c r="E617" s="42"/>
      <c r="F617" s="229" t="s">
        <v>872</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183</v>
      </c>
      <c r="AU617" s="19" t="s">
        <v>92</v>
      </c>
    </row>
    <row r="618" s="2" customFormat="1">
      <c r="A618" s="40"/>
      <c r="B618" s="41"/>
      <c r="C618" s="42"/>
      <c r="D618" s="228" t="s">
        <v>185</v>
      </c>
      <c r="E618" s="42"/>
      <c r="F618" s="233" t="s">
        <v>873</v>
      </c>
      <c r="G618" s="42"/>
      <c r="H618" s="42"/>
      <c r="I618" s="230"/>
      <c r="J618" s="42"/>
      <c r="K618" s="42"/>
      <c r="L618" s="46"/>
      <c r="M618" s="231"/>
      <c r="N618" s="232"/>
      <c r="O618" s="86"/>
      <c r="P618" s="86"/>
      <c r="Q618" s="86"/>
      <c r="R618" s="86"/>
      <c r="S618" s="86"/>
      <c r="T618" s="87"/>
      <c r="U618" s="40"/>
      <c r="V618" s="40"/>
      <c r="W618" s="40"/>
      <c r="X618" s="40"/>
      <c r="Y618" s="40"/>
      <c r="Z618" s="40"/>
      <c r="AA618" s="40"/>
      <c r="AB618" s="40"/>
      <c r="AC618" s="40"/>
      <c r="AD618" s="40"/>
      <c r="AE618" s="40"/>
      <c r="AT618" s="19" t="s">
        <v>185</v>
      </c>
      <c r="AU618" s="19" t="s">
        <v>92</v>
      </c>
    </row>
    <row r="619" s="13" customFormat="1">
      <c r="A619" s="13"/>
      <c r="B619" s="234"/>
      <c r="C619" s="235"/>
      <c r="D619" s="228" t="s">
        <v>197</v>
      </c>
      <c r="E619" s="236" t="s">
        <v>19</v>
      </c>
      <c r="F619" s="237" t="s">
        <v>874</v>
      </c>
      <c r="G619" s="235"/>
      <c r="H619" s="238">
        <v>427.74000000000001</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197</v>
      </c>
      <c r="AU619" s="244" t="s">
        <v>92</v>
      </c>
      <c r="AV619" s="13" t="s">
        <v>81</v>
      </c>
      <c r="AW619" s="13" t="s">
        <v>33</v>
      </c>
      <c r="AX619" s="13" t="s">
        <v>72</v>
      </c>
      <c r="AY619" s="244" t="s">
        <v>174</v>
      </c>
    </row>
    <row r="620" s="2" customFormat="1" ht="33" customHeight="1">
      <c r="A620" s="40"/>
      <c r="B620" s="41"/>
      <c r="C620" s="215" t="s">
        <v>875</v>
      </c>
      <c r="D620" s="215" t="s">
        <v>176</v>
      </c>
      <c r="E620" s="216" t="s">
        <v>876</v>
      </c>
      <c r="F620" s="217" t="s">
        <v>877</v>
      </c>
      <c r="G620" s="218" t="s">
        <v>252</v>
      </c>
      <c r="H620" s="219">
        <v>12832.200000000001</v>
      </c>
      <c r="I620" s="220"/>
      <c r="J620" s="221">
        <f>ROUND(I620*H620,2)</f>
        <v>0</v>
      </c>
      <c r="K620" s="217" t="s">
        <v>180</v>
      </c>
      <c r="L620" s="46"/>
      <c r="M620" s="222" t="s">
        <v>19</v>
      </c>
      <c r="N620" s="223" t="s">
        <v>43</v>
      </c>
      <c r="O620" s="86"/>
      <c r="P620" s="224">
        <f>O620*H620</f>
        <v>0</v>
      </c>
      <c r="Q620" s="224">
        <v>0</v>
      </c>
      <c r="R620" s="224">
        <f>Q620*H620</f>
        <v>0</v>
      </c>
      <c r="S620" s="224">
        <v>0</v>
      </c>
      <c r="T620" s="225">
        <f>S620*H620</f>
        <v>0</v>
      </c>
      <c r="U620" s="40"/>
      <c r="V620" s="40"/>
      <c r="W620" s="40"/>
      <c r="X620" s="40"/>
      <c r="Y620" s="40"/>
      <c r="Z620" s="40"/>
      <c r="AA620" s="40"/>
      <c r="AB620" s="40"/>
      <c r="AC620" s="40"/>
      <c r="AD620" s="40"/>
      <c r="AE620" s="40"/>
      <c r="AR620" s="226" t="s">
        <v>181</v>
      </c>
      <c r="AT620" s="226" t="s">
        <v>176</v>
      </c>
      <c r="AU620" s="226" t="s">
        <v>92</v>
      </c>
      <c r="AY620" s="19" t="s">
        <v>174</v>
      </c>
      <c r="BE620" s="227">
        <f>IF(N620="základní",J620,0)</f>
        <v>0</v>
      </c>
      <c r="BF620" s="227">
        <f>IF(N620="snížená",J620,0)</f>
        <v>0</v>
      </c>
      <c r="BG620" s="227">
        <f>IF(N620="zákl. přenesená",J620,0)</f>
        <v>0</v>
      </c>
      <c r="BH620" s="227">
        <f>IF(N620="sníž. přenesená",J620,0)</f>
        <v>0</v>
      </c>
      <c r="BI620" s="227">
        <f>IF(N620="nulová",J620,0)</f>
        <v>0</v>
      </c>
      <c r="BJ620" s="19" t="s">
        <v>79</v>
      </c>
      <c r="BK620" s="227">
        <f>ROUND(I620*H620,2)</f>
        <v>0</v>
      </c>
      <c r="BL620" s="19" t="s">
        <v>181</v>
      </c>
      <c r="BM620" s="226" t="s">
        <v>878</v>
      </c>
    </row>
    <row r="621" s="2" customFormat="1">
      <c r="A621" s="40"/>
      <c r="B621" s="41"/>
      <c r="C621" s="42"/>
      <c r="D621" s="228" t="s">
        <v>183</v>
      </c>
      <c r="E621" s="42"/>
      <c r="F621" s="229" t="s">
        <v>879</v>
      </c>
      <c r="G621" s="42"/>
      <c r="H621" s="42"/>
      <c r="I621" s="230"/>
      <c r="J621" s="42"/>
      <c r="K621" s="42"/>
      <c r="L621" s="46"/>
      <c r="M621" s="231"/>
      <c r="N621" s="232"/>
      <c r="O621" s="86"/>
      <c r="P621" s="86"/>
      <c r="Q621" s="86"/>
      <c r="R621" s="86"/>
      <c r="S621" s="86"/>
      <c r="T621" s="87"/>
      <c r="U621" s="40"/>
      <c r="V621" s="40"/>
      <c r="W621" s="40"/>
      <c r="X621" s="40"/>
      <c r="Y621" s="40"/>
      <c r="Z621" s="40"/>
      <c r="AA621" s="40"/>
      <c r="AB621" s="40"/>
      <c r="AC621" s="40"/>
      <c r="AD621" s="40"/>
      <c r="AE621" s="40"/>
      <c r="AT621" s="19" t="s">
        <v>183</v>
      </c>
      <c r="AU621" s="19" t="s">
        <v>92</v>
      </c>
    </row>
    <row r="622" s="2" customFormat="1">
      <c r="A622" s="40"/>
      <c r="B622" s="41"/>
      <c r="C622" s="42"/>
      <c r="D622" s="228" t="s">
        <v>185</v>
      </c>
      <c r="E622" s="42"/>
      <c r="F622" s="233" t="s">
        <v>873</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185</v>
      </c>
      <c r="AU622" s="19" t="s">
        <v>92</v>
      </c>
    </row>
    <row r="623" s="2" customFormat="1">
      <c r="A623" s="40"/>
      <c r="B623" s="41"/>
      <c r="C623" s="42"/>
      <c r="D623" s="228" t="s">
        <v>281</v>
      </c>
      <c r="E623" s="42"/>
      <c r="F623" s="233" t="s">
        <v>880</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281</v>
      </c>
      <c r="AU623" s="19" t="s">
        <v>92</v>
      </c>
    </row>
    <row r="624" s="13" customFormat="1">
      <c r="A624" s="13"/>
      <c r="B624" s="234"/>
      <c r="C624" s="235"/>
      <c r="D624" s="228" t="s">
        <v>197</v>
      </c>
      <c r="E624" s="236" t="s">
        <v>19</v>
      </c>
      <c r="F624" s="237" t="s">
        <v>881</v>
      </c>
      <c r="G624" s="235"/>
      <c r="H624" s="238">
        <v>12832.200000000001</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197</v>
      </c>
      <c r="AU624" s="244" t="s">
        <v>92</v>
      </c>
      <c r="AV624" s="13" t="s">
        <v>81</v>
      </c>
      <c r="AW624" s="13" t="s">
        <v>33</v>
      </c>
      <c r="AX624" s="13" t="s">
        <v>72</v>
      </c>
      <c r="AY624" s="244" t="s">
        <v>174</v>
      </c>
    </row>
    <row r="625" s="2" customFormat="1" ht="33" customHeight="1">
      <c r="A625" s="40"/>
      <c r="B625" s="41"/>
      <c r="C625" s="215" t="s">
        <v>882</v>
      </c>
      <c r="D625" s="215" t="s">
        <v>176</v>
      </c>
      <c r="E625" s="216" t="s">
        <v>883</v>
      </c>
      <c r="F625" s="217" t="s">
        <v>884</v>
      </c>
      <c r="G625" s="218" t="s">
        <v>252</v>
      </c>
      <c r="H625" s="219">
        <v>427.74000000000001</v>
      </c>
      <c r="I625" s="220"/>
      <c r="J625" s="221">
        <f>ROUND(I625*H625,2)</f>
        <v>0</v>
      </c>
      <c r="K625" s="217" t="s">
        <v>180</v>
      </c>
      <c r="L625" s="46"/>
      <c r="M625" s="222" t="s">
        <v>19</v>
      </c>
      <c r="N625" s="223" t="s">
        <v>43</v>
      </c>
      <c r="O625" s="86"/>
      <c r="P625" s="224">
        <f>O625*H625</f>
        <v>0</v>
      </c>
      <c r="Q625" s="224">
        <v>0</v>
      </c>
      <c r="R625" s="224">
        <f>Q625*H625</f>
        <v>0</v>
      </c>
      <c r="S625" s="224">
        <v>0</v>
      </c>
      <c r="T625" s="225">
        <f>S625*H625</f>
        <v>0</v>
      </c>
      <c r="U625" s="40"/>
      <c r="V625" s="40"/>
      <c r="W625" s="40"/>
      <c r="X625" s="40"/>
      <c r="Y625" s="40"/>
      <c r="Z625" s="40"/>
      <c r="AA625" s="40"/>
      <c r="AB625" s="40"/>
      <c r="AC625" s="40"/>
      <c r="AD625" s="40"/>
      <c r="AE625" s="40"/>
      <c r="AR625" s="226" t="s">
        <v>181</v>
      </c>
      <c r="AT625" s="226" t="s">
        <v>176</v>
      </c>
      <c r="AU625" s="226" t="s">
        <v>92</v>
      </c>
      <c r="AY625" s="19" t="s">
        <v>174</v>
      </c>
      <c r="BE625" s="227">
        <f>IF(N625="základní",J625,0)</f>
        <v>0</v>
      </c>
      <c r="BF625" s="227">
        <f>IF(N625="snížená",J625,0)</f>
        <v>0</v>
      </c>
      <c r="BG625" s="227">
        <f>IF(N625="zákl. přenesená",J625,0)</f>
        <v>0</v>
      </c>
      <c r="BH625" s="227">
        <f>IF(N625="sníž. přenesená",J625,0)</f>
        <v>0</v>
      </c>
      <c r="BI625" s="227">
        <f>IF(N625="nulová",J625,0)</f>
        <v>0</v>
      </c>
      <c r="BJ625" s="19" t="s">
        <v>79</v>
      </c>
      <c r="BK625" s="227">
        <f>ROUND(I625*H625,2)</f>
        <v>0</v>
      </c>
      <c r="BL625" s="19" t="s">
        <v>181</v>
      </c>
      <c r="BM625" s="226" t="s">
        <v>885</v>
      </c>
    </row>
    <row r="626" s="2" customFormat="1">
      <c r="A626" s="40"/>
      <c r="B626" s="41"/>
      <c r="C626" s="42"/>
      <c r="D626" s="228" t="s">
        <v>183</v>
      </c>
      <c r="E626" s="42"/>
      <c r="F626" s="229" t="s">
        <v>886</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183</v>
      </c>
      <c r="AU626" s="19" t="s">
        <v>92</v>
      </c>
    </row>
    <row r="627" s="2" customFormat="1">
      <c r="A627" s="40"/>
      <c r="B627" s="41"/>
      <c r="C627" s="42"/>
      <c r="D627" s="228" t="s">
        <v>185</v>
      </c>
      <c r="E627" s="42"/>
      <c r="F627" s="233" t="s">
        <v>887</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185</v>
      </c>
      <c r="AU627" s="19" t="s">
        <v>92</v>
      </c>
    </row>
    <row r="628" s="13" customFormat="1">
      <c r="A628" s="13"/>
      <c r="B628" s="234"/>
      <c r="C628" s="235"/>
      <c r="D628" s="228" t="s">
        <v>197</v>
      </c>
      <c r="E628" s="236" t="s">
        <v>19</v>
      </c>
      <c r="F628" s="237" t="s">
        <v>888</v>
      </c>
      <c r="G628" s="235"/>
      <c r="H628" s="238">
        <v>427.74000000000001</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197</v>
      </c>
      <c r="AU628" s="244" t="s">
        <v>92</v>
      </c>
      <c r="AV628" s="13" t="s">
        <v>81</v>
      </c>
      <c r="AW628" s="13" t="s">
        <v>33</v>
      </c>
      <c r="AX628" s="13" t="s">
        <v>72</v>
      </c>
      <c r="AY628" s="244" t="s">
        <v>174</v>
      </c>
    </row>
    <row r="629" s="12" customFormat="1" ht="20.88" customHeight="1">
      <c r="A629" s="12"/>
      <c r="B629" s="199"/>
      <c r="C629" s="200"/>
      <c r="D629" s="201" t="s">
        <v>71</v>
      </c>
      <c r="E629" s="213" t="s">
        <v>831</v>
      </c>
      <c r="F629" s="213" t="s">
        <v>889</v>
      </c>
      <c r="G629" s="200"/>
      <c r="H629" s="200"/>
      <c r="I629" s="203"/>
      <c r="J629" s="214">
        <f>BK629</f>
        <v>0</v>
      </c>
      <c r="K629" s="200"/>
      <c r="L629" s="205"/>
      <c r="M629" s="206"/>
      <c r="N629" s="207"/>
      <c r="O629" s="207"/>
      <c r="P629" s="208">
        <f>SUM(P630:P644)</f>
        <v>0</v>
      </c>
      <c r="Q629" s="207"/>
      <c r="R629" s="208">
        <f>SUM(R630:R644)</f>
        <v>0.044541199999999996</v>
      </c>
      <c r="S629" s="207"/>
      <c r="T629" s="209">
        <f>SUM(T630:T644)</f>
        <v>0</v>
      </c>
      <c r="U629" s="12"/>
      <c r="V629" s="12"/>
      <c r="W629" s="12"/>
      <c r="X629" s="12"/>
      <c r="Y629" s="12"/>
      <c r="Z629" s="12"/>
      <c r="AA629" s="12"/>
      <c r="AB629" s="12"/>
      <c r="AC629" s="12"/>
      <c r="AD629" s="12"/>
      <c r="AE629" s="12"/>
      <c r="AR629" s="210" t="s">
        <v>79</v>
      </c>
      <c r="AT629" s="211" t="s">
        <v>71</v>
      </c>
      <c r="AU629" s="211" t="s">
        <v>81</v>
      </c>
      <c r="AY629" s="210" t="s">
        <v>174</v>
      </c>
      <c r="BK629" s="212">
        <f>SUM(BK630:BK644)</f>
        <v>0</v>
      </c>
    </row>
    <row r="630" s="2" customFormat="1">
      <c r="A630" s="40"/>
      <c r="B630" s="41"/>
      <c r="C630" s="215" t="s">
        <v>890</v>
      </c>
      <c r="D630" s="215" t="s">
        <v>176</v>
      </c>
      <c r="E630" s="216" t="s">
        <v>891</v>
      </c>
      <c r="F630" s="217" t="s">
        <v>892</v>
      </c>
      <c r="G630" s="218" t="s">
        <v>252</v>
      </c>
      <c r="H630" s="219">
        <v>275.02999999999997</v>
      </c>
      <c r="I630" s="220"/>
      <c r="J630" s="221">
        <f>ROUND(I630*H630,2)</f>
        <v>0</v>
      </c>
      <c r="K630" s="217" t="s">
        <v>180</v>
      </c>
      <c r="L630" s="46"/>
      <c r="M630" s="222" t="s">
        <v>19</v>
      </c>
      <c r="N630" s="223" t="s">
        <v>43</v>
      </c>
      <c r="O630" s="86"/>
      <c r="P630" s="224">
        <f>O630*H630</f>
        <v>0</v>
      </c>
      <c r="Q630" s="224">
        <v>4.0000000000000003E-05</v>
      </c>
      <c r="R630" s="224">
        <f>Q630*H630</f>
        <v>0.011001199999999999</v>
      </c>
      <c r="S630" s="224">
        <v>0</v>
      </c>
      <c r="T630" s="225">
        <f>S630*H630</f>
        <v>0</v>
      </c>
      <c r="U630" s="40"/>
      <c r="V630" s="40"/>
      <c r="W630" s="40"/>
      <c r="X630" s="40"/>
      <c r="Y630" s="40"/>
      <c r="Z630" s="40"/>
      <c r="AA630" s="40"/>
      <c r="AB630" s="40"/>
      <c r="AC630" s="40"/>
      <c r="AD630" s="40"/>
      <c r="AE630" s="40"/>
      <c r="AR630" s="226" t="s">
        <v>181</v>
      </c>
      <c r="AT630" s="226" t="s">
        <v>176</v>
      </c>
      <c r="AU630" s="226" t="s">
        <v>92</v>
      </c>
      <c r="AY630" s="19" t="s">
        <v>174</v>
      </c>
      <c r="BE630" s="227">
        <f>IF(N630="základní",J630,0)</f>
        <v>0</v>
      </c>
      <c r="BF630" s="227">
        <f>IF(N630="snížená",J630,0)</f>
        <v>0</v>
      </c>
      <c r="BG630" s="227">
        <f>IF(N630="zákl. přenesená",J630,0)</f>
        <v>0</v>
      </c>
      <c r="BH630" s="227">
        <f>IF(N630="sníž. přenesená",J630,0)</f>
        <v>0</v>
      </c>
      <c r="BI630" s="227">
        <f>IF(N630="nulová",J630,0)</f>
        <v>0</v>
      </c>
      <c r="BJ630" s="19" t="s">
        <v>79</v>
      </c>
      <c r="BK630" s="227">
        <f>ROUND(I630*H630,2)</f>
        <v>0</v>
      </c>
      <c r="BL630" s="19" t="s">
        <v>181</v>
      </c>
      <c r="BM630" s="226" t="s">
        <v>893</v>
      </c>
    </row>
    <row r="631" s="2" customFormat="1">
      <c r="A631" s="40"/>
      <c r="B631" s="41"/>
      <c r="C631" s="42"/>
      <c r="D631" s="228" t="s">
        <v>183</v>
      </c>
      <c r="E631" s="42"/>
      <c r="F631" s="229" t="s">
        <v>894</v>
      </c>
      <c r="G631" s="42"/>
      <c r="H631" s="42"/>
      <c r="I631" s="230"/>
      <c r="J631" s="42"/>
      <c r="K631" s="42"/>
      <c r="L631" s="46"/>
      <c r="M631" s="231"/>
      <c r="N631" s="232"/>
      <c r="O631" s="86"/>
      <c r="P631" s="86"/>
      <c r="Q631" s="86"/>
      <c r="R631" s="86"/>
      <c r="S631" s="86"/>
      <c r="T631" s="87"/>
      <c r="U631" s="40"/>
      <c r="V631" s="40"/>
      <c r="W631" s="40"/>
      <c r="X631" s="40"/>
      <c r="Y631" s="40"/>
      <c r="Z631" s="40"/>
      <c r="AA631" s="40"/>
      <c r="AB631" s="40"/>
      <c r="AC631" s="40"/>
      <c r="AD631" s="40"/>
      <c r="AE631" s="40"/>
      <c r="AT631" s="19" t="s">
        <v>183</v>
      </c>
      <c r="AU631" s="19" t="s">
        <v>92</v>
      </c>
    </row>
    <row r="632" s="2" customFormat="1">
      <c r="A632" s="40"/>
      <c r="B632" s="41"/>
      <c r="C632" s="42"/>
      <c r="D632" s="228" t="s">
        <v>185</v>
      </c>
      <c r="E632" s="42"/>
      <c r="F632" s="233" t="s">
        <v>895</v>
      </c>
      <c r="G632" s="42"/>
      <c r="H632" s="42"/>
      <c r="I632" s="230"/>
      <c r="J632" s="42"/>
      <c r="K632" s="42"/>
      <c r="L632" s="46"/>
      <c r="M632" s="231"/>
      <c r="N632" s="232"/>
      <c r="O632" s="86"/>
      <c r="P632" s="86"/>
      <c r="Q632" s="86"/>
      <c r="R632" s="86"/>
      <c r="S632" s="86"/>
      <c r="T632" s="87"/>
      <c r="U632" s="40"/>
      <c r="V632" s="40"/>
      <c r="W632" s="40"/>
      <c r="X632" s="40"/>
      <c r="Y632" s="40"/>
      <c r="Z632" s="40"/>
      <c r="AA632" s="40"/>
      <c r="AB632" s="40"/>
      <c r="AC632" s="40"/>
      <c r="AD632" s="40"/>
      <c r="AE632" s="40"/>
      <c r="AT632" s="19" t="s">
        <v>185</v>
      </c>
      <c r="AU632" s="19" t="s">
        <v>92</v>
      </c>
    </row>
    <row r="633" s="13" customFormat="1">
      <c r="A633" s="13"/>
      <c r="B633" s="234"/>
      <c r="C633" s="235"/>
      <c r="D633" s="228" t="s">
        <v>197</v>
      </c>
      <c r="E633" s="236" t="s">
        <v>19</v>
      </c>
      <c r="F633" s="237" t="s">
        <v>487</v>
      </c>
      <c r="G633" s="235"/>
      <c r="H633" s="238">
        <v>275.02999999999997</v>
      </c>
      <c r="I633" s="239"/>
      <c r="J633" s="235"/>
      <c r="K633" s="235"/>
      <c r="L633" s="240"/>
      <c r="M633" s="241"/>
      <c r="N633" s="242"/>
      <c r="O633" s="242"/>
      <c r="P633" s="242"/>
      <c r="Q633" s="242"/>
      <c r="R633" s="242"/>
      <c r="S633" s="242"/>
      <c r="T633" s="243"/>
      <c r="U633" s="13"/>
      <c r="V633" s="13"/>
      <c r="W633" s="13"/>
      <c r="X633" s="13"/>
      <c r="Y633" s="13"/>
      <c r="Z633" s="13"/>
      <c r="AA633" s="13"/>
      <c r="AB633" s="13"/>
      <c r="AC633" s="13"/>
      <c r="AD633" s="13"/>
      <c r="AE633" s="13"/>
      <c r="AT633" s="244" t="s">
        <v>197</v>
      </c>
      <c r="AU633" s="244" t="s">
        <v>92</v>
      </c>
      <c r="AV633" s="13" t="s">
        <v>81</v>
      </c>
      <c r="AW633" s="13" t="s">
        <v>33</v>
      </c>
      <c r="AX633" s="13" t="s">
        <v>72</v>
      </c>
      <c r="AY633" s="244" t="s">
        <v>174</v>
      </c>
    </row>
    <row r="634" s="2" customFormat="1" ht="16.5" customHeight="1">
      <c r="A634" s="40"/>
      <c r="B634" s="41"/>
      <c r="C634" s="215" t="s">
        <v>896</v>
      </c>
      <c r="D634" s="215" t="s">
        <v>176</v>
      </c>
      <c r="E634" s="216" t="s">
        <v>897</v>
      </c>
      <c r="F634" s="217" t="s">
        <v>898</v>
      </c>
      <c r="G634" s="218" t="s">
        <v>366</v>
      </c>
      <c r="H634" s="219">
        <v>3</v>
      </c>
      <c r="I634" s="220"/>
      <c r="J634" s="221">
        <f>ROUND(I634*H634,2)</f>
        <v>0</v>
      </c>
      <c r="K634" s="217" t="s">
        <v>180</v>
      </c>
      <c r="L634" s="46"/>
      <c r="M634" s="222" t="s">
        <v>19</v>
      </c>
      <c r="N634" s="223" t="s">
        <v>43</v>
      </c>
      <c r="O634" s="86"/>
      <c r="P634" s="224">
        <f>O634*H634</f>
        <v>0</v>
      </c>
      <c r="Q634" s="224">
        <v>0.00018000000000000001</v>
      </c>
      <c r="R634" s="224">
        <f>Q634*H634</f>
        <v>0.00054000000000000001</v>
      </c>
      <c r="S634" s="224">
        <v>0</v>
      </c>
      <c r="T634" s="225">
        <f>S634*H634</f>
        <v>0</v>
      </c>
      <c r="U634" s="40"/>
      <c r="V634" s="40"/>
      <c r="W634" s="40"/>
      <c r="X634" s="40"/>
      <c r="Y634" s="40"/>
      <c r="Z634" s="40"/>
      <c r="AA634" s="40"/>
      <c r="AB634" s="40"/>
      <c r="AC634" s="40"/>
      <c r="AD634" s="40"/>
      <c r="AE634" s="40"/>
      <c r="AR634" s="226" t="s">
        <v>181</v>
      </c>
      <c r="AT634" s="226" t="s">
        <v>176</v>
      </c>
      <c r="AU634" s="226" t="s">
        <v>92</v>
      </c>
      <c r="AY634" s="19" t="s">
        <v>174</v>
      </c>
      <c r="BE634" s="227">
        <f>IF(N634="základní",J634,0)</f>
        <v>0</v>
      </c>
      <c r="BF634" s="227">
        <f>IF(N634="snížená",J634,0)</f>
        <v>0</v>
      </c>
      <c r="BG634" s="227">
        <f>IF(N634="zákl. přenesená",J634,0)</f>
        <v>0</v>
      </c>
      <c r="BH634" s="227">
        <f>IF(N634="sníž. přenesená",J634,0)</f>
        <v>0</v>
      </c>
      <c r="BI634" s="227">
        <f>IF(N634="nulová",J634,0)</f>
        <v>0</v>
      </c>
      <c r="BJ634" s="19" t="s">
        <v>79</v>
      </c>
      <c r="BK634" s="227">
        <f>ROUND(I634*H634,2)</f>
        <v>0</v>
      </c>
      <c r="BL634" s="19" t="s">
        <v>181</v>
      </c>
      <c r="BM634" s="226" t="s">
        <v>899</v>
      </c>
    </row>
    <row r="635" s="2" customFormat="1">
      <c r="A635" s="40"/>
      <c r="B635" s="41"/>
      <c r="C635" s="42"/>
      <c r="D635" s="228" t="s">
        <v>183</v>
      </c>
      <c r="E635" s="42"/>
      <c r="F635" s="229" t="s">
        <v>900</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183</v>
      </c>
      <c r="AU635" s="19" t="s">
        <v>92</v>
      </c>
    </row>
    <row r="636" s="2" customFormat="1">
      <c r="A636" s="40"/>
      <c r="B636" s="41"/>
      <c r="C636" s="42"/>
      <c r="D636" s="228" t="s">
        <v>185</v>
      </c>
      <c r="E636" s="42"/>
      <c r="F636" s="233" t="s">
        <v>901</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185</v>
      </c>
      <c r="AU636" s="19" t="s">
        <v>92</v>
      </c>
    </row>
    <row r="637" s="13" customFormat="1">
      <c r="A637" s="13"/>
      <c r="B637" s="234"/>
      <c r="C637" s="235"/>
      <c r="D637" s="228" t="s">
        <v>197</v>
      </c>
      <c r="E637" s="236" t="s">
        <v>19</v>
      </c>
      <c r="F637" s="237" t="s">
        <v>902</v>
      </c>
      <c r="G637" s="235"/>
      <c r="H637" s="238">
        <v>2</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197</v>
      </c>
      <c r="AU637" s="244" t="s">
        <v>92</v>
      </c>
      <c r="AV637" s="13" t="s">
        <v>81</v>
      </c>
      <c r="AW637" s="13" t="s">
        <v>33</v>
      </c>
      <c r="AX637" s="13" t="s">
        <v>72</v>
      </c>
      <c r="AY637" s="244" t="s">
        <v>174</v>
      </c>
    </row>
    <row r="638" s="13" customFormat="1">
      <c r="A638" s="13"/>
      <c r="B638" s="234"/>
      <c r="C638" s="235"/>
      <c r="D638" s="228" t="s">
        <v>197</v>
      </c>
      <c r="E638" s="236" t="s">
        <v>19</v>
      </c>
      <c r="F638" s="237" t="s">
        <v>903</v>
      </c>
      <c r="G638" s="235"/>
      <c r="H638" s="238">
        <v>1</v>
      </c>
      <c r="I638" s="239"/>
      <c r="J638" s="235"/>
      <c r="K638" s="235"/>
      <c r="L638" s="240"/>
      <c r="M638" s="241"/>
      <c r="N638" s="242"/>
      <c r="O638" s="242"/>
      <c r="P638" s="242"/>
      <c r="Q638" s="242"/>
      <c r="R638" s="242"/>
      <c r="S638" s="242"/>
      <c r="T638" s="243"/>
      <c r="U638" s="13"/>
      <c r="V638" s="13"/>
      <c r="W638" s="13"/>
      <c r="X638" s="13"/>
      <c r="Y638" s="13"/>
      <c r="Z638" s="13"/>
      <c r="AA638" s="13"/>
      <c r="AB638" s="13"/>
      <c r="AC638" s="13"/>
      <c r="AD638" s="13"/>
      <c r="AE638" s="13"/>
      <c r="AT638" s="244" t="s">
        <v>197</v>
      </c>
      <c r="AU638" s="244" t="s">
        <v>92</v>
      </c>
      <c r="AV638" s="13" t="s">
        <v>81</v>
      </c>
      <c r="AW638" s="13" t="s">
        <v>33</v>
      </c>
      <c r="AX638" s="13" t="s">
        <v>72</v>
      </c>
      <c r="AY638" s="244" t="s">
        <v>174</v>
      </c>
    </row>
    <row r="639" s="2" customFormat="1" ht="16.5" customHeight="1">
      <c r="A639" s="40"/>
      <c r="B639" s="41"/>
      <c r="C639" s="245" t="s">
        <v>904</v>
      </c>
      <c r="D639" s="245" t="s">
        <v>269</v>
      </c>
      <c r="E639" s="246" t="s">
        <v>905</v>
      </c>
      <c r="F639" s="247" t="s">
        <v>906</v>
      </c>
      <c r="G639" s="248" t="s">
        <v>366</v>
      </c>
      <c r="H639" s="249">
        <v>2</v>
      </c>
      <c r="I639" s="250"/>
      <c r="J639" s="251">
        <f>ROUND(I639*H639,2)</f>
        <v>0</v>
      </c>
      <c r="K639" s="247" t="s">
        <v>180</v>
      </c>
      <c r="L639" s="252"/>
      <c r="M639" s="253" t="s">
        <v>19</v>
      </c>
      <c r="N639" s="254" t="s">
        <v>43</v>
      </c>
      <c r="O639" s="86"/>
      <c r="P639" s="224">
        <f>O639*H639</f>
        <v>0</v>
      </c>
      <c r="Q639" s="224">
        <v>0.012</v>
      </c>
      <c r="R639" s="224">
        <f>Q639*H639</f>
        <v>0.024</v>
      </c>
      <c r="S639" s="224">
        <v>0</v>
      </c>
      <c r="T639" s="225">
        <f>S639*H639</f>
        <v>0</v>
      </c>
      <c r="U639" s="40"/>
      <c r="V639" s="40"/>
      <c r="W639" s="40"/>
      <c r="X639" s="40"/>
      <c r="Y639" s="40"/>
      <c r="Z639" s="40"/>
      <c r="AA639" s="40"/>
      <c r="AB639" s="40"/>
      <c r="AC639" s="40"/>
      <c r="AD639" s="40"/>
      <c r="AE639" s="40"/>
      <c r="AR639" s="226" t="s">
        <v>227</v>
      </c>
      <c r="AT639" s="226" t="s">
        <v>269</v>
      </c>
      <c r="AU639" s="226" t="s">
        <v>92</v>
      </c>
      <c r="AY639" s="19" t="s">
        <v>174</v>
      </c>
      <c r="BE639" s="227">
        <f>IF(N639="základní",J639,0)</f>
        <v>0</v>
      </c>
      <c r="BF639" s="227">
        <f>IF(N639="snížená",J639,0)</f>
        <v>0</v>
      </c>
      <c r="BG639" s="227">
        <f>IF(N639="zákl. přenesená",J639,0)</f>
        <v>0</v>
      </c>
      <c r="BH639" s="227">
        <f>IF(N639="sníž. přenesená",J639,0)</f>
        <v>0</v>
      </c>
      <c r="BI639" s="227">
        <f>IF(N639="nulová",J639,0)</f>
        <v>0</v>
      </c>
      <c r="BJ639" s="19" t="s">
        <v>79</v>
      </c>
      <c r="BK639" s="227">
        <f>ROUND(I639*H639,2)</f>
        <v>0</v>
      </c>
      <c r="BL639" s="19" t="s">
        <v>181</v>
      </c>
      <c r="BM639" s="226" t="s">
        <v>907</v>
      </c>
    </row>
    <row r="640" s="2" customFormat="1">
      <c r="A640" s="40"/>
      <c r="B640" s="41"/>
      <c r="C640" s="42"/>
      <c r="D640" s="228" t="s">
        <v>183</v>
      </c>
      <c r="E640" s="42"/>
      <c r="F640" s="229" t="s">
        <v>906</v>
      </c>
      <c r="G640" s="42"/>
      <c r="H640" s="42"/>
      <c r="I640" s="230"/>
      <c r="J640" s="42"/>
      <c r="K640" s="42"/>
      <c r="L640" s="46"/>
      <c r="M640" s="231"/>
      <c r="N640" s="232"/>
      <c r="O640" s="86"/>
      <c r="P640" s="86"/>
      <c r="Q640" s="86"/>
      <c r="R640" s="86"/>
      <c r="S640" s="86"/>
      <c r="T640" s="87"/>
      <c r="U640" s="40"/>
      <c r="V640" s="40"/>
      <c r="W640" s="40"/>
      <c r="X640" s="40"/>
      <c r="Y640" s="40"/>
      <c r="Z640" s="40"/>
      <c r="AA640" s="40"/>
      <c r="AB640" s="40"/>
      <c r="AC640" s="40"/>
      <c r="AD640" s="40"/>
      <c r="AE640" s="40"/>
      <c r="AT640" s="19" t="s">
        <v>183</v>
      </c>
      <c r="AU640" s="19" t="s">
        <v>92</v>
      </c>
    </row>
    <row r="641" s="2" customFormat="1">
      <c r="A641" s="40"/>
      <c r="B641" s="41"/>
      <c r="C641" s="42"/>
      <c r="D641" s="228" t="s">
        <v>281</v>
      </c>
      <c r="E641" s="42"/>
      <c r="F641" s="233" t="s">
        <v>908</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281</v>
      </c>
      <c r="AU641" s="19" t="s">
        <v>92</v>
      </c>
    </row>
    <row r="642" s="2" customFormat="1" ht="16.5" customHeight="1">
      <c r="A642" s="40"/>
      <c r="B642" s="41"/>
      <c r="C642" s="245" t="s">
        <v>909</v>
      </c>
      <c r="D642" s="245" t="s">
        <v>269</v>
      </c>
      <c r="E642" s="246" t="s">
        <v>910</v>
      </c>
      <c r="F642" s="247" t="s">
        <v>911</v>
      </c>
      <c r="G642" s="248" t="s">
        <v>366</v>
      </c>
      <c r="H642" s="249">
        <v>1</v>
      </c>
      <c r="I642" s="250"/>
      <c r="J642" s="251">
        <f>ROUND(I642*H642,2)</f>
        <v>0</v>
      </c>
      <c r="K642" s="247" t="s">
        <v>180</v>
      </c>
      <c r="L642" s="252"/>
      <c r="M642" s="253" t="s">
        <v>19</v>
      </c>
      <c r="N642" s="254" t="s">
        <v>43</v>
      </c>
      <c r="O642" s="86"/>
      <c r="P642" s="224">
        <f>O642*H642</f>
        <v>0</v>
      </c>
      <c r="Q642" s="224">
        <v>0.0089999999999999993</v>
      </c>
      <c r="R642" s="224">
        <f>Q642*H642</f>
        <v>0.0089999999999999993</v>
      </c>
      <c r="S642" s="224">
        <v>0</v>
      </c>
      <c r="T642" s="225">
        <f>S642*H642</f>
        <v>0</v>
      </c>
      <c r="U642" s="40"/>
      <c r="V642" s="40"/>
      <c r="W642" s="40"/>
      <c r="X642" s="40"/>
      <c r="Y642" s="40"/>
      <c r="Z642" s="40"/>
      <c r="AA642" s="40"/>
      <c r="AB642" s="40"/>
      <c r="AC642" s="40"/>
      <c r="AD642" s="40"/>
      <c r="AE642" s="40"/>
      <c r="AR642" s="226" t="s">
        <v>227</v>
      </c>
      <c r="AT642" s="226" t="s">
        <v>269</v>
      </c>
      <c r="AU642" s="226" t="s">
        <v>92</v>
      </c>
      <c r="AY642" s="19" t="s">
        <v>174</v>
      </c>
      <c r="BE642" s="227">
        <f>IF(N642="základní",J642,0)</f>
        <v>0</v>
      </c>
      <c r="BF642" s="227">
        <f>IF(N642="snížená",J642,0)</f>
        <v>0</v>
      </c>
      <c r="BG642" s="227">
        <f>IF(N642="zákl. přenesená",J642,0)</f>
        <v>0</v>
      </c>
      <c r="BH642" s="227">
        <f>IF(N642="sníž. přenesená",J642,0)</f>
        <v>0</v>
      </c>
      <c r="BI642" s="227">
        <f>IF(N642="nulová",J642,0)</f>
        <v>0</v>
      </c>
      <c r="BJ642" s="19" t="s">
        <v>79</v>
      </c>
      <c r="BK642" s="227">
        <f>ROUND(I642*H642,2)</f>
        <v>0</v>
      </c>
      <c r="BL642" s="19" t="s">
        <v>181</v>
      </c>
      <c r="BM642" s="226" t="s">
        <v>912</v>
      </c>
    </row>
    <row r="643" s="2" customFormat="1">
      <c r="A643" s="40"/>
      <c r="B643" s="41"/>
      <c r="C643" s="42"/>
      <c r="D643" s="228" t="s">
        <v>183</v>
      </c>
      <c r="E643" s="42"/>
      <c r="F643" s="229" t="s">
        <v>911</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183</v>
      </c>
      <c r="AU643" s="19" t="s">
        <v>92</v>
      </c>
    </row>
    <row r="644" s="2" customFormat="1">
      <c r="A644" s="40"/>
      <c r="B644" s="41"/>
      <c r="C644" s="42"/>
      <c r="D644" s="228" t="s">
        <v>281</v>
      </c>
      <c r="E644" s="42"/>
      <c r="F644" s="233" t="s">
        <v>913</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281</v>
      </c>
      <c r="AU644" s="19" t="s">
        <v>92</v>
      </c>
    </row>
    <row r="645" s="12" customFormat="1" ht="20.88" customHeight="1">
      <c r="A645" s="12"/>
      <c r="B645" s="199"/>
      <c r="C645" s="200"/>
      <c r="D645" s="201" t="s">
        <v>71</v>
      </c>
      <c r="E645" s="213" t="s">
        <v>835</v>
      </c>
      <c r="F645" s="213" t="s">
        <v>914</v>
      </c>
      <c r="G645" s="200"/>
      <c r="H645" s="200"/>
      <c r="I645" s="203"/>
      <c r="J645" s="214">
        <f>BK645</f>
        <v>0</v>
      </c>
      <c r="K645" s="200"/>
      <c r="L645" s="205"/>
      <c r="M645" s="206"/>
      <c r="N645" s="207"/>
      <c r="O645" s="207"/>
      <c r="P645" s="208">
        <f>SUM(P646:P847)</f>
        <v>0</v>
      </c>
      <c r="Q645" s="207"/>
      <c r="R645" s="208">
        <f>SUM(R646:R847)</f>
        <v>0.026251099999999999</v>
      </c>
      <c r="S645" s="207"/>
      <c r="T645" s="209">
        <f>SUM(T646:T847)</f>
        <v>103.73253939999998</v>
      </c>
      <c r="U645" s="12"/>
      <c r="V645" s="12"/>
      <c r="W645" s="12"/>
      <c r="X645" s="12"/>
      <c r="Y645" s="12"/>
      <c r="Z645" s="12"/>
      <c r="AA645" s="12"/>
      <c r="AB645" s="12"/>
      <c r="AC645" s="12"/>
      <c r="AD645" s="12"/>
      <c r="AE645" s="12"/>
      <c r="AR645" s="210" t="s">
        <v>79</v>
      </c>
      <c r="AT645" s="211" t="s">
        <v>71</v>
      </c>
      <c r="AU645" s="211" t="s">
        <v>81</v>
      </c>
      <c r="AY645" s="210" t="s">
        <v>174</v>
      </c>
      <c r="BK645" s="212">
        <f>SUM(BK646:BK847)</f>
        <v>0</v>
      </c>
    </row>
    <row r="646" s="2" customFormat="1">
      <c r="A646" s="40"/>
      <c r="B646" s="41"/>
      <c r="C646" s="215" t="s">
        <v>915</v>
      </c>
      <c r="D646" s="215" t="s">
        <v>176</v>
      </c>
      <c r="E646" s="216" t="s">
        <v>916</v>
      </c>
      <c r="F646" s="217" t="s">
        <v>917</v>
      </c>
      <c r="G646" s="218" t="s">
        <v>252</v>
      </c>
      <c r="H646" s="219">
        <v>206.37000000000001</v>
      </c>
      <c r="I646" s="220"/>
      <c r="J646" s="221">
        <f>ROUND(I646*H646,2)</f>
        <v>0</v>
      </c>
      <c r="K646" s="217" t="s">
        <v>180</v>
      </c>
      <c r="L646" s="46"/>
      <c r="M646" s="222" t="s">
        <v>19</v>
      </c>
      <c r="N646" s="223" t="s">
        <v>43</v>
      </c>
      <c r="O646" s="86"/>
      <c r="P646" s="224">
        <f>O646*H646</f>
        <v>0</v>
      </c>
      <c r="Q646" s="224">
        <v>0</v>
      </c>
      <c r="R646" s="224">
        <f>Q646*H646</f>
        <v>0</v>
      </c>
      <c r="S646" s="224">
        <v>0.035000000000000003</v>
      </c>
      <c r="T646" s="225">
        <f>S646*H646</f>
        <v>7.2229500000000009</v>
      </c>
      <c r="U646" s="40"/>
      <c r="V646" s="40"/>
      <c r="W646" s="40"/>
      <c r="X646" s="40"/>
      <c r="Y646" s="40"/>
      <c r="Z646" s="40"/>
      <c r="AA646" s="40"/>
      <c r="AB646" s="40"/>
      <c r="AC646" s="40"/>
      <c r="AD646" s="40"/>
      <c r="AE646" s="40"/>
      <c r="AR646" s="226" t="s">
        <v>181</v>
      </c>
      <c r="AT646" s="226" t="s">
        <v>176</v>
      </c>
      <c r="AU646" s="226" t="s">
        <v>92</v>
      </c>
      <c r="AY646" s="19" t="s">
        <v>174</v>
      </c>
      <c r="BE646" s="227">
        <f>IF(N646="základní",J646,0)</f>
        <v>0</v>
      </c>
      <c r="BF646" s="227">
        <f>IF(N646="snížená",J646,0)</f>
        <v>0</v>
      </c>
      <c r="BG646" s="227">
        <f>IF(N646="zákl. přenesená",J646,0)</f>
        <v>0</v>
      </c>
      <c r="BH646" s="227">
        <f>IF(N646="sníž. přenesená",J646,0)</f>
        <v>0</v>
      </c>
      <c r="BI646" s="227">
        <f>IF(N646="nulová",J646,0)</f>
        <v>0</v>
      </c>
      <c r="BJ646" s="19" t="s">
        <v>79</v>
      </c>
      <c r="BK646" s="227">
        <f>ROUND(I646*H646,2)</f>
        <v>0</v>
      </c>
      <c r="BL646" s="19" t="s">
        <v>181</v>
      </c>
      <c r="BM646" s="226" t="s">
        <v>918</v>
      </c>
    </row>
    <row r="647" s="2" customFormat="1">
      <c r="A647" s="40"/>
      <c r="B647" s="41"/>
      <c r="C647" s="42"/>
      <c r="D647" s="228" t="s">
        <v>183</v>
      </c>
      <c r="E647" s="42"/>
      <c r="F647" s="229" t="s">
        <v>919</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183</v>
      </c>
      <c r="AU647" s="19" t="s">
        <v>92</v>
      </c>
    </row>
    <row r="648" s="2" customFormat="1">
      <c r="A648" s="40"/>
      <c r="B648" s="41"/>
      <c r="C648" s="42"/>
      <c r="D648" s="228" t="s">
        <v>185</v>
      </c>
      <c r="E648" s="42"/>
      <c r="F648" s="233" t="s">
        <v>920</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185</v>
      </c>
      <c r="AU648" s="19" t="s">
        <v>92</v>
      </c>
    </row>
    <row r="649" s="13" customFormat="1">
      <c r="A649" s="13"/>
      <c r="B649" s="234"/>
      <c r="C649" s="235"/>
      <c r="D649" s="228" t="s">
        <v>197</v>
      </c>
      <c r="E649" s="236" t="s">
        <v>19</v>
      </c>
      <c r="F649" s="237" t="s">
        <v>921</v>
      </c>
      <c r="G649" s="235"/>
      <c r="H649" s="238">
        <v>206.37000000000001</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197</v>
      </c>
      <c r="AU649" s="244" t="s">
        <v>92</v>
      </c>
      <c r="AV649" s="13" t="s">
        <v>81</v>
      </c>
      <c r="AW649" s="13" t="s">
        <v>33</v>
      </c>
      <c r="AX649" s="13" t="s">
        <v>72</v>
      </c>
      <c r="AY649" s="244" t="s">
        <v>174</v>
      </c>
    </row>
    <row r="650" s="2" customFormat="1">
      <c r="A650" s="40"/>
      <c r="B650" s="41"/>
      <c r="C650" s="215" t="s">
        <v>922</v>
      </c>
      <c r="D650" s="215" t="s">
        <v>176</v>
      </c>
      <c r="E650" s="216" t="s">
        <v>923</v>
      </c>
      <c r="F650" s="217" t="s">
        <v>924</v>
      </c>
      <c r="G650" s="218" t="s">
        <v>179</v>
      </c>
      <c r="H650" s="219">
        <v>115.31</v>
      </c>
      <c r="I650" s="220"/>
      <c r="J650" s="221">
        <f>ROUND(I650*H650,2)</f>
        <v>0</v>
      </c>
      <c r="K650" s="217" t="s">
        <v>180</v>
      </c>
      <c r="L650" s="46"/>
      <c r="M650" s="222" t="s">
        <v>19</v>
      </c>
      <c r="N650" s="223" t="s">
        <v>43</v>
      </c>
      <c r="O650" s="86"/>
      <c r="P650" s="224">
        <f>O650*H650</f>
        <v>0</v>
      </c>
      <c r="Q650" s="224">
        <v>0</v>
      </c>
      <c r="R650" s="224">
        <f>Q650*H650</f>
        <v>0</v>
      </c>
      <c r="S650" s="224">
        <v>0.01174</v>
      </c>
      <c r="T650" s="225">
        <f>S650*H650</f>
        <v>1.3537394</v>
      </c>
      <c r="U650" s="40"/>
      <c r="V650" s="40"/>
      <c r="W650" s="40"/>
      <c r="X650" s="40"/>
      <c r="Y650" s="40"/>
      <c r="Z650" s="40"/>
      <c r="AA650" s="40"/>
      <c r="AB650" s="40"/>
      <c r="AC650" s="40"/>
      <c r="AD650" s="40"/>
      <c r="AE650" s="40"/>
      <c r="AR650" s="226" t="s">
        <v>181</v>
      </c>
      <c r="AT650" s="226" t="s">
        <v>176</v>
      </c>
      <c r="AU650" s="226" t="s">
        <v>92</v>
      </c>
      <c r="AY650" s="19" t="s">
        <v>174</v>
      </c>
      <c r="BE650" s="227">
        <f>IF(N650="základní",J650,0)</f>
        <v>0</v>
      </c>
      <c r="BF650" s="227">
        <f>IF(N650="snížená",J650,0)</f>
        <v>0</v>
      </c>
      <c r="BG650" s="227">
        <f>IF(N650="zákl. přenesená",J650,0)</f>
        <v>0</v>
      </c>
      <c r="BH650" s="227">
        <f>IF(N650="sníž. přenesená",J650,0)</f>
        <v>0</v>
      </c>
      <c r="BI650" s="227">
        <f>IF(N650="nulová",J650,0)</f>
        <v>0</v>
      </c>
      <c r="BJ650" s="19" t="s">
        <v>79</v>
      </c>
      <c r="BK650" s="227">
        <f>ROUND(I650*H650,2)</f>
        <v>0</v>
      </c>
      <c r="BL650" s="19" t="s">
        <v>181</v>
      </c>
      <c r="BM650" s="226" t="s">
        <v>925</v>
      </c>
    </row>
    <row r="651" s="2" customFormat="1">
      <c r="A651" s="40"/>
      <c r="B651" s="41"/>
      <c r="C651" s="42"/>
      <c r="D651" s="228" t="s">
        <v>183</v>
      </c>
      <c r="E651" s="42"/>
      <c r="F651" s="229" t="s">
        <v>924</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183</v>
      </c>
      <c r="AU651" s="19" t="s">
        <v>92</v>
      </c>
    </row>
    <row r="652" s="13" customFormat="1">
      <c r="A652" s="13"/>
      <c r="B652" s="234"/>
      <c r="C652" s="235"/>
      <c r="D652" s="228" t="s">
        <v>197</v>
      </c>
      <c r="E652" s="236" t="s">
        <v>19</v>
      </c>
      <c r="F652" s="237" t="s">
        <v>926</v>
      </c>
      <c r="G652" s="235"/>
      <c r="H652" s="238">
        <v>5.0099999999999998</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197</v>
      </c>
      <c r="AU652" s="244" t="s">
        <v>92</v>
      </c>
      <c r="AV652" s="13" t="s">
        <v>81</v>
      </c>
      <c r="AW652" s="13" t="s">
        <v>33</v>
      </c>
      <c r="AX652" s="13" t="s">
        <v>72</v>
      </c>
      <c r="AY652" s="244" t="s">
        <v>174</v>
      </c>
    </row>
    <row r="653" s="13" customFormat="1">
      <c r="A653" s="13"/>
      <c r="B653" s="234"/>
      <c r="C653" s="235"/>
      <c r="D653" s="228" t="s">
        <v>197</v>
      </c>
      <c r="E653" s="236" t="s">
        <v>19</v>
      </c>
      <c r="F653" s="237" t="s">
        <v>927</v>
      </c>
      <c r="G653" s="235"/>
      <c r="H653" s="238">
        <v>23.399999999999999</v>
      </c>
      <c r="I653" s="239"/>
      <c r="J653" s="235"/>
      <c r="K653" s="235"/>
      <c r="L653" s="240"/>
      <c r="M653" s="241"/>
      <c r="N653" s="242"/>
      <c r="O653" s="242"/>
      <c r="P653" s="242"/>
      <c r="Q653" s="242"/>
      <c r="R653" s="242"/>
      <c r="S653" s="242"/>
      <c r="T653" s="243"/>
      <c r="U653" s="13"/>
      <c r="V653" s="13"/>
      <c r="W653" s="13"/>
      <c r="X653" s="13"/>
      <c r="Y653" s="13"/>
      <c r="Z653" s="13"/>
      <c r="AA653" s="13"/>
      <c r="AB653" s="13"/>
      <c r="AC653" s="13"/>
      <c r="AD653" s="13"/>
      <c r="AE653" s="13"/>
      <c r="AT653" s="244" t="s">
        <v>197</v>
      </c>
      <c r="AU653" s="244" t="s">
        <v>92</v>
      </c>
      <c r="AV653" s="13" t="s">
        <v>81</v>
      </c>
      <c r="AW653" s="13" t="s">
        <v>33</v>
      </c>
      <c r="AX653" s="13" t="s">
        <v>72</v>
      </c>
      <c r="AY653" s="244" t="s">
        <v>174</v>
      </c>
    </row>
    <row r="654" s="13" customFormat="1">
      <c r="A654" s="13"/>
      <c r="B654" s="234"/>
      <c r="C654" s="235"/>
      <c r="D654" s="228" t="s">
        <v>197</v>
      </c>
      <c r="E654" s="236" t="s">
        <v>19</v>
      </c>
      <c r="F654" s="237" t="s">
        <v>928</v>
      </c>
      <c r="G654" s="235"/>
      <c r="H654" s="238">
        <v>14.6</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197</v>
      </c>
      <c r="AU654" s="244" t="s">
        <v>92</v>
      </c>
      <c r="AV654" s="13" t="s">
        <v>81</v>
      </c>
      <c r="AW654" s="13" t="s">
        <v>33</v>
      </c>
      <c r="AX654" s="13" t="s">
        <v>72</v>
      </c>
      <c r="AY654" s="244" t="s">
        <v>174</v>
      </c>
    </row>
    <row r="655" s="13" customFormat="1">
      <c r="A655" s="13"/>
      <c r="B655" s="234"/>
      <c r="C655" s="235"/>
      <c r="D655" s="228" t="s">
        <v>197</v>
      </c>
      <c r="E655" s="236" t="s">
        <v>19</v>
      </c>
      <c r="F655" s="237" t="s">
        <v>929</v>
      </c>
      <c r="G655" s="235"/>
      <c r="H655" s="238">
        <v>9</v>
      </c>
      <c r="I655" s="239"/>
      <c r="J655" s="235"/>
      <c r="K655" s="235"/>
      <c r="L655" s="240"/>
      <c r="M655" s="241"/>
      <c r="N655" s="242"/>
      <c r="O655" s="242"/>
      <c r="P655" s="242"/>
      <c r="Q655" s="242"/>
      <c r="R655" s="242"/>
      <c r="S655" s="242"/>
      <c r="T655" s="243"/>
      <c r="U655" s="13"/>
      <c r="V655" s="13"/>
      <c r="W655" s="13"/>
      <c r="X655" s="13"/>
      <c r="Y655" s="13"/>
      <c r="Z655" s="13"/>
      <c r="AA655" s="13"/>
      <c r="AB655" s="13"/>
      <c r="AC655" s="13"/>
      <c r="AD655" s="13"/>
      <c r="AE655" s="13"/>
      <c r="AT655" s="244" t="s">
        <v>197</v>
      </c>
      <c r="AU655" s="244" t="s">
        <v>92</v>
      </c>
      <c r="AV655" s="13" t="s">
        <v>81</v>
      </c>
      <c r="AW655" s="13" t="s">
        <v>33</v>
      </c>
      <c r="AX655" s="13" t="s">
        <v>72</v>
      </c>
      <c r="AY655" s="244" t="s">
        <v>174</v>
      </c>
    </row>
    <row r="656" s="13" customFormat="1">
      <c r="A656" s="13"/>
      <c r="B656" s="234"/>
      <c r="C656" s="235"/>
      <c r="D656" s="228" t="s">
        <v>197</v>
      </c>
      <c r="E656" s="236" t="s">
        <v>19</v>
      </c>
      <c r="F656" s="237" t="s">
        <v>930</v>
      </c>
      <c r="G656" s="235"/>
      <c r="H656" s="238">
        <v>4.9000000000000004</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197</v>
      </c>
      <c r="AU656" s="244" t="s">
        <v>92</v>
      </c>
      <c r="AV656" s="13" t="s">
        <v>81</v>
      </c>
      <c r="AW656" s="13" t="s">
        <v>33</v>
      </c>
      <c r="AX656" s="13" t="s">
        <v>72</v>
      </c>
      <c r="AY656" s="244" t="s">
        <v>174</v>
      </c>
    </row>
    <row r="657" s="13" customFormat="1">
      <c r="A657" s="13"/>
      <c r="B657" s="234"/>
      <c r="C657" s="235"/>
      <c r="D657" s="228" t="s">
        <v>197</v>
      </c>
      <c r="E657" s="236" t="s">
        <v>19</v>
      </c>
      <c r="F657" s="237" t="s">
        <v>931</v>
      </c>
      <c r="G657" s="235"/>
      <c r="H657" s="238">
        <v>11.1</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197</v>
      </c>
      <c r="AU657" s="244" t="s">
        <v>92</v>
      </c>
      <c r="AV657" s="13" t="s">
        <v>81</v>
      </c>
      <c r="AW657" s="13" t="s">
        <v>33</v>
      </c>
      <c r="AX657" s="13" t="s">
        <v>72</v>
      </c>
      <c r="AY657" s="244" t="s">
        <v>174</v>
      </c>
    </row>
    <row r="658" s="13" customFormat="1">
      <c r="A658" s="13"/>
      <c r="B658" s="234"/>
      <c r="C658" s="235"/>
      <c r="D658" s="228" t="s">
        <v>197</v>
      </c>
      <c r="E658" s="236" t="s">
        <v>19</v>
      </c>
      <c r="F658" s="237" t="s">
        <v>932</v>
      </c>
      <c r="G658" s="235"/>
      <c r="H658" s="238">
        <v>7.5</v>
      </c>
      <c r="I658" s="239"/>
      <c r="J658" s="235"/>
      <c r="K658" s="235"/>
      <c r="L658" s="240"/>
      <c r="M658" s="241"/>
      <c r="N658" s="242"/>
      <c r="O658" s="242"/>
      <c r="P658" s="242"/>
      <c r="Q658" s="242"/>
      <c r="R658" s="242"/>
      <c r="S658" s="242"/>
      <c r="T658" s="243"/>
      <c r="U658" s="13"/>
      <c r="V658" s="13"/>
      <c r="W658" s="13"/>
      <c r="X658" s="13"/>
      <c r="Y658" s="13"/>
      <c r="Z658" s="13"/>
      <c r="AA658" s="13"/>
      <c r="AB658" s="13"/>
      <c r="AC658" s="13"/>
      <c r="AD658" s="13"/>
      <c r="AE658" s="13"/>
      <c r="AT658" s="244" t="s">
        <v>197</v>
      </c>
      <c r="AU658" s="244" t="s">
        <v>92</v>
      </c>
      <c r="AV658" s="13" t="s">
        <v>81</v>
      </c>
      <c r="AW658" s="13" t="s">
        <v>33</v>
      </c>
      <c r="AX658" s="13" t="s">
        <v>72</v>
      </c>
      <c r="AY658" s="244" t="s">
        <v>174</v>
      </c>
    </row>
    <row r="659" s="13" customFormat="1">
      <c r="A659" s="13"/>
      <c r="B659" s="234"/>
      <c r="C659" s="235"/>
      <c r="D659" s="228" t="s">
        <v>197</v>
      </c>
      <c r="E659" s="236" t="s">
        <v>19</v>
      </c>
      <c r="F659" s="237" t="s">
        <v>933</v>
      </c>
      <c r="G659" s="235"/>
      <c r="H659" s="238">
        <v>11.6</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197</v>
      </c>
      <c r="AU659" s="244" t="s">
        <v>92</v>
      </c>
      <c r="AV659" s="13" t="s">
        <v>81</v>
      </c>
      <c r="AW659" s="13" t="s">
        <v>33</v>
      </c>
      <c r="AX659" s="13" t="s">
        <v>72</v>
      </c>
      <c r="AY659" s="244" t="s">
        <v>174</v>
      </c>
    </row>
    <row r="660" s="13" customFormat="1">
      <c r="A660" s="13"/>
      <c r="B660" s="234"/>
      <c r="C660" s="235"/>
      <c r="D660" s="228" t="s">
        <v>197</v>
      </c>
      <c r="E660" s="236" t="s">
        <v>19</v>
      </c>
      <c r="F660" s="237" t="s">
        <v>934</v>
      </c>
      <c r="G660" s="235"/>
      <c r="H660" s="238">
        <v>9.4000000000000004</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197</v>
      </c>
      <c r="AU660" s="244" t="s">
        <v>92</v>
      </c>
      <c r="AV660" s="13" t="s">
        <v>81</v>
      </c>
      <c r="AW660" s="13" t="s">
        <v>33</v>
      </c>
      <c r="AX660" s="13" t="s">
        <v>72</v>
      </c>
      <c r="AY660" s="244" t="s">
        <v>174</v>
      </c>
    </row>
    <row r="661" s="13" customFormat="1">
      <c r="A661" s="13"/>
      <c r="B661" s="234"/>
      <c r="C661" s="235"/>
      <c r="D661" s="228" t="s">
        <v>197</v>
      </c>
      <c r="E661" s="236" t="s">
        <v>19</v>
      </c>
      <c r="F661" s="237" t="s">
        <v>935</v>
      </c>
      <c r="G661" s="235"/>
      <c r="H661" s="238">
        <v>10.4</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197</v>
      </c>
      <c r="AU661" s="244" t="s">
        <v>92</v>
      </c>
      <c r="AV661" s="13" t="s">
        <v>81</v>
      </c>
      <c r="AW661" s="13" t="s">
        <v>33</v>
      </c>
      <c r="AX661" s="13" t="s">
        <v>72</v>
      </c>
      <c r="AY661" s="244" t="s">
        <v>174</v>
      </c>
    </row>
    <row r="662" s="13" customFormat="1">
      <c r="A662" s="13"/>
      <c r="B662" s="234"/>
      <c r="C662" s="235"/>
      <c r="D662" s="228" t="s">
        <v>197</v>
      </c>
      <c r="E662" s="236" t="s">
        <v>19</v>
      </c>
      <c r="F662" s="237" t="s">
        <v>936</v>
      </c>
      <c r="G662" s="235"/>
      <c r="H662" s="238">
        <v>8.4000000000000004</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197</v>
      </c>
      <c r="AU662" s="244" t="s">
        <v>92</v>
      </c>
      <c r="AV662" s="13" t="s">
        <v>81</v>
      </c>
      <c r="AW662" s="13" t="s">
        <v>33</v>
      </c>
      <c r="AX662" s="13" t="s">
        <v>72</v>
      </c>
      <c r="AY662" s="244" t="s">
        <v>174</v>
      </c>
    </row>
    <row r="663" s="2" customFormat="1">
      <c r="A663" s="40"/>
      <c r="B663" s="41"/>
      <c r="C663" s="215" t="s">
        <v>937</v>
      </c>
      <c r="D663" s="215" t="s">
        <v>176</v>
      </c>
      <c r="E663" s="216" t="s">
        <v>938</v>
      </c>
      <c r="F663" s="217" t="s">
        <v>939</v>
      </c>
      <c r="G663" s="218" t="s">
        <v>252</v>
      </c>
      <c r="H663" s="219">
        <v>0.76000000000000001</v>
      </c>
      <c r="I663" s="220"/>
      <c r="J663" s="221">
        <f>ROUND(I663*H663,2)</f>
        <v>0</v>
      </c>
      <c r="K663" s="217" t="s">
        <v>180</v>
      </c>
      <c r="L663" s="46"/>
      <c r="M663" s="222" t="s">
        <v>19</v>
      </c>
      <c r="N663" s="223" t="s">
        <v>43</v>
      </c>
      <c r="O663" s="86"/>
      <c r="P663" s="224">
        <f>O663*H663</f>
        <v>0</v>
      </c>
      <c r="Q663" s="224">
        <v>0</v>
      </c>
      <c r="R663" s="224">
        <f>Q663*H663</f>
        <v>0</v>
      </c>
      <c r="S663" s="224">
        <v>0.089999999999999997</v>
      </c>
      <c r="T663" s="225">
        <f>S663*H663</f>
        <v>0.068400000000000002</v>
      </c>
      <c r="U663" s="40"/>
      <c r="V663" s="40"/>
      <c r="W663" s="40"/>
      <c r="X663" s="40"/>
      <c r="Y663" s="40"/>
      <c r="Z663" s="40"/>
      <c r="AA663" s="40"/>
      <c r="AB663" s="40"/>
      <c r="AC663" s="40"/>
      <c r="AD663" s="40"/>
      <c r="AE663" s="40"/>
      <c r="AR663" s="226" t="s">
        <v>181</v>
      </c>
      <c r="AT663" s="226" t="s">
        <v>176</v>
      </c>
      <c r="AU663" s="226" t="s">
        <v>92</v>
      </c>
      <c r="AY663" s="19" t="s">
        <v>174</v>
      </c>
      <c r="BE663" s="227">
        <f>IF(N663="základní",J663,0)</f>
        <v>0</v>
      </c>
      <c r="BF663" s="227">
        <f>IF(N663="snížená",J663,0)</f>
        <v>0</v>
      </c>
      <c r="BG663" s="227">
        <f>IF(N663="zákl. přenesená",J663,0)</f>
        <v>0</v>
      </c>
      <c r="BH663" s="227">
        <f>IF(N663="sníž. přenesená",J663,0)</f>
        <v>0</v>
      </c>
      <c r="BI663" s="227">
        <f>IF(N663="nulová",J663,0)</f>
        <v>0</v>
      </c>
      <c r="BJ663" s="19" t="s">
        <v>79</v>
      </c>
      <c r="BK663" s="227">
        <f>ROUND(I663*H663,2)</f>
        <v>0</v>
      </c>
      <c r="BL663" s="19" t="s">
        <v>181</v>
      </c>
      <c r="BM663" s="226" t="s">
        <v>940</v>
      </c>
    </row>
    <row r="664" s="2" customFormat="1">
      <c r="A664" s="40"/>
      <c r="B664" s="41"/>
      <c r="C664" s="42"/>
      <c r="D664" s="228" t="s">
        <v>183</v>
      </c>
      <c r="E664" s="42"/>
      <c r="F664" s="229" t="s">
        <v>941</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183</v>
      </c>
      <c r="AU664" s="19" t="s">
        <v>92</v>
      </c>
    </row>
    <row r="665" s="13" customFormat="1">
      <c r="A665" s="13"/>
      <c r="B665" s="234"/>
      <c r="C665" s="235"/>
      <c r="D665" s="228" t="s">
        <v>197</v>
      </c>
      <c r="E665" s="236" t="s">
        <v>19</v>
      </c>
      <c r="F665" s="237" t="s">
        <v>942</v>
      </c>
      <c r="G665" s="235"/>
      <c r="H665" s="238">
        <v>0.76000000000000001</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197</v>
      </c>
      <c r="AU665" s="244" t="s">
        <v>92</v>
      </c>
      <c r="AV665" s="13" t="s">
        <v>81</v>
      </c>
      <c r="AW665" s="13" t="s">
        <v>33</v>
      </c>
      <c r="AX665" s="13" t="s">
        <v>72</v>
      </c>
      <c r="AY665" s="244" t="s">
        <v>174</v>
      </c>
    </row>
    <row r="666" s="2" customFormat="1">
      <c r="A666" s="40"/>
      <c r="B666" s="41"/>
      <c r="C666" s="215" t="s">
        <v>943</v>
      </c>
      <c r="D666" s="215" t="s">
        <v>176</v>
      </c>
      <c r="E666" s="216" t="s">
        <v>944</v>
      </c>
      <c r="F666" s="217" t="s">
        <v>945</v>
      </c>
      <c r="G666" s="218" t="s">
        <v>252</v>
      </c>
      <c r="H666" s="219">
        <v>2.7999999999999998</v>
      </c>
      <c r="I666" s="220"/>
      <c r="J666" s="221">
        <f>ROUND(I666*H666,2)</f>
        <v>0</v>
      </c>
      <c r="K666" s="217" t="s">
        <v>180</v>
      </c>
      <c r="L666" s="46"/>
      <c r="M666" s="222" t="s">
        <v>19</v>
      </c>
      <c r="N666" s="223" t="s">
        <v>43</v>
      </c>
      <c r="O666" s="86"/>
      <c r="P666" s="224">
        <f>O666*H666</f>
        <v>0</v>
      </c>
      <c r="Q666" s="224">
        <v>0</v>
      </c>
      <c r="R666" s="224">
        <f>Q666*H666</f>
        <v>0</v>
      </c>
      <c r="S666" s="224">
        <v>0.089999999999999997</v>
      </c>
      <c r="T666" s="225">
        <f>S666*H666</f>
        <v>0.252</v>
      </c>
      <c r="U666" s="40"/>
      <c r="V666" s="40"/>
      <c r="W666" s="40"/>
      <c r="X666" s="40"/>
      <c r="Y666" s="40"/>
      <c r="Z666" s="40"/>
      <c r="AA666" s="40"/>
      <c r="AB666" s="40"/>
      <c r="AC666" s="40"/>
      <c r="AD666" s="40"/>
      <c r="AE666" s="40"/>
      <c r="AR666" s="226" t="s">
        <v>181</v>
      </c>
      <c r="AT666" s="226" t="s">
        <v>176</v>
      </c>
      <c r="AU666" s="226" t="s">
        <v>92</v>
      </c>
      <c r="AY666" s="19" t="s">
        <v>174</v>
      </c>
      <c r="BE666" s="227">
        <f>IF(N666="základní",J666,0)</f>
        <v>0</v>
      </c>
      <c r="BF666" s="227">
        <f>IF(N666="snížená",J666,0)</f>
        <v>0</v>
      </c>
      <c r="BG666" s="227">
        <f>IF(N666="zákl. přenesená",J666,0)</f>
        <v>0</v>
      </c>
      <c r="BH666" s="227">
        <f>IF(N666="sníž. přenesená",J666,0)</f>
        <v>0</v>
      </c>
      <c r="BI666" s="227">
        <f>IF(N666="nulová",J666,0)</f>
        <v>0</v>
      </c>
      <c r="BJ666" s="19" t="s">
        <v>79</v>
      </c>
      <c r="BK666" s="227">
        <f>ROUND(I666*H666,2)</f>
        <v>0</v>
      </c>
      <c r="BL666" s="19" t="s">
        <v>181</v>
      </c>
      <c r="BM666" s="226" t="s">
        <v>946</v>
      </c>
    </row>
    <row r="667" s="2" customFormat="1">
      <c r="A667" s="40"/>
      <c r="B667" s="41"/>
      <c r="C667" s="42"/>
      <c r="D667" s="228" t="s">
        <v>183</v>
      </c>
      <c r="E667" s="42"/>
      <c r="F667" s="229" t="s">
        <v>947</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183</v>
      </c>
      <c r="AU667" s="19" t="s">
        <v>92</v>
      </c>
    </row>
    <row r="668" s="13" customFormat="1">
      <c r="A668" s="13"/>
      <c r="B668" s="234"/>
      <c r="C668" s="235"/>
      <c r="D668" s="228" t="s">
        <v>197</v>
      </c>
      <c r="E668" s="236" t="s">
        <v>19</v>
      </c>
      <c r="F668" s="237" t="s">
        <v>948</v>
      </c>
      <c r="G668" s="235"/>
      <c r="H668" s="238">
        <v>2.7999999999999998</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197</v>
      </c>
      <c r="AU668" s="244" t="s">
        <v>92</v>
      </c>
      <c r="AV668" s="13" t="s">
        <v>81</v>
      </c>
      <c r="AW668" s="13" t="s">
        <v>33</v>
      </c>
      <c r="AX668" s="13" t="s">
        <v>72</v>
      </c>
      <c r="AY668" s="244" t="s">
        <v>174</v>
      </c>
    </row>
    <row r="669" s="2" customFormat="1">
      <c r="A669" s="40"/>
      <c r="B669" s="41"/>
      <c r="C669" s="215" t="s">
        <v>949</v>
      </c>
      <c r="D669" s="215" t="s">
        <v>176</v>
      </c>
      <c r="E669" s="216" t="s">
        <v>950</v>
      </c>
      <c r="F669" s="217" t="s">
        <v>951</v>
      </c>
      <c r="G669" s="218" t="s">
        <v>252</v>
      </c>
      <c r="H669" s="219">
        <v>12.25</v>
      </c>
      <c r="I669" s="220"/>
      <c r="J669" s="221">
        <f>ROUND(I669*H669,2)</f>
        <v>0</v>
      </c>
      <c r="K669" s="217" t="s">
        <v>180</v>
      </c>
      <c r="L669" s="46"/>
      <c r="M669" s="222" t="s">
        <v>19</v>
      </c>
      <c r="N669" s="223" t="s">
        <v>43</v>
      </c>
      <c r="O669" s="86"/>
      <c r="P669" s="224">
        <f>O669*H669</f>
        <v>0</v>
      </c>
      <c r="Q669" s="224">
        <v>0</v>
      </c>
      <c r="R669" s="224">
        <f>Q669*H669</f>
        <v>0</v>
      </c>
      <c r="S669" s="224">
        <v>0.089999999999999997</v>
      </c>
      <c r="T669" s="225">
        <f>S669*H669</f>
        <v>1.1025</v>
      </c>
      <c r="U669" s="40"/>
      <c r="V669" s="40"/>
      <c r="W669" s="40"/>
      <c r="X669" s="40"/>
      <c r="Y669" s="40"/>
      <c r="Z669" s="40"/>
      <c r="AA669" s="40"/>
      <c r="AB669" s="40"/>
      <c r="AC669" s="40"/>
      <c r="AD669" s="40"/>
      <c r="AE669" s="40"/>
      <c r="AR669" s="226" t="s">
        <v>181</v>
      </c>
      <c r="AT669" s="226" t="s">
        <v>176</v>
      </c>
      <c r="AU669" s="226" t="s">
        <v>92</v>
      </c>
      <c r="AY669" s="19" t="s">
        <v>174</v>
      </c>
      <c r="BE669" s="227">
        <f>IF(N669="základní",J669,0)</f>
        <v>0</v>
      </c>
      <c r="BF669" s="227">
        <f>IF(N669="snížená",J669,0)</f>
        <v>0</v>
      </c>
      <c r="BG669" s="227">
        <f>IF(N669="zákl. přenesená",J669,0)</f>
        <v>0</v>
      </c>
      <c r="BH669" s="227">
        <f>IF(N669="sníž. přenesená",J669,0)</f>
        <v>0</v>
      </c>
      <c r="BI669" s="227">
        <f>IF(N669="nulová",J669,0)</f>
        <v>0</v>
      </c>
      <c r="BJ669" s="19" t="s">
        <v>79</v>
      </c>
      <c r="BK669" s="227">
        <f>ROUND(I669*H669,2)</f>
        <v>0</v>
      </c>
      <c r="BL669" s="19" t="s">
        <v>181</v>
      </c>
      <c r="BM669" s="226" t="s">
        <v>952</v>
      </c>
    </row>
    <row r="670" s="2" customFormat="1">
      <c r="A670" s="40"/>
      <c r="B670" s="41"/>
      <c r="C670" s="42"/>
      <c r="D670" s="228" t="s">
        <v>183</v>
      </c>
      <c r="E670" s="42"/>
      <c r="F670" s="229" t="s">
        <v>953</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183</v>
      </c>
      <c r="AU670" s="19" t="s">
        <v>92</v>
      </c>
    </row>
    <row r="671" s="13" customFormat="1">
      <c r="A671" s="13"/>
      <c r="B671" s="234"/>
      <c r="C671" s="235"/>
      <c r="D671" s="228" t="s">
        <v>197</v>
      </c>
      <c r="E671" s="236" t="s">
        <v>19</v>
      </c>
      <c r="F671" s="237" t="s">
        <v>954</v>
      </c>
      <c r="G671" s="235"/>
      <c r="H671" s="238">
        <v>12.25</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197</v>
      </c>
      <c r="AU671" s="244" t="s">
        <v>92</v>
      </c>
      <c r="AV671" s="13" t="s">
        <v>81</v>
      </c>
      <c r="AW671" s="13" t="s">
        <v>33</v>
      </c>
      <c r="AX671" s="13" t="s">
        <v>72</v>
      </c>
      <c r="AY671" s="244" t="s">
        <v>174</v>
      </c>
    </row>
    <row r="672" s="2" customFormat="1">
      <c r="A672" s="40"/>
      <c r="B672" s="41"/>
      <c r="C672" s="215" t="s">
        <v>955</v>
      </c>
      <c r="D672" s="215" t="s">
        <v>176</v>
      </c>
      <c r="E672" s="216" t="s">
        <v>956</v>
      </c>
      <c r="F672" s="217" t="s">
        <v>957</v>
      </c>
      <c r="G672" s="218" t="s">
        <v>252</v>
      </c>
      <c r="H672" s="219">
        <v>72.25</v>
      </c>
      <c r="I672" s="220"/>
      <c r="J672" s="221">
        <f>ROUND(I672*H672,2)</f>
        <v>0</v>
      </c>
      <c r="K672" s="217" t="s">
        <v>180</v>
      </c>
      <c r="L672" s="46"/>
      <c r="M672" s="222" t="s">
        <v>19</v>
      </c>
      <c r="N672" s="223" t="s">
        <v>43</v>
      </c>
      <c r="O672" s="86"/>
      <c r="P672" s="224">
        <f>O672*H672</f>
        <v>0</v>
      </c>
      <c r="Q672" s="224">
        <v>0</v>
      </c>
      <c r="R672" s="224">
        <f>Q672*H672</f>
        <v>0</v>
      </c>
      <c r="S672" s="224">
        <v>0.068000000000000005</v>
      </c>
      <c r="T672" s="225">
        <f>S672*H672</f>
        <v>4.9130000000000003</v>
      </c>
      <c r="U672" s="40"/>
      <c r="V672" s="40"/>
      <c r="W672" s="40"/>
      <c r="X672" s="40"/>
      <c r="Y672" s="40"/>
      <c r="Z672" s="40"/>
      <c r="AA672" s="40"/>
      <c r="AB672" s="40"/>
      <c r="AC672" s="40"/>
      <c r="AD672" s="40"/>
      <c r="AE672" s="40"/>
      <c r="AR672" s="226" t="s">
        <v>181</v>
      </c>
      <c r="AT672" s="226" t="s">
        <v>176</v>
      </c>
      <c r="AU672" s="226" t="s">
        <v>92</v>
      </c>
      <c r="AY672" s="19" t="s">
        <v>174</v>
      </c>
      <c r="BE672" s="227">
        <f>IF(N672="základní",J672,0)</f>
        <v>0</v>
      </c>
      <c r="BF672" s="227">
        <f>IF(N672="snížená",J672,0)</f>
        <v>0</v>
      </c>
      <c r="BG672" s="227">
        <f>IF(N672="zákl. přenesená",J672,0)</f>
        <v>0</v>
      </c>
      <c r="BH672" s="227">
        <f>IF(N672="sníž. přenesená",J672,0)</f>
        <v>0</v>
      </c>
      <c r="BI672" s="227">
        <f>IF(N672="nulová",J672,0)</f>
        <v>0</v>
      </c>
      <c r="BJ672" s="19" t="s">
        <v>79</v>
      </c>
      <c r="BK672" s="227">
        <f>ROUND(I672*H672,2)</f>
        <v>0</v>
      </c>
      <c r="BL672" s="19" t="s">
        <v>181</v>
      </c>
      <c r="BM672" s="226" t="s">
        <v>958</v>
      </c>
    </row>
    <row r="673" s="2" customFormat="1">
      <c r="A673" s="40"/>
      <c r="B673" s="41"/>
      <c r="C673" s="42"/>
      <c r="D673" s="228" t="s">
        <v>183</v>
      </c>
      <c r="E673" s="42"/>
      <c r="F673" s="229" t="s">
        <v>959</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183</v>
      </c>
      <c r="AU673" s="19" t="s">
        <v>92</v>
      </c>
    </row>
    <row r="674" s="2" customFormat="1">
      <c r="A674" s="40"/>
      <c r="B674" s="41"/>
      <c r="C674" s="42"/>
      <c r="D674" s="228" t="s">
        <v>185</v>
      </c>
      <c r="E674" s="42"/>
      <c r="F674" s="233" t="s">
        <v>920</v>
      </c>
      <c r="G674" s="42"/>
      <c r="H674" s="42"/>
      <c r="I674" s="230"/>
      <c r="J674" s="42"/>
      <c r="K674" s="42"/>
      <c r="L674" s="46"/>
      <c r="M674" s="231"/>
      <c r="N674" s="232"/>
      <c r="O674" s="86"/>
      <c r="P674" s="86"/>
      <c r="Q674" s="86"/>
      <c r="R674" s="86"/>
      <c r="S674" s="86"/>
      <c r="T674" s="87"/>
      <c r="U674" s="40"/>
      <c r="V674" s="40"/>
      <c r="W674" s="40"/>
      <c r="X674" s="40"/>
      <c r="Y674" s="40"/>
      <c r="Z674" s="40"/>
      <c r="AA674" s="40"/>
      <c r="AB674" s="40"/>
      <c r="AC674" s="40"/>
      <c r="AD674" s="40"/>
      <c r="AE674" s="40"/>
      <c r="AT674" s="19" t="s">
        <v>185</v>
      </c>
      <c r="AU674" s="19" t="s">
        <v>92</v>
      </c>
    </row>
    <row r="675" s="13" customFormat="1">
      <c r="A675" s="13"/>
      <c r="B675" s="234"/>
      <c r="C675" s="235"/>
      <c r="D675" s="228" t="s">
        <v>197</v>
      </c>
      <c r="E675" s="236" t="s">
        <v>19</v>
      </c>
      <c r="F675" s="237" t="s">
        <v>960</v>
      </c>
      <c r="G675" s="235"/>
      <c r="H675" s="238">
        <v>21.239999999999998</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197</v>
      </c>
      <c r="AU675" s="244" t="s">
        <v>92</v>
      </c>
      <c r="AV675" s="13" t="s">
        <v>81</v>
      </c>
      <c r="AW675" s="13" t="s">
        <v>33</v>
      </c>
      <c r="AX675" s="13" t="s">
        <v>72</v>
      </c>
      <c r="AY675" s="244" t="s">
        <v>174</v>
      </c>
    </row>
    <row r="676" s="13" customFormat="1">
      <c r="A676" s="13"/>
      <c r="B676" s="234"/>
      <c r="C676" s="235"/>
      <c r="D676" s="228" t="s">
        <v>197</v>
      </c>
      <c r="E676" s="236" t="s">
        <v>19</v>
      </c>
      <c r="F676" s="237" t="s">
        <v>961</v>
      </c>
      <c r="G676" s="235"/>
      <c r="H676" s="238">
        <v>34.109999999999999</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197</v>
      </c>
      <c r="AU676" s="244" t="s">
        <v>92</v>
      </c>
      <c r="AV676" s="13" t="s">
        <v>81</v>
      </c>
      <c r="AW676" s="13" t="s">
        <v>33</v>
      </c>
      <c r="AX676" s="13" t="s">
        <v>72</v>
      </c>
      <c r="AY676" s="244" t="s">
        <v>174</v>
      </c>
    </row>
    <row r="677" s="13" customFormat="1">
      <c r="A677" s="13"/>
      <c r="B677" s="234"/>
      <c r="C677" s="235"/>
      <c r="D677" s="228" t="s">
        <v>197</v>
      </c>
      <c r="E677" s="236" t="s">
        <v>19</v>
      </c>
      <c r="F677" s="237" t="s">
        <v>962</v>
      </c>
      <c r="G677" s="235"/>
      <c r="H677" s="238">
        <v>9.9000000000000004</v>
      </c>
      <c r="I677" s="239"/>
      <c r="J677" s="235"/>
      <c r="K677" s="235"/>
      <c r="L677" s="240"/>
      <c r="M677" s="241"/>
      <c r="N677" s="242"/>
      <c r="O677" s="242"/>
      <c r="P677" s="242"/>
      <c r="Q677" s="242"/>
      <c r="R677" s="242"/>
      <c r="S677" s="242"/>
      <c r="T677" s="243"/>
      <c r="U677" s="13"/>
      <c r="V677" s="13"/>
      <c r="W677" s="13"/>
      <c r="X677" s="13"/>
      <c r="Y677" s="13"/>
      <c r="Z677" s="13"/>
      <c r="AA677" s="13"/>
      <c r="AB677" s="13"/>
      <c r="AC677" s="13"/>
      <c r="AD677" s="13"/>
      <c r="AE677" s="13"/>
      <c r="AT677" s="244" t="s">
        <v>197</v>
      </c>
      <c r="AU677" s="244" t="s">
        <v>92</v>
      </c>
      <c r="AV677" s="13" t="s">
        <v>81</v>
      </c>
      <c r="AW677" s="13" t="s">
        <v>33</v>
      </c>
      <c r="AX677" s="13" t="s">
        <v>72</v>
      </c>
      <c r="AY677" s="244" t="s">
        <v>174</v>
      </c>
    </row>
    <row r="678" s="13" customFormat="1">
      <c r="A678" s="13"/>
      <c r="B678" s="234"/>
      <c r="C678" s="235"/>
      <c r="D678" s="228" t="s">
        <v>197</v>
      </c>
      <c r="E678" s="236" t="s">
        <v>19</v>
      </c>
      <c r="F678" s="237" t="s">
        <v>963</v>
      </c>
      <c r="G678" s="235"/>
      <c r="H678" s="238">
        <v>7</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197</v>
      </c>
      <c r="AU678" s="244" t="s">
        <v>92</v>
      </c>
      <c r="AV678" s="13" t="s">
        <v>81</v>
      </c>
      <c r="AW678" s="13" t="s">
        <v>33</v>
      </c>
      <c r="AX678" s="13" t="s">
        <v>72</v>
      </c>
      <c r="AY678" s="244" t="s">
        <v>174</v>
      </c>
    </row>
    <row r="679" s="2" customFormat="1" ht="21.75" customHeight="1">
      <c r="A679" s="40"/>
      <c r="B679" s="41"/>
      <c r="C679" s="215" t="s">
        <v>964</v>
      </c>
      <c r="D679" s="215" t="s">
        <v>176</v>
      </c>
      <c r="E679" s="216" t="s">
        <v>965</v>
      </c>
      <c r="F679" s="217" t="s">
        <v>966</v>
      </c>
      <c r="G679" s="218" t="s">
        <v>252</v>
      </c>
      <c r="H679" s="219">
        <v>87.569999999999993</v>
      </c>
      <c r="I679" s="220"/>
      <c r="J679" s="221">
        <f>ROUND(I679*H679,2)</f>
        <v>0</v>
      </c>
      <c r="K679" s="217" t="s">
        <v>180</v>
      </c>
      <c r="L679" s="46"/>
      <c r="M679" s="222" t="s">
        <v>19</v>
      </c>
      <c r="N679" s="223" t="s">
        <v>43</v>
      </c>
      <c r="O679" s="86"/>
      <c r="P679" s="224">
        <f>O679*H679</f>
        <v>0</v>
      </c>
      <c r="Q679" s="224">
        <v>0.00021000000000000001</v>
      </c>
      <c r="R679" s="224">
        <f>Q679*H679</f>
        <v>0.018389699999999998</v>
      </c>
      <c r="S679" s="224">
        <v>0</v>
      </c>
      <c r="T679" s="225">
        <f>S679*H679</f>
        <v>0</v>
      </c>
      <c r="U679" s="40"/>
      <c r="V679" s="40"/>
      <c r="W679" s="40"/>
      <c r="X679" s="40"/>
      <c r="Y679" s="40"/>
      <c r="Z679" s="40"/>
      <c r="AA679" s="40"/>
      <c r="AB679" s="40"/>
      <c r="AC679" s="40"/>
      <c r="AD679" s="40"/>
      <c r="AE679" s="40"/>
      <c r="AR679" s="226" t="s">
        <v>181</v>
      </c>
      <c r="AT679" s="226" t="s">
        <v>176</v>
      </c>
      <c r="AU679" s="226" t="s">
        <v>92</v>
      </c>
      <c r="AY679" s="19" t="s">
        <v>174</v>
      </c>
      <c r="BE679" s="227">
        <f>IF(N679="základní",J679,0)</f>
        <v>0</v>
      </c>
      <c r="BF679" s="227">
        <f>IF(N679="snížená",J679,0)</f>
        <v>0</v>
      </c>
      <c r="BG679" s="227">
        <f>IF(N679="zákl. přenesená",J679,0)</f>
        <v>0</v>
      </c>
      <c r="BH679" s="227">
        <f>IF(N679="sníž. přenesená",J679,0)</f>
        <v>0</v>
      </c>
      <c r="BI679" s="227">
        <f>IF(N679="nulová",J679,0)</f>
        <v>0</v>
      </c>
      <c r="BJ679" s="19" t="s">
        <v>79</v>
      </c>
      <c r="BK679" s="227">
        <f>ROUND(I679*H679,2)</f>
        <v>0</v>
      </c>
      <c r="BL679" s="19" t="s">
        <v>181</v>
      </c>
      <c r="BM679" s="226" t="s">
        <v>967</v>
      </c>
    </row>
    <row r="680" s="2" customFormat="1">
      <c r="A680" s="40"/>
      <c r="B680" s="41"/>
      <c r="C680" s="42"/>
      <c r="D680" s="228" t="s">
        <v>183</v>
      </c>
      <c r="E680" s="42"/>
      <c r="F680" s="229" t="s">
        <v>968</v>
      </c>
      <c r="G680" s="42"/>
      <c r="H680" s="42"/>
      <c r="I680" s="230"/>
      <c r="J680" s="42"/>
      <c r="K680" s="42"/>
      <c r="L680" s="46"/>
      <c r="M680" s="231"/>
      <c r="N680" s="232"/>
      <c r="O680" s="86"/>
      <c r="P680" s="86"/>
      <c r="Q680" s="86"/>
      <c r="R680" s="86"/>
      <c r="S680" s="86"/>
      <c r="T680" s="87"/>
      <c r="U680" s="40"/>
      <c r="V680" s="40"/>
      <c r="W680" s="40"/>
      <c r="X680" s="40"/>
      <c r="Y680" s="40"/>
      <c r="Z680" s="40"/>
      <c r="AA680" s="40"/>
      <c r="AB680" s="40"/>
      <c r="AC680" s="40"/>
      <c r="AD680" s="40"/>
      <c r="AE680" s="40"/>
      <c r="AT680" s="19" t="s">
        <v>183</v>
      </c>
      <c r="AU680" s="19" t="s">
        <v>92</v>
      </c>
    </row>
    <row r="681" s="13" customFormat="1">
      <c r="A681" s="13"/>
      <c r="B681" s="234"/>
      <c r="C681" s="235"/>
      <c r="D681" s="228" t="s">
        <v>197</v>
      </c>
      <c r="E681" s="236" t="s">
        <v>19</v>
      </c>
      <c r="F681" s="237" t="s">
        <v>969</v>
      </c>
      <c r="G681" s="235"/>
      <c r="H681" s="238">
        <v>5.8799999999999999</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197</v>
      </c>
      <c r="AU681" s="244" t="s">
        <v>92</v>
      </c>
      <c r="AV681" s="13" t="s">
        <v>81</v>
      </c>
      <c r="AW681" s="13" t="s">
        <v>33</v>
      </c>
      <c r="AX681" s="13" t="s">
        <v>72</v>
      </c>
      <c r="AY681" s="244" t="s">
        <v>174</v>
      </c>
    </row>
    <row r="682" s="13" customFormat="1">
      <c r="A682" s="13"/>
      <c r="B682" s="234"/>
      <c r="C682" s="235"/>
      <c r="D682" s="228" t="s">
        <v>197</v>
      </c>
      <c r="E682" s="236" t="s">
        <v>19</v>
      </c>
      <c r="F682" s="237" t="s">
        <v>970</v>
      </c>
      <c r="G682" s="235"/>
      <c r="H682" s="238">
        <v>8.8200000000000003</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197</v>
      </c>
      <c r="AU682" s="244" t="s">
        <v>92</v>
      </c>
      <c r="AV682" s="13" t="s">
        <v>81</v>
      </c>
      <c r="AW682" s="13" t="s">
        <v>33</v>
      </c>
      <c r="AX682" s="13" t="s">
        <v>72</v>
      </c>
      <c r="AY682" s="244" t="s">
        <v>174</v>
      </c>
    </row>
    <row r="683" s="13" customFormat="1">
      <c r="A683" s="13"/>
      <c r="B683" s="234"/>
      <c r="C683" s="235"/>
      <c r="D683" s="228" t="s">
        <v>197</v>
      </c>
      <c r="E683" s="236" t="s">
        <v>19</v>
      </c>
      <c r="F683" s="237" t="s">
        <v>971</v>
      </c>
      <c r="G683" s="235"/>
      <c r="H683" s="238">
        <v>14.85</v>
      </c>
      <c r="I683" s="239"/>
      <c r="J683" s="235"/>
      <c r="K683" s="235"/>
      <c r="L683" s="240"/>
      <c r="M683" s="241"/>
      <c r="N683" s="242"/>
      <c r="O683" s="242"/>
      <c r="P683" s="242"/>
      <c r="Q683" s="242"/>
      <c r="R683" s="242"/>
      <c r="S683" s="242"/>
      <c r="T683" s="243"/>
      <c r="U683" s="13"/>
      <c r="V683" s="13"/>
      <c r="W683" s="13"/>
      <c r="X683" s="13"/>
      <c r="Y683" s="13"/>
      <c r="Z683" s="13"/>
      <c r="AA683" s="13"/>
      <c r="AB683" s="13"/>
      <c r="AC683" s="13"/>
      <c r="AD683" s="13"/>
      <c r="AE683" s="13"/>
      <c r="AT683" s="244" t="s">
        <v>197</v>
      </c>
      <c r="AU683" s="244" t="s">
        <v>92</v>
      </c>
      <c r="AV683" s="13" t="s">
        <v>81</v>
      </c>
      <c r="AW683" s="13" t="s">
        <v>33</v>
      </c>
      <c r="AX683" s="13" t="s">
        <v>72</v>
      </c>
      <c r="AY683" s="244" t="s">
        <v>174</v>
      </c>
    </row>
    <row r="684" s="13" customFormat="1">
      <c r="A684" s="13"/>
      <c r="B684" s="234"/>
      <c r="C684" s="235"/>
      <c r="D684" s="228" t="s">
        <v>197</v>
      </c>
      <c r="E684" s="236" t="s">
        <v>19</v>
      </c>
      <c r="F684" s="237" t="s">
        <v>972</v>
      </c>
      <c r="G684" s="235"/>
      <c r="H684" s="238">
        <v>27.899999999999999</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197</v>
      </c>
      <c r="AU684" s="244" t="s">
        <v>92</v>
      </c>
      <c r="AV684" s="13" t="s">
        <v>81</v>
      </c>
      <c r="AW684" s="13" t="s">
        <v>33</v>
      </c>
      <c r="AX684" s="13" t="s">
        <v>72</v>
      </c>
      <c r="AY684" s="244" t="s">
        <v>174</v>
      </c>
    </row>
    <row r="685" s="13" customFormat="1">
      <c r="A685" s="13"/>
      <c r="B685" s="234"/>
      <c r="C685" s="235"/>
      <c r="D685" s="228" t="s">
        <v>197</v>
      </c>
      <c r="E685" s="236" t="s">
        <v>19</v>
      </c>
      <c r="F685" s="237" t="s">
        <v>973</v>
      </c>
      <c r="G685" s="235"/>
      <c r="H685" s="238">
        <v>7.6799999999999997</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197</v>
      </c>
      <c r="AU685" s="244" t="s">
        <v>92</v>
      </c>
      <c r="AV685" s="13" t="s">
        <v>81</v>
      </c>
      <c r="AW685" s="13" t="s">
        <v>33</v>
      </c>
      <c r="AX685" s="13" t="s">
        <v>72</v>
      </c>
      <c r="AY685" s="244" t="s">
        <v>174</v>
      </c>
    </row>
    <row r="686" s="13" customFormat="1">
      <c r="A686" s="13"/>
      <c r="B686" s="234"/>
      <c r="C686" s="235"/>
      <c r="D686" s="228" t="s">
        <v>197</v>
      </c>
      <c r="E686" s="236" t="s">
        <v>19</v>
      </c>
      <c r="F686" s="237" t="s">
        <v>974</v>
      </c>
      <c r="G686" s="235"/>
      <c r="H686" s="238">
        <v>4.7999999999999998</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197</v>
      </c>
      <c r="AU686" s="244" t="s">
        <v>92</v>
      </c>
      <c r="AV686" s="13" t="s">
        <v>81</v>
      </c>
      <c r="AW686" s="13" t="s">
        <v>33</v>
      </c>
      <c r="AX686" s="13" t="s">
        <v>72</v>
      </c>
      <c r="AY686" s="244" t="s">
        <v>174</v>
      </c>
    </row>
    <row r="687" s="13" customFormat="1">
      <c r="A687" s="13"/>
      <c r="B687" s="234"/>
      <c r="C687" s="235"/>
      <c r="D687" s="228" t="s">
        <v>197</v>
      </c>
      <c r="E687" s="236" t="s">
        <v>19</v>
      </c>
      <c r="F687" s="237" t="s">
        <v>975</v>
      </c>
      <c r="G687" s="235"/>
      <c r="H687" s="238">
        <v>5.04</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197</v>
      </c>
      <c r="AU687" s="244" t="s">
        <v>92</v>
      </c>
      <c r="AV687" s="13" t="s">
        <v>81</v>
      </c>
      <c r="AW687" s="13" t="s">
        <v>33</v>
      </c>
      <c r="AX687" s="13" t="s">
        <v>72</v>
      </c>
      <c r="AY687" s="244" t="s">
        <v>174</v>
      </c>
    </row>
    <row r="688" s="13" customFormat="1">
      <c r="A688" s="13"/>
      <c r="B688" s="234"/>
      <c r="C688" s="235"/>
      <c r="D688" s="228" t="s">
        <v>197</v>
      </c>
      <c r="E688" s="236" t="s">
        <v>19</v>
      </c>
      <c r="F688" s="237" t="s">
        <v>976</v>
      </c>
      <c r="G688" s="235"/>
      <c r="H688" s="238">
        <v>3.48</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197</v>
      </c>
      <c r="AU688" s="244" t="s">
        <v>92</v>
      </c>
      <c r="AV688" s="13" t="s">
        <v>81</v>
      </c>
      <c r="AW688" s="13" t="s">
        <v>33</v>
      </c>
      <c r="AX688" s="13" t="s">
        <v>72</v>
      </c>
      <c r="AY688" s="244" t="s">
        <v>174</v>
      </c>
    </row>
    <row r="689" s="13" customFormat="1">
      <c r="A689" s="13"/>
      <c r="B689" s="234"/>
      <c r="C689" s="235"/>
      <c r="D689" s="228" t="s">
        <v>197</v>
      </c>
      <c r="E689" s="236" t="s">
        <v>19</v>
      </c>
      <c r="F689" s="237" t="s">
        <v>977</v>
      </c>
      <c r="G689" s="235"/>
      <c r="H689" s="238">
        <v>9.1199999999999992</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197</v>
      </c>
      <c r="AU689" s="244" t="s">
        <v>92</v>
      </c>
      <c r="AV689" s="13" t="s">
        <v>81</v>
      </c>
      <c r="AW689" s="13" t="s">
        <v>33</v>
      </c>
      <c r="AX689" s="13" t="s">
        <v>72</v>
      </c>
      <c r="AY689" s="244" t="s">
        <v>174</v>
      </c>
    </row>
    <row r="690" s="2" customFormat="1" ht="33" customHeight="1">
      <c r="A690" s="40"/>
      <c r="B690" s="41"/>
      <c r="C690" s="215" t="s">
        <v>978</v>
      </c>
      <c r="D690" s="215" t="s">
        <v>176</v>
      </c>
      <c r="E690" s="216" t="s">
        <v>979</v>
      </c>
      <c r="F690" s="217" t="s">
        <v>980</v>
      </c>
      <c r="G690" s="218" t="s">
        <v>252</v>
      </c>
      <c r="H690" s="219">
        <v>152.66999999999999</v>
      </c>
      <c r="I690" s="220"/>
      <c r="J690" s="221">
        <f>ROUND(I690*H690,2)</f>
        <v>0</v>
      </c>
      <c r="K690" s="217" t="s">
        <v>180</v>
      </c>
      <c r="L690" s="46"/>
      <c r="M690" s="222" t="s">
        <v>19</v>
      </c>
      <c r="N690" s="223" t="s">
        <v>43</v>
      </c>
      <c r="O690" s="86"/>
      <c r="P690" s="224">
        <f>O690*H690</f>
        <v>0</v>
      </c>
      <c r="Q690" s="224">
        <v>0</v>
      </c>
      <c r="R690" s="224">
        <f>Q690*H690</f>
        <v>0</v>
      </c>
      <c r="S690" s="224">
        <v>0.050000000000000003</v>
      </c>
      <c r="T690" s="225">
        <f>S690*H690</f>
        <v>7.6334999999999997</v>
      </c>
      <c r="U690" s="40"/>
      <c r="V690" s="40"/>
      <c r="W690" s="40"/>
      <c r="X690" s="40"/>
      <c r="Y690" s="40"/>
      <c r="Z690" s="40"/>
      <c r="AA690" s="40"/>
      <c r="AB690" s="40"/>
      <c r="AC690" s="40"/>
      <c r="AD690" s="40"/>
      <c r="AE690" s="40"/>
      <c r="AR690" s="226" t="s">
        <v>181</v>
      </c>
      <c r="AT690" s="226" t="s">
        <v>176</v>
      </c>
      <c r="AU690" s="226" t="s">
        <v>92</v>
      </c>
      <c r="AY690" s="19" t="s">
        <v>174</v>
      </c>
      <c r="BE690" s="227">
        <f>IF(N690="základní",J690,0)</f>
        <v>0</v>
      </c>
      <c r="BF690" s="227">
        <f>IF(N690="snížená",J690,0)</f>
        <v>0</v>
      </c>
      <c r="BG690" s="227">
        <f>IF(N690="zákl. přenesená",J690,0)</f>
        <v>0</v>
      </c>
      <c r="BH690" s="227">
        <f>IF(N690="sníž. přenesená",J690,0)</f>
        <v>0</v>
      </c>
      <c r="BI690" s="227">
        <f>IF(N690="nulová",J690,0)</f>
        <v>0</v>
      </c>
      <c r="BJ690" s="19" t="s">
        <v>79</v>
      </c>
      <c r="BK690" s="227">
        <f>ROUND(I690*H690,2)</f>
        <v>0</v>
      </c>
      <c r="BL690" s="19" t="s">
        <v>181</v>
      </c>
      <c r="BM690" s="226" t="s">
        <v>981</v>
      </c>
    </row>
    <row r="691" s="2" customFormat="1">
      <c r="A691" s="40"/>
      <c r="B691" s="41"/>
      <c r="C691" s="42"/>
      <c r="D691" s="228" t="s">
        <v>183</v>
      </c>
      <c r="E691" s="42"/>
      <c r="F691" s="229" t="s">
        <v>982</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183</v>
      </c>
      <c r="AU691" s="19" t="s">
        <v>92</v>
      </c>
    </row>
    <row r="692" s="2" customFormat="1">
      <c r="A692" s="40"/>
      <c r="B692" s="41"/>
      <c r="C692" s="42"/>
      <c r="D692" s="228" t="s">
        <v>185</v>
      </c>
      <c r="E692" s="42"/>
      <c r="F692" s="233" t="s">
        <v>983</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185</v>
      </c>
      <c r="AU692" s="19" t="s">
        <v>92</v>
      </c>
    </row>
    <row r="693" s="13" customFormat="1">
      <c r="A693" s="13"/>
      <c r="B693" s="234"/>
      <c r="C693" s="235"/>
      <c r="D693" s="228" t="s">
        <v>197</v>
      </c>
      <c r="E693" s="236" t="s">
        <v>19</v>
      </c>
      <c r="F693" s="237" t="s">
        <v>505</v>
      </c>
      <c r="G693" s="235"/>
      <c r="H693" s="238">
        <v>46.5</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197</v>
      </c>
      <c r="AU693" s="244" t="s">
        <v>92</v>
      </c>
      <c r="AV693" s="13" t="s">
        <v>81</v>
      </c>
      <c r="AW693" s="13" t="s">
        <v>33</v>
      </c>
      <c r="AX693" s="13" t="s">
        <v>72</v>
      </c>
      <c r="AY693" s="244" t="s">
        <v>174</v>
      </c>
    </row>
    <row r="694" s="13" customFormat="1">
      <c r="A694" s="13"/>
      <c r="B694" s="234"/>
      <c r="C694" s="235"/>
      <c r="D694" s="228" t="s">
        <v>197</v>
      </c>
      <c r="E694" s="236" t="s">
        <v>19</v>
      </c>
      <c r="F694" s="237" t="s">
        <v>506</v>
      </c>
      <c r="G694" s="235"/>
      <c r="H694" s="238">
        <v>7.71</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197</v>
      </c>
      <c r="AU694" s="244" t="s">
        <v>92</v>
      </c>
      <c r="AV694" s="13" t="s">
        <v>81</v>
      </c>
      <c r="AW694" s="13" t="s">
        <v>33</v>
      </c>
      <c r="AX694" s="13" t="s">
        <v>72</v>
      </c>
      <c r="AY694" s="244" t="s">
        <v>174</v>
      </c>
    </row>
    <row r="695" s="13" customFormat="1">
      <c r="A695" s="13"/>
      <c r="B695" s="234"/>
      <c r="C695" s="235"/>
      <c r="D695" s="228" t="s">
        <v>197</v>
      </c>
      <c r="E695" s="236" t="s">
        <v>19</v>
      </c>
      <c r="F695" s="237" t="s">
        <v>507</v>
      </c>
      <c r="G695" s="235"/>
      <c r="H695" s="238">
        <v>3.48</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197</v>
      </c>
      <c r="AU695" s="244" t="s">
        <v>92</v>
      </c>
      <c r="AV695" s="13" t="s">
        <v>81</v>
      </c>
      <c r="AW695" s="13" t="s">
        <v>33</v>
      </c>
      <c r="AX695" s="13" t="s">
        <v>72</v>
      </c>
      <c r="AY695" s="244" t="s">
        <v>174</v>
      </c>
    </row>
    <row r="696" s="13" customFormat="1">
      <c r="A696" s="13"/>
      <c r="B696" s="234"/>
      <c r="C696" s="235"/>
      <c r="D696" s="228" t="s">
        <v>197</v>
      </c>
      <c r="E696" s="236" t="s">
        <v>19</v>
      </c>
      <c r="F696" s="237" t="s">
        <v>508</v>
      </c>
      <c r="G696" s="235"/>
      <c r="H696" s="238">
        <v>15.26</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197</v>
      </c>
      <c r="AU696" s="244" t="s">
        <v>92</v>
      </c>
      <c r="AV696" s="13" t="s">
        <v>81</v>
      </c>
      <c r="AW696" s="13" t="s">
        <v>33</v>
      </c>
      <c r="AX696" s="13" t="s">
        <v>72</v>
      </c>
      <c r="AY696" s="244" t="s">
        <v>174</v>
      </c>
    </row>
    <row r="697" s="13" customFormat="1">
      <c r="A697" s="13"/>
      <c r="B697" s="234"/>
      <c r="C697" s="235"/>
      <c r="D697" s="228" t="s">
        <v>197</v>
      </c>
      <c r="E697" s="236" t="s">
        <v>19</v>
      </c>
      <c r="F697" s="237" t="s">
        <v>509</v>
      </c>
      <c r="G697" s="235"/>
      <c r="H697" s="238">
        <v>14.82</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197</v>
      </c>
      <c r="AU697" s="244" t="s">
        <v>92</v>
      </c>
      <c r="AV697" s="13" t="s">
        <v>81</v>
      </c>
      <c r="AW697" s="13" t="s">
        <v>33</v>
      </c>
      <c r="AX697" s="13" t="s">
        <v>72</v>
      </c>
      <c r="AY697" s="244" t="s">
        <v>174</v>
      </c>
    </row>
    <row r="698" s="13" customFormat="1">
      <c r="A698" s="13"/>
      <c r="B698" s="234"/>
      <c r="C698" s="235"/>
      <c r="D698" s="228" t="s">
        <v>197</v>
      </c>
      <c r="E698" s="236" t="s">
        <v>19</v>
      </c>
      <c r="F698" s="237" t="s">
        <v>510</v>
      </c>
      <c r="G698" s="235"/>
      <c r="H698" s="238">
        <v>19.920000000000002</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197</v>
      </c>
      <c r="AU698" s="244" t="s">
        <v>92</v>
      </c>
      <c r="AV698" s="13" t="s">
        <v>81</v>
      </c>
      <c r="AW698" s="13" t="s">
        <v>33</v>
      </c>
      <c r="AX698" s="13" t="s">
        <v>72</v>
      </c>
      <c r="AY698" s="244" t="s">
        <v>174</v>
      </c>
    </row>
    <row r="699" s="13" customFormat="1">
      <c r="A699" s="13"/>
      <c r="B699" s="234"/>
      <c r="C699" s="235"/>
      <c r="D699" s="228" t="s">
        <v>197</v>
      </c>
      <c r="E699" s="236" t="s">
        <v>19</v>
      </c>
      <c r="F699" s="237" t="s">
        <v>984</v>
      </c>
      <c r="G699" s="235"/>
      <c r="H699" s="238">
        <v>15.720000000000001</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197</v>
      </c>
      <c r="AU699" s="244" t="s">
        <v>92</v>
      </c>
      <c r="AV699" s="13" t="s">
        <v>81</v>
      </c>
      <c r="AW699" s="13" t="s">
        <v>33</v>
      </c>
      <c r="AX699" s="13" t="s">
        <v>72</v>
      </c>
      <c r="AY699" s="244" t="s">
        <v>174</v>
      </c>
    </row>
    <row r="700" s="13" customFormat="1">
      <c r="A700" s="13"/>
      <c r="B700" s="234"/>
      <c r="C700" s="235"/>
      <c r="D700" s="228" t="s">
        <v>197</v>
      </c>
      <c r="E700" s="236" t="s">
        <v>19</v>
      </c>
      <c r="F700" s="237" t="s">
        <v>985</v>
      </c>
      <c r="G700" s="235"/>
      <c r="H700" s="238">
        <v>8.6899999999999995</v>
      </c>
      <c r="I700" s="239"/>
      <c r="J700" s="235"/>
      <c r="K700" s="235"/>
      <c r="L700" s="240"/>
      <c r="M700" s="241"/>
      <c r="N700" s="242"/>
      <c r="O700" s="242"/>
      <c r="P700" s="242"/>
      <c r="Q700" s="242"/>
      <c r="R700" s="242"/>
      <c r="S700" s="242"/>
      <c r="T700" s="243"/>
      <c r="U700" s="13"/>
      <c r="V700" s="13"/>
      <c r="W700" s="13"/>
      <c r="X700" s="13"/>
      <c r="Y700" s="13"/>
      <c r="Z700" s="13"/>
      <c r="AA700" s="13"/>
      <c r="AB700" s="13"/>
      <c r="AC700" s="13"/>
      <c r="AD700" s="13"/>
      <c r="AE700" s="13"/>
      <c r="AT700" s="244" t="s">
        <v>197</v>
      </c>
      <c r="AU700" s="244" t="s">
        <v>92</v>
      </c>
      <c r="AV700" s="13" t="s">
        <v>81</v>
      </c>
      <c r="AW700" s="13" t="s">
        <v>33</v>
      </c>
      <c r="AX700" s="13" t="s">
        <v>72</v>
      </c>
      <c r="AY700" s="244" t="s">
        <v>174</v>
      </c>
    </row>
    <row r="701" s="13" customFormat="1">
      <c r="A701" s="13"/>
      <c r="B701" s="234"/>
      <c r="C701" s="235"/>
      <c r="D701" s="228" t="s">
        <v>197</v>
      </c>
      <c r="E701" s="236" t="s">
        <v>19</v>
      </c>
      <c r="F701" s="237" t="s">
        <v>986</v>
      </c>
      <c r="G701" s="235"/>
      <c r="H701" s="238">
        <v>3.9199999999999999</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197</v>
      </c>
      <c r="AU701" s="244" t="s">
        <v>92</v>
      </c>
      <c r="AV701" s="13" t="s">
        <v>81</v>
      </c>
      <c r="AW701" s="13" t="s">
        <v>33</v>
      </c>
      <c r="AX701" s="13" t="s">
        <v>72</v>
      </c>
      <c r="AY701" s="244" t="s">
        <v>174</v>
      </c>
    </row>
    <row r="702" s="13" customFormat="1">
      <c r="A702" s="13"/>
      <c r="B702" s="234"/>
      <c r="C702" s="235"/>
      <c r="D702" s="228" t="s">
        <v>197</v>
      </c>
      <c r="E702" s="236" t="s">
        <v>19</v>
      </c>
      <c r="F702" s="237" t="s">
        <v>511</v>
      </c>
      <c r="G702" s="235"/>
      <c r="H702" s="238">
        <v>5.8499999999999996</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197</v>
      </c>
      <c r="AU702" s="244" t="s">
        <v>92</v>
      </c>
      <c r="AV702" s="13" t="s">
        <v>81</v>
      </c>
      <c r="AW702" s="13" t="s">
        <v>33</v>
      </c>
      <c r="AX702" s="13" t="s">
        <v>72</v>
      </c>
      <c r="AY702" s="244" t="s">
        <v>174</v>
      </c>
    </row>
    <row r="703" s="13" customFormat="1">
      <c r="A703" s="13"/>
      <c r="B703" s="234"/>
      <c r="C703" s="235"/>
      <c r="D703" s="228" t="s">
        <v>197</v>
      </c>
      <c r="E703" s="236" t="s">
        <v>19</v>
      </c>
      <c r="F703" s="237" t="s">
        <v>512</v>
      </c>
      <c r="G703" s="235"/>
      <c r="H703" s="238">
        <v>3.54</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197</v>
      </c>
      <c r="AU703" s="244" t="s">
        <v>92</v>
      </c>
      <c r="AV703" s="13" t="s">
        <v>81</v>
      </c>
      <c r="AW703" s="13" t="s">
        <v>33</v>
      </c>
      <c r="AX703" s="13" t="s">
        <v>72</v>
      </c>
      <c r="AY703" s="244" t="s">
        <v>174</v>
      </c>
    </row>
    <row r="704" s="13" customFormat="1">
      <c r="A704" s="13"/>
      <c r="B704" s="234"/>
      <c r="C704" s="235"/>
      <c r="D704" s="228" t="s">
        <v>197</v>
      </c>
      <c r="E704" s="236" t="s">
        <v>19</v>
      </c>
      <c r="F704" s="237" t="s">
        <v>513</v>
      </c>
      <c r="G704" s="235"/>
      <c r="H704" s="238">
        <v>7.2599999999999998</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197</v>
      </c>
      <c r="AU704" s="244" t="s">
        <v>92</v>
      </c>
      <c r="AV704" s="13" t="s">
        <v>81</v>
      </c>
      <c r="AW704" s="13" t="s">
        <v>33</v>
      </c>
      <c r="AX704" s="13" t="s">
        <v>72</v>
      </c>
      <c r="AY704" s="244" t="s">
        <v>174</v>
      </c>
    </row>
    <row r="705" s="2" customFormat="1" ht="33" customHeight="1">
      <c r="A705" s="40"/>
      <c r="B705" s="41"/>
      <c r="C705" s="215" t="s">
        <v>987</v>
      </c>
      <c r="D705" s="215" t="s">
        <v>176</v>
      </c>
      <c r="E705" s="216" t="s">
        <v>988</v>
      </c>
      <c r="F705" s="217" t="s">
        <v>989</v>
      </c>
      <c r="G705" s="218" t="s">
        <v>252</v>
      </c>
      <c r="H705" s="219">
        <v>619.48000000000002</v>
      </c>
      <c r="I705" s="220"/>
      <c r="J705" s="221">
        <f>ROUND(I705*H705,2)</f>
        <v>0</v>
      </c>
      <c r="K705" s="217" t="s">
        <v>180</v>
      </c>
      <c r="L705" s="46"/>
      <c r="M705" s="222" t="s">
        <v>19</v>
      </c>
      <c r="N705" s="223" t="s">
        <v>43</v>
      </c>
      <c r="O705" s="86"/>
      <c r="P705" s="224">
        <f>O705*H705</f>
        <v>0</v>
      </c>
      <c r="Q705" s="224">
        <v>0</v>
      </c>
      <c r="R705" s="224">
        <f>Q705*H705</f>
        <v>0</v>
      </c>
      <c r="S705" s="224">
        <v>0.045999999999999999</v>
      </c>
      <c r="T705" s="225">
        <f>S705*H705</f>
        <v>28.496079999999999</v>
      </c>
      <c r="U705" s="40"/>
      <c r="V705" s="40"/>
      <c r="W705" s="40"/>
      <c r="X705" s="40"/>
      <c r="Y705" s="40"/>
      <c r="Z705" s="40"/>
      <c r="AA705" s="40"/>
      <c r="AB705" s="40"/>
      <c r="AC705" s="40"/>
      <c r="AD705" s="40"/>
      <c r="AE705" s="40"/>
      <c r="AR705" s="226" t="s">
        <v>181</v>
      </c>
      <c r="AT705" s="226" t="s">
        <v>176</v>
      </c>
      <c r="AU705" s="226" t="s">
        <v>92</v>
      </c>
      <c r="AY705" s="19" t="s">
        <v>174</v>
      </c>
      <c r="BE705" s="227">
        <f>IF(N705="základní",J705,0)</f>
        <v>0</v>
      </c>
      <c r="BF705" s="227">
        <f>IF(N705="snížená",J705,0)</f>
        <v>0</v>
      </c>
      <c r="BG705" s="227">
        <f>IF(N705="zákl. přenesená",J705,0)</f>
        <v>0</v>
      </c>
      <c r="BH705" s="227">
        <f>IF(N705="sníž. přenesená",J705,0)</f>
        <v>0</v>
      </c>
      <c r="BI705" s="227">
        <f>IF(N705="nulová",J705,0)</f>
        <v>0</v>
      </c>
      <c r="BJ705" s="19" t="s">
        <v>79</v>
      </c>
      <c r="BK705" s="227">
        <f>ROUND(I705*H705,2)</f>
        <v>0</v>
      </c>
      <c r="BL705" s="19" t="s">
        <v>181</v>
      </c>
      <c r="BM705" s="226" t="s">
        <v>990</v>
      </c>
    </row>
    <row r="706" s="2" customFormat="1">
      <c r="A706" s="40"/>
      <c r="B706" s="41"/>
      <c r="C706" s="42"/>
      <c r="D706" s="228" t="s">
        <v>183</v>
      </c>
      <c r="E706" s="42"/>
      <c r="F706" s="229" t="s">
        <v>991</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183</v>
      </c>
      <c r="AU706" s="19" t="s">
        <v>92</v>
      </c>
    </row>
    <row r="707" s="2" customFormat="1">
      <c r="A707" s="40"/>
      <c r="B707" s="41"/>
      <c r="C707" s="42"/>
      <c r="D707" s="228" t="s">
        <v>185</v>
      </c>
      <c r="E707" s="42"/>
      <c r="F707" s="233" t="s">
        <v>983</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185</v>
      </c>
      <c r="AU707" s="19" t="s">
        <v>92</v>
      </c>
    </row>
    <row r="708" s="13" customFormat="1">
      <c r="A708" s="13"/>
      <c r="B708" s="234"/>
      <c r="C708" s="235"/>
      <c r="D708" s="228" t="s">
        <v>197</v>
      </c>
      <c r="E708" s="236" t="s">
        <v>19</v>
      </c>
      <c r="F708" s="237" t="s">
        <v>992</v>
      </c>
      <c r="G708" s="235"/>
      <c r="H708" s="238">
        <v>23.036000000000001</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197</v>
      </c>
      <c r="AU708" s="244" t="s">
        <v>92</v>
      </c>
      <c r="AV708" s="13" t="s">
        <v>81</v>
      </c>
      <c r="AW708" s="13" t="s">
        <v>33</v>
      </c>
      <c r="AX708" s="13" t="s">
        <v>72</v>
      </c>
      <c r="AY708" s="244" t="s">
        <v>174</v>
      </c>
    </row>
    <row r="709" s="13" customFormat="1">
      <c r="A709" s="13"/>
      <c r="B709" s="234"/>
      <c r="C709" s="235"/>
      <c r="D709" s="228" t="s">
        <v>197</v>
      </c>
      <c r="E709" s="236" t="s">
        <v>19</v>
      </c>
      <c r="F709" s="237" t="s">
        <v>993</v>
      </c>
      <c r="G709" s="235"/>
      <c r="H709" s="238">
        <v>76.215000000000003</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197</v>
      </c>
      <c r="AU709" s="244" t="s">
        <v>92</v>
      </c>
      <c r="AV709" s="13" t="s">
        <v>81</v>
      </c>
      <c r="AW709" s="13" t="s">
        <v>33</v>
      </c>
      <c r="AX709" s="13" t="s">
        <v>72</v>
      </c>
      <c r="AY709" s="244" t="s">
        <v>174</v>
      </c>
    </row>
    <row r="710" s="13" customFormat="1">
      <c r="A710" s="13"/>
      <c r="B710" s="234"/>
      <c r="C710" s="235"/>
      <c r="D710" s="228" t="s">
        <v>197</v>
      </c>
      <c r="E710" s="236" t="s">
        <v>19</v>
      </c>
      <c r="F710" s="237" t="s">
        <v>994</v>
      </c>
      <c r="G710" s="235"/>
      <c r="H710" s="238">
        <v>10.210000000000001</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197</v>
      </c>
      <c r="AU710" s="244" t="s">
        <v>92</v>
      </c>
      <c r="AV710" s="13" t="s">
        <v>81</v>
      </c>
      <c r="AW710" s="13" t="s">
        <v>33</v>
      </c>
      <c r="AX710" s="13" t="s">
        <v>72</v>
      </c>
      <c r="AY710" s="244" t="s">
        <v>174</v>
      </c>
    </row>
    <row r="711" s="13" customFormat="1">
      <c r="A711" s="13"/>
      <c r="B711" s="234"/>
      <c r="C711" s="235"/>
      <c r="D711" s="228" t="s">
        <v>197</v>
      </c>
      <c r="E711" s="236" t="s">
        <v>19</v>
      </c>
      <c r="F711" s="237" t="s">
        <v>995</v>
      </c>
      <c r="G711" s="235"/>
      <c r="H711" s="238">
        <v>28.448</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197</v>
      </c>
      <c r="AU711" s="244" t="s">
        <v>92</v>
      </c>
      <c r="AV711" s="13" t="s">
        <v>81</v>
      </c>
      <c r="AW711" s="13" t="s">
        <v>33</v>
      </c>
      <c r="AX711" s="13" t="s">
        <v>72</v>
      </c>
      <c r="AY711" s="244" t="s">
        <v>174</v>
      </c>
    </row>
    <row r="712" s="13" customFormat="1">
      <c r="A712" s="13"/>
      <c r="B712" s="234"/>
      <c r="C712" s="235"/>
      <c r="D712" s="228" t="s">
        <v>197</v>
      </c>
      <c r="E712" s="236" t="s">
        <v>19</v>
      </c>
      <c r="F712" s="237" t="s">
        <v>996</v>
      </c>
      <c r="G712" s="235"/>
      <c r="H712" s="238">
        <v>12.69</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197</v>
      </c>
      <c r="AU712" s="244" t="s">
        <v>92</v>
      </c>
      <c r="AV712" s="13" t="s">
        <v>81</v>
      </c>
      <c r="AW712" s="13" t="s">
        <v>33</v>
      </c>
      <c r="AX712" s="13" t="s">
        <v>72</v>
      </c>
      <c r="AY712" s="244" t="s">
        <v>174</v>
      </c>
    </row>
    <row r="713" s="13" customFormat="1">
      <c r="A713" s="13"/>
      <c r="B713" s="234"/>
      <c r="C713" s="235"/>
      <c r="D713" s="228" t="s">
        <v>197</v>
      </c>
      <c r="E713" s="236" t="s">
        <v>19</v>
      </c>
      <c r="F713" s="237" t="s">
        <v>997</v>
      </c>
      <c r="G713" s="235"/>
      <c r="H713" s="238">
        <v>40.305</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197</v>
      </c>
      <c r="AU713" s="244" t="s">
        <v>92</v>
      </c>
      <c r="AV713" s="13" t="s">
        <v>81</v>
      </c>
      <c r="AW713" s="13" t="s">
        <v>33</v>
      </c>
      <c r="AX713" s="13" t="s">
        <v>72</v>
      </c>
      <c r="AY713" s="244" t="s">
        <v>174</v>
      </c>
    </row>
    <row r="714" s="13" customFormat="1">
      <c r="A714" s="13"/>
      <c r="B714" s="234"/>
      <c r="C714" s="235"/>
      <c r="D714" s="228" t="s">
        <v>197</v>
      </c>
      <c r="E714" s="236" t="s">
        <v>19</v>
      </c>
      <c r="F714" s="237" t="s">
        <v>998</v>
      </c>
      <c r="G714" s="235"/>
      <c r="H714" s="238">
        <v>16.006</v>
      </c>
      <c r="I714" s="239"/>
      <c r="J714" s="235"/>
      <c r="K714" s="235"/>
      <c r="L714" s="240"/>
      <c r="M714" s="241"/>
      <c r="N714" s="242"/>
      <c r="O714" s="242"/>
      <c r="P714" s="242"/>
      <c r="Q714" s="242"/>
      <c r="R714" s="242"/>
      <c r="S714" s="242"/>
      <c r="T714" s="243"/>
      <c r="U714" s="13"/>
      <c r="V714" s="13"/>
      <c r="W714" s="13"/>
      <c r="X714" s="13"/>
      <c r="Y714" s="13"/>
      <c r="Z714" s="13"/>
      <c r="AA714" s="13"/>
      <c r="AB714" s="13"/>
      <c r="AC714" s="13"/>
      <c r="AD714" s="13"/>
      <c r="AE714" s="13"/>
      <c r="AT714" s="244" t="s">
        <v>197</v>
      </c>
      <c r="AU714" s="244" t="s">
        <v>92</v>
      </c>
      <c r="AV714" s="13" t="s">
        <v>81</v>
      </c>
      <c r="AW714" s="13" t="s">
        <v>33</v>
      </c>
      <c r="AX714" s="13" t="s">
        <v>72</v>
      </c>
      <c r="AY714" s="244" t="s">
        <v>174</v>
      </c>
    </row>
    <row r="715" s="13" customFormat="1">
      <c r="A715" s="13"/>
      <c r="B715" s="234"/>
      <c r="C715" s="235"/>
      <c r="D715" s="228" t="s">
        <v>197</v>
      </c>
      <c r="E715" s="236" t="s">
        <v>19</v>
      </c>
      <c r="F715" s="237" t="s">
        <v>999</v>
      </c>
      <c r="G715" s="235"/>
      <c r="H715" s="238">
        <v>24.965</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197</v>
      </c>
      <c r="AU715" s="244" t="s">
        <v>92</v>
      </c>
      <c r="AV715" s="13" t="s">
        <v>81</v>
      </c>
      <c r="AW715" s="13" t="s">
        <v>33</v>
      </c>
      <c r="AX715" s="13" t="s">
        <v>72</v>
      </c>
      <c r="AY715" s="244" t="s">
        <v>174</v>
      </c>
    </row>
    <row r="716" s="13" customFormat="1">
      <c r="A716" s="13"/>
      <c r="B716" s="234"/>
      <c r="C716" s="235"/>
      <c r="D716" s="228" t="s">
        <v>197</v>
      </c>
      <c r="E716" s="236" t="s">
        <v>19</v>
      </c>
      <c r="F716" s="237" t="s">
        <v>1000</v>
      </c>
      <c r="G716" s="235"/>
      <c r="H716" s="238">
        <v>7.1449999999999996</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197</v>
      </c>
      <c r="AU716" s="244" t="s">
        <v>92</v>
      </c>
      <c r="AV716" s="13" t="s">
        <v>81</v>
      </c>
      <c r="AW716" s="13" t="s">
        <v>33</v>
      </c>
      <c r="AX716" s="13" t="s">
        <v>72</v>
      </c>
      <c r="AY716" s="244" t="s">
        <v>174</v>
      </c>
    </row>
    <row r="717" s="13" customFormat="1">
      <c r="A717" s="13"/>
      <c r="B717" s="234"/>
      <c r="C717" s="235"/>
      <c r="D717" s="228" t="s">
        <v>197</v>
      </c>
      <c r="E717" s="236" t="s">
        <v>19</v>
      </c>
      <c r="F717" s="237" t="s">
        <v>1001</v>
      </c>
      <c r="G717" s="235"/>
      <c r="H717" s="238">
        <v>10.16</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197</v>
      </c>
      <c r="AU717" s="244" t="s">
        <v>92</v>
      </c>
      <c r="AV717" s="13" t="s">
        <v>81</v>
      </c>
      <c r="AW717" s="13" t="s">
        <v>33</v>
      </c>
      <c r="AX717" s="13" t="s">
        <v>72</v>
      </c>
      <c r="AY717" s="244" t="s">
        <v>174</v>
      </c>
    </row>
    <row r="718" s="13" customFormat="1">
      <c r="A718" s="13"/>
      <c r="B718" s="234"/>
      <c r="C718" s="235"/>
      <c r="D718" s="228" t="s">
        <v>197</v>
      </c>
      <c r="E718" s="236" t="s">
        <v>19</v>
      </c>
      <c r="F718" s="237" t="s">
        <v>1002</v>
      </c>
      <c r="G718" s="235"/>
      <c r="H718" s="238">
        <v>14.606</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197</v>
      </c>
      <c r="AU718" s="244" t="s">
        <v>92</v>
      </c>
      <c r="AV718" s="13" t="s">
        <v>81</v>
      </c>
      <c r="AW718" s="13" t="s">
        <v>33</v>
      </c>
      <c r="AX718" s="13" t="s">
        <v>72</v>
      </c>
      <c r="AY718" s="244" t="s">
        <v>174</v>
      </c>
    </row>
    <row r="719" s="13" customFormat="1">
      <c r="A719" s="13"/>
      <c r="B719" s="234"/>
      <c r="C719" s="235"/>
      <c r="D719" s="228" t="s">
        <v>197</v>
      </c>
      <c r="E719" s="236" t="s">
        <v>19</v>
      </c>
      <c r="F719" s="237" t="s">
        <v>1003</v>
      </c>
      <c r="G719" s="235"/>
      <c r="H719" s="238">
        <v>16.635000000000002</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197</v>
      </c>
      <c r="AU719" s="244" t="s">
        <v>92</v>
      </c>
      <c r="AV719" s="13" t="s">
        <v>81</v>
      </c>
      <c r="AW719" s="13" t="s">
        <v>33</v>
      </c>
      <c r="AX719" s="13" t="s">
        <v>72</v>
      </c>
      <c r="AY719" s="244" t="s">
        <v>174</v>
      </c>
    </row>
    <row r="720" s="13" customFormat="1">
      <c r="A720" s="13"/>
      <c r="B720" s="234"/>
      <c r="C720" s="235"/>
      <c r="D720" s="228" t="s">
        <v>197</v>
      </c>
      <c r="E720" s="236" t="s">
        <v>19</v>
      </c>
      <c r="F720" s="237" t="s">
        <v>1004</v>
      </c>
      <c r="G720" s="235"/>
      <c r="H720" s="238">
        <v>9.8689999999999998</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197</v>
      </c>
      <c r="AU720" s="244" t="s">
        <v>92</v>
      </c>
      <c r="AV720" s="13" t="s">
        <v>81</v>
      </c>
      <c r="AW720" s="13" t="s">
        <v>33</v>
      </c>
      <c r="AX720" s="13" t="s">
        <v>72</v>
      </c>
      <c r="AY720" s="244" t="s">
        <v>174</v>
      </c>
    </row>
    <row r="721" s="13" customFormat="1">
      <c r="A721" s="13"/>
      <c r="B721" s="234"/>
      <c r="C721" s="235"/>
      <c r="D721" s="228" t="s">
        <v>197</v>
      </c>
      <c r="E721" s="236" t="s">
        <v>19</v>
      </c>
      <c r="F721" s="237" t="s">
        <v>1005</v>
      </c>
      <c r="G721" s="235"/>
      <c r="H721" s="238">
        <v>8.7379999999999995</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197</v>
      </c>
      <c r="AU721" s="244" t="s">
        <v>92</v>
      </c>
      <c r="AV721" s="13" t="s">
        <v>81</v>
      </c>
      <c r="AW721" s="13" t="s">
        <v>33</v>
      </c>
      <c r="AX721" s="13" t="s">
        <v>72</v>
      </c>
      <c r="AY721" s="244" t="s">
        <v>174</v>
      </c>
    </row>
    <row r="722" s="13" customFormat="1">
      <c r="A722" s="13"/>
      <c r="B722" s="234"/>
      <c r="C722" s="235"/>
      <c r="D722" s="228" t="s">
        <v>197</v>
      </c>
      <c r="E722" s="236" t="s">
        <v>19</v>
      </c>
      <c r="F722" s="237" t="s">
        <v>1006</v>
      </c>
      <c r="G722" s="235"/>
      <c r="H722" s="238">
        <v>13.908</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197</v>
      </c>
      <c r="AU722" s="244" t="s">
        <v>92</v>
      </c>
      <c r="AV722" s="13" t="s">
        <v>81</v>
      </c>
      <c r="AW722" s="13" t="s">
        <v>33</v>
      </c>
      <c r="AX722" s="13" t="s">
        <v>72</v>
      </c>
      <c r="AY722" s="244" t="s">
        <v>174</v>
      </c>
    </row>
    <row r="723" s="13" customFormat="1">
      <c r="A723" s="13"/>
      <c r="B723" s="234"/>
      <c r="C723" s="235"/>
      <c r="D723" s="228" t="s">
        <v>197</v>
      </c>
      <c r="E723" s="236" t="s">
        <v>19</v>
      </c>
      <c r="F723" s="237" t="s">
        <v>1007</v>
      </c>
      <c r="G723" s="235"/>
      <c r="H723" s="238">
        <v>40.729999999999997</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197</v>
      </c>
      <c r="AU723" s="244" t="s">
        <v>92</v>
      </c>
      <c r="AV723" s="13" t="s">
        <v>81</v>
      </c>
      <c r="AW723" s="13" t="s">
        <v>33</v>
      </c>
      <c r="AX723" s="13" t="s">
        <v>72</v>
      </c>
      <c r="AY723" s="244" t="s">
        <v>174</v>
      </c>
    </row>
    <row r="724" s="13" customFormat="1">
      <c r="A724" s="13"/>
      <c r="B724" s="234"/>
      <c r="C724" s="235"/>
      <c r="D724" s="228" t="s">
        <v>197</v>
      </c>
      <c r="E724" s="236" t="s">
        <v>19</v>
      </c>
      <c r="F724" s="237" t="s">
        <v>1008</v>
      </c>
      <c r="G724" s="235"/>
      <c r="H724" s="238">
        <v>33.802999999999997</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197</v>
      </c>
      <c r="AU724" s="244" t="s">
        <v>92</v>
      </c>
      <c r="AV724" s="13" t="s">
        <v>81</v>
      </c>
      <c r="AW724" s="13" t="s">
        <v>33</v>
      </c>
      <c r="AX724" s="13" t="s">
        <v>72</v>
      </c>
      <c r="AY724" s="244" t="s">
        <v>174</v>
      </c>
    </row>
    <row r="725" s="13" customFormat="1">
      <c r="A725" s="13"/>
      <c r="B725" s="234"/>
      <c r="C725" s="235"/>
      <c r="D725" s="228" t="s">
        <v>197</v>
      </c>
      <c r="E725" s="236" t="s">
        <v>19</v>
      </c>
      <c r="F725" s="237" t="s">
        <v>1009</v>
      </c>
      <c r="G725" s="235"/>
      <c r="H725" s="238">
        <v>23.093</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197</v>
      </c>
      <c r="AU725" s="244" t="s">
        <v>92</v>
      </c>
      <c r="AV725" s="13" t="s">
        <v>81</v>
      </c>
      <c r="AW725" s="13" t="s">
        <v>33</v>
      </c>
      <c r="AX725" s="13" t="s">
        <v>72</v>
      </c>
      <c r="AY725" s="244" t="s">
        <v>174</v>
      </c>
    </row>
    <row r="726" s="13" customFormat="1">
      <c r="A726" s="13"/>
      <c r="B726" s="234"/>
      <c r="C726" s="235"/>
      <c r="D726" s="228" t="s">
        <v>197</v>
      </c>
      <c r="E726" s="236" t="s">
        <v>19</v>
      </c>
      <c r="F726" s="237" t="s">
        <v>1010</v>
      </c>
      <c r="G726" s="235"/>
      <c r="H726" s="238">
        <v>38.215000000000003</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197</v>
      </c>
      <c r="AU726" s="244" t="s">
        <v>92</v>
      </c>
      <c r="AV726" s="13" t="s">
        <v>81</v>
      </c>
      <c r="AW726" s="13" t="s">
        <v>33</v>
      </c>
      <c r="AX726" s="13" t="s">
        <v>72</v>
      </c>
      <c r="AY726" s="244" t="s">
        <v>174</v>
      </c>
    </row>
    <row r="727" s="13" customFormat="1">
      <c r="A727" s="13"/>
      <c r="B727" s="234"/>
      <c r="C727" s="235"/>
      <c r="D727" s="228" t="s">
        <v>197</v>
      </c>
      <c r="E727" s="236" t="s">
        <v>19</v>
      </c>
      <c r="F727" s="237" t="s">
        <v>1011</v>
      </c>
      <c r="G727" s="235"/>
      <c r="H727" s="238">
        <v>47.423999999999999</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197</v>
      </c>
      <c r="AU727" s="244" t="s">
        <v>92</v>
      </c>
      <c r="AV727" s="13" t="s">
        <v>81</v>
      </c>
      <c r="AW727" s="13" t="s">
        <v>33</v>
      </c>
      <c r="AX727" s="13" t="s">
        <v>72</v>
      </c>
      <c r="AY727" s="244" t="s">
        <v>174</v>
      </c>
    </row>
    <row r="728" s="13" customFormat="1">
      <c r="A728" s="13"/>
      <c r="B728" s="234"/>
      <c r="C728" s="235"/>
      <c r="D728" s="228" t="s">
        <v>197</v>
      </c>
      <c r="E728" s="236" t="s">
        <v>19</v>
      </c>
      <c r="F728" s="237" t="s">
        <v>1012</v>
      </c>
      <c r="G728" s="235"/>
      <c r="H728" s="238">
        <v>13.115</v>
      </c>
      <c r="I728" s="239"/>
      <c r="J728" s="235"/>
      <c r="K728" s="235"/>
      <c r="L728" s="240"/>
      <c r="M728" s="241"/>
      <c r="N728" s="242"/>
      <c r="O728" s="242"/>
      <c r="P728" s="242"/>
      <c r="Q728" s="242"/>
      <c r="R728" s="242"/>
      <c r="S728" s="242"/>
      <c r="T728" s="243"/>
      <c r="U728" s="13"/>
      <c r="V728" s="13"/>
      <c r="W728" s="13"/>
      <c r="X728" s="13"/>
      <c r="Y728" s="13"/>
      <c r="Z728" s="13"/>
      <c r="AA728" s="13"/>
      <c r="AB728" s="13"/>
      <c r="AC728" s="13"/>
      <c r="AD728" s="13"/>
      <c r="AE728" s="13"/>
      <c r="AT728" s="244" t="s">
        <v>197</v>
      </c>
      <c r="AU728" s="244" t="s">
        <v>92</v>
      </c>
      <c r="AV728" s="13" t="s">
        <v>81</v>
      </c>
      <c r="AW728" s="13" t="s">
        <v>33</v>
      </c>
      <c r="AX728" s="13" t="s">
        <v>72</v>
      </c>
      <c r="AY728" s="244" t="s">
        <v>174</v>
      </c>
    </row>
    <row r="729" s="13" customFormat="1">
      <c r="A729" s="13"/>
      <c r="B729" s="234"/>
      <c r="C729" s="235"/>
      <c r="D729" s="228" t="s">
        <v>197</v>
      </c>
      <c r="E729" s="236" t="s">
        <v>19</v>
      </c>
      <c r="F729" s="237" t="s">
        <v>1013</v>
      </c>
      <c r="G729" s="235"/>
      <c r="H729" s="238">
        <v>7.6849999999999996</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197</v>
      </c>
      <c r="AU729" s="244" t="s">
        <v>92</v>
      </c>
      <c r="AV729" s="13" t="s">
        <v>81</v>
      </c>
      <c r="AW729" s="13" t="s">
        <v>33</v>
      </c>
      <c r="AX729" s="13" t="s">
        <v>72</v>
      </c>
      <c r="AY729" s="244" t="s">
        <v>174</v>
      </c>
    </row>
    <row r="730" s="13" customFormat="1">
      <c r="A730" s="13"/>
      <c r="B730" s="234"/>
      <c r="C730" s="235"/>
      <c r="D730" s="228" t="s">
        <v>197</v>
      </c>
      <c r="E730" s="236" t="s">
        <v>19</v>
      </c>
      <c r="F730" s="237" t="s">
        <v>1014</v>
      </c>
      <c r="G730" s="235"/>
      <c r="H730" s="238">
        <v>24.640000000000001</v>
      </c>
      <c r="I730" s="239"/>
      <c r="J730" s="235"/>
      <c r="K730" s="235"/>
      <c r="L730" s="240"/>
      <c r="M730" s="241"/>
      <c r="N730" s="242"/>
      <c r="O730" s="242"/>
      <c r="P730" s="242"/>
      <c r="Q730" s="242"/>
      <c r="R730" s="242"/>
      <c r="S730" s="242"/>
      <c r="T730" s="243"/>
      <c r="U730" s="13"/>
      <c r="V730" s="13"/>
      <c r="W730" s="13"/>
      <c r="X730" s="13"/>
      <c r="Y730" s="13"/>
      <c r="Z730" s="13"/>
      <c r="AA730" s="13"/>
      <c r="AB730" s="13"/>
      <c r="AC730" s="13"/>
      <c r="AD730" s="13"/>
      <c r="AE730" s="13"/>
      <c r="AT730" s="244" t="s">
        <v>197</v>
      </c>
      <c r="AU730" s="244" t="s">
        <v>92</v>
      </c>
      <c r="AV730" s="13" t="s">
        <v>81</v>
      </c>
      <c r="AW730" s="13" t="s">
        <v>33</v>
      </c>
      <c r="AX730" s="13" t="s">
        <v>72</v>
      </c>
      <c r="AY730" s="244" t="s">
        <v>174</v>
      </c>
    </row>
    <row r="731" s="13" customFormat="1">
      <c r="A731" s="13"/>
      <c r="B731" s="234"/>
      <c r="C731" s="235"/>
      <c r="D731" s="228" t="s">
        <v>197</v>
      </c>
      <c r="E731" s="236" t="s">
        <v>19</v>
      </c>
      <c r="F731" s="237" t="s">
        <v>1015</v>
      </c>
      <c r="G731" s="235"/>
      <c r="H731" s="238">
        <v>8.0399999999999991</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197</v>
      </c>
      <c r="AU731" s="244" t="s">
        <v>92</v>
      </c>
      <c r="AV731" s="13" t="s">
        <v>81</v>
      </c>
      <c r="AW731" s="13" t="s">
        <v>33</v>
      </c>
      <c r="AX731" s="13" t="s">
        <v>72</v>
      </c>
      <c r="AY731" s="244" t="s">
        <v>174</v>
      </c>
    </row>
    <row r="732" s="13" customFormat="1">
      <c r="A732" s="13"/>
      <c r="B732" s="234"/>
      <c r="C732" s="235"/>
      <c r="D732" s="228" t="s">
        <v>197</v>
      </c>
      <c r="E732" s="236" t="s">
        <v>19</v>
      </c>
      <c r="F732" s="237" t="s">
        <v>1016</v>
      </c>
      <c r="G732" s="235"/>
      <c r="H732" s="238">
        <v>19.030000000000001</v>
      </c>
      <c r="I732" s="239"/>
      <c r="J732" s="235"/>
      <c r="K732" s="235"/>
      <c r="L732" s="240"/>
      <c r="M732" s="241"/>
      <c r="N732" s="242"/>
      <c r="O732" s="242"/>
      <c r="P732" s="242"/>
      <c r="Q732" s="242"/>
      <c r="R732" s="242"/>
      <c r="S732" s="242"/>
      <c r="T732" s="243"/>
      <c r="U732" s="13"/>
      <c r="V732" s="13"/>
      <c r="W732" s="13"/>
      <c r="X732" s="13"/>
      <c r="Y732" s="13"/>
      <c r="Z732" s="13"/>
      <c r="AA732" s="13"/>
      <c r="AB732" s="13"/>
      <c r="AC732" s="13"/>
      <c r="AD732" s="13"/>
      <c r="AE732" s="13"/>
      <c r="AT732" s="244" t="s">
        <v>197</v>
      </c>
      <c r="AU732" s="244" t="s">
        <v>92</v>
      </c>
      <c r="AV732" s="13" t="s">
        <v>81</v>
      </c>
      <c r="AW732" s="13" t="s">
        <v>33</v>
      </c>
      <c r="AX732" s="13" t="s">
        <v>72</v>
      </c>
      <c r="AY732" s="244" t="s">
        <v>174</v>
      </c>
    </row>
    <row r="733" s="13" customFormat="1">
      <c r="A733" s="13"/>
      <c r="B733" s="234"/>
      <c r="C733" s="235"/>
      <c r="D733" s="228" t="s">
        <v>197</v>
      </c>
      <c r="E733" s="236" t="s">
        <v>19</v>
      </c>
      <c r="F733" s="237" t="s">
        <v>1017</v>
      </c>
      <c r="G733" s="235"/>
      <c r="H733" s="238">
        <v>6.9029999999999996</v>
      </c>
      <c r="I733" s="239"/>
      <c r="J733" s="235"/>
      <c r="K733" s="235"/>
      <c r="L733" s="240"/>
      <c r="M733" s="241"/>
      <c r="N733" s="242"/>
      <c r="O733" s="242"/>
      <c r="P733" s="242"/>
      <c r="Q733" s="242"/>
      <c r="R733" s="242"/>
      <c r="S733" s="242"/>
      <c r="T733" s="243"/>
      <c r="U733" s="13"/>
      <c r="V733" s="13"/>
      <c r="W733" s="13"/>
      <c r="X733" s="13"/>
      <c r="Y733" s="13"/>
      <c r="Z733" s="13"/>
      <c r="AA733" s="13"/>
      <c r="AB733" s="13"/>
      <c r="AC733" s="13"/>
      <c r="AD733" s="13"/>
      <c r="AE733" s="13"/>
      <c r="AT733" s="244" t="s">
        <v>197</v>
      </c>
      <c r="AU733" s="244" t="s">
        <v>92</v>
      </c>
      <c r="AV733" s="13" t="s">
        <v>81</v>
      </c>
      <c r="AW733" s="13" t="s">
        <v>33</v>
      </c>
      <c r="AX733" s="13" t="s">
        <v>72</v>
      </c>
      <c r="AY733" s="244" t="s">
        <v>174</v>
      </c>
    </row>
    <row r="734" s="13" customFormat="1">
      <c r="A734" s="13"/>
      <c r="B734" s="234"/>
      <c r="C734" s="235"/>
      <c r="D734" s="228" t="s">
        <v>197</v>
      </c>
      <c r="E734" s="236" t="s">
        <v>19</v>
      </c>
      <c r="F734" s="237" t="s">
        <v>1018</v>
      </c>
      <c r="G734" s="235"/>
      <c r="H734" s="238">
        <v>13.775</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197</v>
      </c>
      <c r="AU734" s="244" t="s">
        <v>92</v>
      </c>
      <c r="AV734" s="13" t="s">
        <v>81</v>
      </c>
      <c r="AW734" s="13" t="s">
        <v>33</v>
      </c>
      <c r="AX734" s="13" t="s">
        <v>72</v>
      </c>
      <c r="AY734" s="244" t="s">
        <v>174</v>
      </c>
    </row>
    <row r="735" s="13" customFormat="1">
      <c r="A735" s="13"/>
      <c r="B735" s="234"/>
      <c r="C735" s="235"/>
      <c r="D735" s="228" t="s">
        <v>197</v>
      </c>
      <c r="E735" s="236" t="s">
        <v>19</v>
      </c>
      <c r="F735" s="237" t="s">
        <v>1019</v>
      </c>
      <c r="G735" s="235"/>
      <c r="H735" s="238">
        <v>25.175000000000001</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197</v>
      </c>
      <c r="AU735" s="244" t="s">
        <v>92</v>
      </c>
      <c r="AV735" s="13" t="s">
        <v>81</v>
      </c>
      <c r="AW735" s="13" t="s">
        <v>33</v>
      </c>
      <c r="AX735" s="13" t="s">
        <v>72</v>
      </c>
      <c r="AY735" s="244" t="s">
        <v>174</v>
      </c>
    </row>
    <row r="736" s="13" customFormat="1">
      <c r="A736" s="13"/>
      <c r="B736" s="234"/>
      <c r="C736" s="235"/>
      <c r="D736" s="228" t="s">
        <v>197</v>
      </c>
      <c r="E736" s="236" t="s">
        <v>19</v>
      </c>
      <c r="F736" s="237" t="s">
        <v>1020</v>
      </c>
      <c r="G736" s="235"/>
      <c r="H736" s="238">
        <v>4.9160000000000004</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197</v>
      </c>
      <c r="AU736" s="244" t="s">
        <v>92</v>
      </c>
      <c r="AV736" s="13" t="s">
        <v>81</v>
      </c>
      <c r="AW736" s="13" t="s">
        <v>33</v>
      </c>
      <c r="AX736" s="13" t="s">
        <v>72</v>
      </c>
      <c r="AY736" s="244" t="s">
        <v>174</v>
      </c>
    </row>
    <row r="737" s="2" customFormat="1" ht="21.75" customHeight="1">
      <c r="A737" s="40"/>
      <c r="B737" s="41"/>
      <c r="C737" s="215" t="s">
        <v>1021</v>
      </c>
      <c r="D737" s="215" t="s">
        <v>176</v>
      </c>
      <c r="E737" s="216" t="s">
        <v>1022</v>
      </c>
      <c r="F737" s="217" t="s">
        <v>1023</v>
      </c>
      <c r="G737" s="218" t="s">
        <v>252</v>
      </c>
      <c r="H737" s="219">
        <v>6.6340000000000003</v>
      </c>
      <c r="I737" s="220"/>
      <c r="J737" s="221">
        <f>ROUND(I737*H737,2)</f>
        <v>0</v>
      </c>
      <c r="K737" s="217" t="s">
        <v>180</v>
      </c>
      <c r="L737" s="46"/>
      <c r="M737" s="222" t="s">
        <v>19</v>
      </c>
      <c r="N737" s="223" t="s">
        <v>43</v>
      </c>
      <c r="O737" s="86"/>
      <c r="P737" s="224">
        <f>O737*H737</f>
        <v>0</v>
      </c>
      <c r="Q737" s="224">
        <v>0</v>
      </c>
      <c r="R737" s="224">
        <f>Q737*H737</f>
        <v>0</v>
      </c>
      <c r="S737" s="224">
        <v>0.083000000000000004</v>
      </c>
      <c r="T737" s="225">
        <f>S737*H737</f>
        <v>0.55062200000000006</v>
      </c>
      <c r="U737" s="40"/>
      <c r="V737" s="40"/>
      <c r="W737" s="40"/>
      <c r="X737" s="40"/>
      <c r="Y737" s="40"/>
      <c r="Z737" s="40"/>
      <c r="AA737" s="40"/>
      <c r="AB737" s="40"/>
      <c r="AC737" s="40"/>
      <c r="AD737" s="40"/>
      <c r="AE737" s="40"/>
      <c r="AR737" s="226" t="s">
        <v>181</v>
      </c>
      <c r="AT737" s="226" t="s">
        <v>176</v>
      </c>
      <c r="AU737" s="226" t="s">
        <v>92</v>
      </c>
      <c r="AY737" s="19" t="s">
        <v>174</v>
      </c>
      <c r="BE737" s="227">
        <f>IF(N737="základní",J737,0)</f>
        <v>0</v>
      </c>
      <c r="BF737" s="227">
        <f>IF(N737="snížená",J737,0)</f>
        <v>0</v>
      </c>
      <c r="BG737" s="227">
        <f>IF(N737="zákl. přenesená",J737,0)</f>
        <v>0</v>
      </c>
      <c r="BH737" s="227">
        <f>IF(N737="sníž. přenesená",J737,0)</f>
        <v>0</v>
      </c>
      <c r="BI737" s="227">
        <f>IF(N737="nulová",J737,0)</f>
        <v>0</v>
      </c>
      <c r="BJ737" s="19" t="s">
        <v>79</v>
      </c>
      <c r="BK737" s="227">
        <f>ROUND(I737*H737,2)</f>
        <v>0</v>
      </c>
      <c r="BL737" s="19" t="s">
        <v>181</v>
      </c>
      <c r="BM737" s="226" t="s">
        <v>1024</v>
      </c>
    </row>
    <row r="738" s="2" customFormat="1">
      <c r="A738" s="40"/>
      <c r="B738" s="41"/>
      <c r="C738" s="42"/>
      <c r="D738" s="228" t="s">
        <v>183</v>
      </c>
      <c r="E738" s="42"/>
      <c r="F738" s="229" t="s">
        <v>1025</v>
      </c>
      <c r="G738" s="42"/>
      <c r="H738" s="42"/>
      <c r="I738" s="230"/>
      <c r="J738" s="42"/>
      <c r="K738" s="42"/>
      <c r="L738" s="46"/>
      <c r="M738" s="231"/>
      <c r="N738" s="232"/>
      <c r="O738" s="86"/>
      <c r="P738" s="86"/>
      <c r="Q738" s="86"/>
      <c r="R738" s="86"/>
      <c r="S738" s="86"/>
      <c r="T738" s="87"/>
      <c r="U738" s="40"/>
      <c r="V738" s="40"/>
      <c r="W738" s="40"/>
      <c r="X738" s="40"/>
      <c r="Y738" s="40"/>
      <c r="Z738" s="40"/>
      <c r="AA738" s="40"/>
      <c r="AB738" s="40"/>
      <c r="AC738" s="40"/>
      <c r="AD738" s="40"/>
      <c r="AE738" s="40"/>
      <c r="AT738" s="19" t="s">
        <v>183</v>
      </c>
      <c r="AU738" s="19" t="s">
        <v>92</v>
      </c>
    </row>
    <row r="739" s="2" customFormat="1">
      <c r="A739" s="40"/>
      <c r="B739" s="41"/>
      <c r="C739" s="42"/>
      <c r="D739" s="228" t="s">
        <v>185</v>
      </c>
      <c r="E739" s="42"/>
      <c r="F739" s="233" t="s">
        <v>1026</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185</v>
      </c>
      <c r="AU739" s="19" t="s">
        <v>92</v>
      </c>
    </row>
    <row r="740" s="13" customFormat="1">
      <c r="A740" s="13"/>
      <c r="B740" s="234"/>
      <c r="C740" s="235"/>
      <c r="D740" s="228" t="s">
        <v>197</v>
      </c>
      <c r="E740" s="236" t="s">
        <v>19</v>
      </c>
      <c r="F740" s="237" t="s">
        <v>1027</v>
      </c>
      <c r="G740" s="235"/>
      <c r="H740" s="238">
        <v>6.6340000000000003</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197</v>
      </c>
      <c r="AU740" s="244" t="s">
        <v>92</v>
      </c>
      <c r="AV740" s="13" t="s">
        <v>81</v>
      </c>
      <c r="AW740" s="13" t="s">
        <v>33</v>
      </c>
      <c r="AX740" s="13" t="s">
        <v>72</v>
      </c>
      <c r="AY740" s="244" t="s">
        <v>174</v>
      </c>
    </row>
    <row r="741" s="2" customFormat="1">
      <c r="A741" s="40"/>
      <c r="B741" s="41"/>
      <c r="C741" s="215" t="s">
        <v>1028</v>
      </c>
      <c r="D741" s="215" t="s">
        <v>176</v>
      </c>
      <c r="E741" s="216" t="s">
        <v>1029</v>
      </c>
      <c r="F741" s="217" t="s">
        <v>1030</v>
      </c>
      <c r="G741" s="218" t="s">
        <v>252</v>
      </c>
      <c r="H741" s="219">
        <v>1.9550000000000001</v>
      </c>
      <c r="I741" s="220"/>
      <c r="J741" s="221">
        <f>ROUND(I741*H741,2)</f>
        <v>0</v>
      </c>
      <c r="K741" s="217" t="s">
        <v>180</v>
      </c>
      <c r="L741" s="46"/>
      <c r="M741" s="222" t="s">
        <v>19</v>
      </c>
      <c r="N741" s="223" t="s">
        <v>43</v>
      </c>
      <c r="O741" s="86"/>
      <c r="P741" s="224">
        <f>O741*H741</f>
        <v>0</v>
      </c>
      <c r="Q741" s="224">
        <v>0</v>
      </c>
      <c r="R741" s="224">
        <f>Q741*H741</f>
        <v>0</v>
      </c>
      <c r="S741" s="224">
        <v>0.058999999999999997</v>
      </c>
      <c r="T741" s="225">
        <f>S741*H741</f>
        <v>0.115345</v>
      </c>
      <c r="U741" s="40"/>
      <c r="V741" s="40"/>
      <c r="W741" s="40"/>
      <c r="X741" s="40"/>
      <c r="Y741" s="40"/>
      <c r="Z741" s="40"/>
      <c r="AA741" s="40"/>
      <c r="AB741" s="40"/>
      <c r="AC741" s="40"/>
      <c r="AD741" s="40"/>
      <c r="AE741" s="40"/>
      <c r="AR741" s="226" t="s">
        <v>181</v>
      </c>
      <c r="AT741" s="226" t="s">
        <v>176</v>
      </c>
      <c r="AU741" s="226" t="s">
        <v>92</v>
      </c>
      <c r="AY741" s="19" t="s">
        <v>174</v>
      </c>
      <c r="BE741" s="227">
        <f>IF(N741="základní",J741,0)</f>
        <v>0</v>
      </c>
      <c r="BF741" s="227">
        <f>IF(N741="snížená",J741,0)</f>
        <v>0</v>
      </c>
      <c r="BG741" s="227">
        <f>IF(N741="zákl. přenesená",J741,0)</f>
        <v>0</v>
      </c>
      <c r="BH741" s="227">
        <f>IF(N741="sníž. přenesená",J741,0)</f>
        <v>0</v>
      </c>
      <c r="BI741" s="227">
        <f>IF(N741="nulová",J741,0)</f>
        <v>0</v>
      </c>
      <c r="BJ741" s="19" t="s">
        <v>79</v>
      </c>
      <c r="BK741" s="227">
        <f>ROUND(I741*H741,2)</f>
        <v>0</v>
      </c>
      <c r="BL741" s="19" t="s">
        <v>181</v>
      </c>
      <c r="BM741" s="226" t="s">
        <v>1031</v>
      </c>
    </row>
    <row r="742" s="2" customFormat="1">
      <c r="A742" s="40"/>
      <c r="B742" s="41"/>
      <c r="C742" s="42"/>
      <c r="D742" s="228" t="s">
        <v>183</v>
      </c>
      <c r="E742" s="42"/>
      <c r="F742" s="229" t="s">
        <v>1032</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183</v>
      </c>
      <c r="AU742" s="19" t="s">
        <v>92</v>
      </c>
    </row>
    <row r="743" s="2" customFormat="1">
      <c r="A743" s="40"/>
      <c r="B743" s="41"/>
      <c r="C743" s="42"/>
      <c r="D743" s="228" t="s">
        <v>185</v>
      </c>
      <c r="E743" s="42"/>
      <c r="F743" s="233" t="s">
        <v>1026</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185</v>
      </c>
      <c r="AU743" s="19" t="s">
        <v>92</v>
      </c>
    </row>
    <row r="744" s="13" customFormat="1">
      <c r="A744" s="13"/>
      <c r="B744" s="234"/>
      <c r="C744" s="235"/>
      <c r="D744" s="228" t="s">
        <v>197</v>
      </c>
      <c r="E744" s="236" t="s">
        <v>19</v>
      </c>
      <c r="F744" s="237" t="s">
        <v>1033</v>
      </c>
      <c r="G744" s="235"/>
      <c r="H744" s="238">
        <v>1.9550000000000001</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197</v>
      </c>
      <c r="AU744" s="244" t="s">
        <v>92</v>
      </c>
      <c r="AV744" s="13" t="s">
        <v>81</v>
      </c>
      <c r="AW744" s="13" t="s">
        <v>33</v>
      </c>
      <c r="AX744" s="13" t="s">
        <v>72</v>
      </c>
      <c r="AY744" s="244" t="s">
        <v>174</v>
      </c>
    </row>
    <row r="745" s="2" customFormat="1">
      <c r="A745" s="40"/>
      <c r="B745" s="41"/>
      <c r="C745" s="215" t="s">
        <v>1034</v>
      </c>
      <c r="D745" s="215" t="s">
        <v>176</v>
      </c>
      <c r="E745" s="216" t="s">
        <v>1035</v>
      </c>
      <c r="F745" s="217" t="s">
        <v>1036</v>
      </c>
      <c r="G745" s="218" t="s">
        <v>252</v>
      </c>
      <c r="H745" s="219">
        <v>0.64000000000000001</v>
      </c>
      <c r="I745" s="220"/>
      <c r="J745" s="221">
        <f>ROUND(I745*H745,2)</f>
        <v>0</v>
      </c>
      <c r="K745" s="217" t="s">
        <v>180</v>
      </c>
      <c r="L745" s="46"/>
      <c r="M745" s="222" t="s">
        <v>19</v>
      </c>
      <c r="N745" s="223" t="s">
        <v>43</v>
      </c>
      <c r="O745" s="86"/>
      <c r="P745" s="224">
        <f>O745*H745</f>
        <v>0</v>
      </c>
      <c r="Q745" s="224">
        <v>0</v>
      </c>
      <c r="R745" s="224">
        <f>Q745*H745</f>
        <v>0</v>
      </c>
      <c r="S745" s="224">
        <v>0.048000000000000001</v>
      </c>
      <c r="T745" s="225">
        <f>S745*H745</f>
        <v>0.030720000000000001</v>
      </c>
      <c r="U745" s="40"/>
      <c r="V745" s="40"/>
      <c r="W745" s="40"/>
      <c r="X745" s="40"/>
      <c r="Y745" s="40"/>
      <c r="Z745" s="40"/>
      <c r="AA745" s="40"/>
      <c r="AB745" s="40"/>
      <c r="AC745" s="40"/>
      <c r="AD745" s="40"/>
      <c r="AE745" s="40"/>
      <c r="AR745" s="226" t="s">
        <v>181</v>
      </c>
      <c r="AT745" s="226" t="s">
        <v>176</v>
      </c>
      <c r="AU745" s="226" t="s">
        <v>92</v>
      </c>
      <c r="AY745" s="19" t="s">
        <v>174</v>
      </c>
      <c r="BE745" s="227">
        <f>IF(N745="základní",J745,0)</f>
        <v>0</v>
      </c>
      <c r="BF745" s="227">
        <f>IF(N745="snížená",J745,0)</f>
        <v>0</v>
      </c>
      <c r="BG745" s="227">
        <f>IF(N745="zákl. přenesená",J745,0)</f>
        <v>0</v>
      </c>
      <c r="BH745" s="227">
        <f>IF(N745="sníž. přenesená",J745,0)</f>
        <v>0</v>
      </c>
      <c r="BI745" s="227">
        <f>IF(N745="nulová",J745,0)</f>
        <v>0</v>
      </c>
      <c r="BJ745" s="19" t="s">
        <v>79</v>
      </c>
      <c r="BK745" s="227">
        <f>ROUND(I745*H745,2)</f>
        <v>0</v>
      </c>
      <c r="BL745" s="19" t="s">
        <v>181</v>
      </c>
      <c r="BM745" s="226" t="s">
        <v>1037</v>
      </c>
    </row>
    <row r="746" s="2" customFormat="1">
      <c r="A746" s="40"/>
      <c r="B746" s="41"/>
      <c r="C746" s="42"/>
      <c r="D746" s="228" t="s">
        <v>183</v>
      </c>
      <c r="E746" s="42"/>
      <c r="F746" s="229" t="s">
        <v>1038</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183</v>
      </c>
      <c r="AU746" s="19" t="s">
        <v>92</v>
      </c>
    </row>
    <row r="747" s="2" customFormat="1">
      <c r="A747" s="40"/>
      <c r="B747" s="41"/>
      <c r="C747" s="42"/>
      <c r="D747" s="228" t="s">
        <v>185</v>
      </c>
      <c r="E747" s="42"/>
      <c r="F747" s="233" t="s">
        <v>1039</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185</v>
      </c>
      <c r="AU747" s="19" t="s">
        <v>92</v>
      </c>
    </row>
    <row r="748" s="13" customFormat="1">
      <c r="A748" s="13"/>
      <c r="B748" s="234"/>
      <c r="C748" s="235"/>
      <c r="D748" s="228" t="s">
        <v>197</v>
      </c>
      <c r="E748" s="236" t="s">
        <v>19</v>
      </c>
      <c r="F748" s="237" t="s">
        <v>1040</v>
      </c>
      <c r="G748" s="235"/>
      <c r="H748" s="238">
        <v>0.64000000000000001</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197</v>
      </c>
      <c r="AU748" s="244" t="s">
        <v>92</v>
      </c>
      <c r="AV748" s="13" t="s">
        <v>81</v>
      </c>
      <c r="AW748" s="13" t="s">
        <v>33</v>
      </c>
      <c r="AX748" s="13" t="s">
        <v>72</v>
      </c>
      <c r="AY748" s="244" t="s">
        <v>174</v>
      </c>
    </row>
    <row r="749" s="2" customFormat="1" ht="16.5" customHeight="1">
      <c r="A749" s="40"/>
      <c r="B749" s="41"/>
      <c r="C749" s="215" t="s">
        <v>1041</v>
      </c>
      <c r="D749" s="215" t="s">
        <v>176</v>
      </c>
      <c r="E749" s="216" t="s">
        <v>1042</v>
      </c>
      <c r="F749" s="217" t="s">
        <v>1043</v>
      </c>
      <c r="G749" s="218" t="s">
        <v>252</v>
      </c>
      <c r="H749" s="219">
        <v>5.0430000000000001</v>
      </c>
      <c r="I749" s="220"/>
      <c r="J749" s="221">
        <f>ROUND(I749*H749,2)</f>
        <v>0</v>
      </c>
      <c r="K749" s="217" t="s">
        <v>180</v>
      </c>
      <c r="L749" s="46"/>
      <c r="M749" s="222" t="s">
        <v>19</v>
      </c>
      <c r="N749" s="223" t="s">
        <v>43</v>
      </c>
      <c r="O749" s="86"/>
      <c r="P749" s="224">
        <f>O749*H749</f>
        <v>0</v>
      </c>
      <c r="Q749" s="224">
        <v>0</v>
      </c>
      <c r="R749" s="224">
        <f>Q749*H749</f>
        <v>0</v>
      </c>
      <c r="S749" s="224">
        <v>0.80000000000000004</v>
      </c>
      <c r="T749" s="225">
        <f>S749*H749</f>
        <v>4.0344000000000007</v>
      </c>
      <c r="U749" s="40"/>
      <c r="V749" s="40"/>
      <c r="W749" s="40"/>
      <c r="X749" s="40"/>
      <c r="Y749" s="40"/>
      <c r="Z749" s="40"/>
      <c r="AA749" s="40"/>
      <c r="AB749" s="40"/>
      <c r="AC749" s="40"/>
      <c r="AD749" s="40"/>
      <c r="AE749" s="40"/>
      <c r="AR749" s="226" t="s">
        <v>181</v>
      </c>
      <c r="AT749" s="226" t="s">
        <v>176</v>
      </c>
      <c r="AU749" s="226" t="s">
        <v>92</v>
      </c>
      <c r="AY749" s="19" t="s">
        <v>174</v>
      </c>
      <c r="BE749" s="227">
        <f>IF(N749="základní",J749,0)</f>
        <v>0</v>
      </c>
      <c r="BF749" s="227">
        <f>IF(N749="snížená",J749,0)</f>
        <v>0</v>
      </c>
      <c r="BG749" s="227">
        <f>IF(N749="zákl. přenesená",J749,0)</f>
        <v>0</v>
      </c>
      <c r="BH749" s="227">
        <f>IF(N749="sníž. přenesená",J749,0)</f>
        <v>0</v>
      </c>
      <c r="BI749" s="227">
        <f>IF(N749="nulová",J749,0)</f>
        <v>0</v>
      </c>
      <c r="BJ749" s="19" t="s">
        <v>79</v>
      </c>
      <c r="BK749" s="227">
        <f>ROUND(I749*H749,2)</f>
        <v>0</v>
      </c>
      <c r="BL749" s="19" t="s">
        <v>181</v>
      </c>
      <c r="BM749" s="226" t="s">
        <v>1044</v>
      </c>
    </row>
    <row r="750" s="2" customFormat="1">
      <c r="A750" s="40"/>
      <c r="B750" s="41"/>
      <c r="C750" s="42"/>
      <c r="D750" s="228" t="s">
        <v>183</v>
      </c>
      <c r="E750" s="42"/>
      <c r="F750" s="229" t="s">
        <v>1045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183</v>
      </c>
      <c r="AU750" s="19" t="s">
        <v>92</v>
      </c>
    </row>
    <row r="751" s="13" customFormat="1">
      <c r="A751" s="13"/>
      <c r="B751" s="234"/>
      <c r="C751" s="235"/>
      <c r="D751" s="228" t="s">
        <v>197</v>
      </c>
      <c r="E751" s="236" t="s">
        <v>19</v>
      </c>
      <c r="F751" s="237" t="s">
        <v>1046</v>
      </c>
      <c r="G751" s="235"/>
      <c r="H751" s="238">
        <v>2.1600000000000001</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197</v>
      </c>
      <c r="AU751" s="244" t="s">
        <v>92</v>
      </c>
      <c r="AV751" s="13" t="s">
        <v>81</v>
      </c>
      <c r="AW751" s="13" t="s">
        <v>33</v>
      </c>
      <c r="AX751" s="13" t="s">
        <v>72</v>
      </c>
      <c r="AY751" s="244" t="s">
        <v>174</v>
      </c>
    </row>
    <row r="752" s="13" customFormat="1">
      <c r="A752" s="13"/>
      <c r="B752" s="234"/>
      <c r="C752" s="235"/>
      <c r="D752" s="228" t="s">
        <v>197</v>
      </c>
      <c r="E752" s="236" t="s">
        <v>19</v>
      </c>
      <c r="F752" s="237" t="s">
        <v>1047</v>
      </c>
      <c r="G752" s="235"/>
      <c r="H752" s="238">
        <v>1.1339999999999999</v>
      </c>
      <c r="I752" s="239"/>
      <c r="J752" s="235"/>
      <c r="K752" s="235"/>
      <c r="L752" s="240"/>
      <c r="M752" s="241"/>
      <c r="N752" s="242"/>
      <c r="O752" s="242"/>
      <c r="P752" s="242"/>
      <c r="Q752" s="242"/>
      <c r="R752" s="242"/>
      <c r="S752" s="242"/>
      <c r="T752" s="243"/>
      <c r="U752" s="13"/>
      <c r="V752" s="13"/>
      <c r="W752" s="13"/>
      <c r="X752" s="13"/>
      <c r="Y752" s="13"/>
      <c r="Z752" s="13"/>
      <c r="AA752" s="13"/>
      <c r="AB752" s="13"/>
      <c r="AC752" s="13"/>
      <c r="AD752" s="13"/>
      <c r="AE752" s="13"/>
      <c r="AT752" s="244" t="s">
        <v>197</v>
      </c>
      <c r="AU752" s="244" t="s">
        <v>92</v>
      </c>
      <c r="AV752" s="13" t="s">
        <v>81</v>
      </c>
      <c r="AW752" s="13" t="s">
        <v>33</v>
      </c>
      <c r="AX752" s="13" t="s">
        <v>72</v>
      </c>
      <c r="AY752" s="244" t="s">
        <v>174</v>
      </c>
    </row>
    <row r="753" s="13" customFormat="1">
      <c r="A753" s="13"/>
      <c r="B753" s="234"/>
      <c r="C753" s="235"/>
      <c r="D753" s="228" t="s">
        <v>197</v>
      </c>
      <c r="E753" s="236" t="s">
        <v>19</v>
      </c>
      <c r="F753" s="237" t="s">
        <v>1048</v>
      </c>
      <c r="G753" s="235"/>
      <c r="H753" s="238">
        <v>0.34000000000000002</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197</v>
      </c>
      <c r="AU753" s="244" t="s">
        <v>92</v>
      </c>
      <c r="AV753" s="13" t="s">
        <v>81</v>
      </c>
      <c r="AW753" s="13" t="s">
        <v>33</v>
      </c>
      <c r="AX753" s="13" t="s">
        <v>72</v>
      </c>
      <c r="AY753" s="244" t="s">
        <v>174</v>
      </c>
    </row>
    <row r="754" s="13" customFormat="1">
      <c r="A754" s="13"/>
      <c r="B754" s="234"/>
      <c r="C754" s="235"/>
      <c r="D754" s="228" t="s">
        <v>197</v>
      </c>
      <c r="E754" s="236" t="s">
        <v>19</v>
      </c>
      <c r="F754" s="237" t="s">
        <v>1049</v>
      </c>
      <c r="G754" s="235"/>
      <c r="H754" s="238">
        <v>1.409</v>
      </c>
      <c r="I754" s="239"/>
      <c r="J754" s="235"/>
      <c r="K754" s="235"/>
      <c r="L754" s="240"/>
      <c r="M754" s="241"/>
      <c r="N754" s="242"/>
      <c r="O754" s="242"/>
      <c r="P754" s="242"/>
      <c r="Q754" s="242"/>
      <c r="R754" s="242"/>
      <c r="S754" s="242"/>
      <c r="T754" s="243"/>
      <c r="U754" s="13"/>
      <c r="V754" s="13"/>
      <c r="W754" s="13"/>
      <c r="X754" s="13"/>
      <c r="Y754" s="13"/>
      <c r="Z754" s="13"/>
      <c r="AA754" s="13"/>
      <c r="AB754" s="13"/>
      <c r="AC754" s="13"/>
      <c r="AD754" s="13"/>
      <c r="AE754" s="13"/>
      <c r="AT754" s="244" t="s">
        <v>197</v>
      </c>
      <c r="AU754" s="244" t="s">
        <v>92</v>
      </c>
      <c r="AV754" s="13" t="s">
        <v>81</v>
      </c>
      <c r="AW754" s="13" t="s">
        <v>33</v>
      </c>
      <c r="AX754" s="13" t="s">
        <v>72</v>
      </c>
      <c r="AY754" s="244" t="s">
        <v>174</v>
      </c>
    </row>
    <row r="755" s="2" customFormat="1" ht="21.75" customHeight="1">
      <c r="A755" s="40"/>
      <c r="B755" s="41"/>
      <c r="C755" s="215" t="s">
        <v>1050</v>
      </c>
      <c r="D755" s="215" t="s">
        <v>176</v>
      </c>
      <c r="E755" s="216" t="s">
        <v>1051</v>
      </c>
      <c r="F755" s="217" t="s">
        <v>1052</v>
      </c>
      <c r="G755" s="218" t="s">
        <v>252</v>
      </c>
      <c r="H755" s="219">
        <v>42.411999999999999</v>
      </c>
      <c r="I755" s="220"/>
      <c r="J755" s="221">
        <f>ROUND(I755*H755,2)</f>
        <v>0</v>
      </c>
      <c r="K755" s="217" t="s">
        <v>180</v>
      </c>
      <c r="L755" s="46"/>
      <c r="M755" s="222" t="s">
        <v>19</v>
      </c>
      <c r="N755" s="223" t="s">
        <v>43</v>
      </c>
      <c r="O755" s="86"/>
      <c r="P755" s="224">
        <f>O755*H755</f>
        <v>0</v>
      </c>
      <c r="Q755" s="224">
        <v>0</v>
      </c>
      <c r="R755" s="224">
        <f>Q755*H755</f>
        <v>0</v>
      </c>
      <c r="S755" s="224">
        <v>0.075999999999999998</v>
      </c>
      <c r="T755" s="225">
        <f>S755*H755</f>
        <v>3.223312</v>
      </c>
      <c r="U755" s="40"/>
      <c r="V755" s="40"/>
      <c r="W755" s="40"/>
      <c r="X755" s="40"/>
      <c r="Y755" s="40"/>
      <c r="Z755" s="40"/>
      <c r="AA755" s="40"/>
      <c r="AB755" s="40"/>
      <c r="AC755" s="40"/>
      <c r="AD755" s="40"/>
      <c r="AE755" s="40"/>
      <c r="AR755" s="226" t="s">
        <v>181</v>
      </c>
      <c r="AT755" s="226" t="s">
        <v>176</v>
      </c>
      <c r="AU755" s="226" t="s">
        <v>92</v>
      </c>
      <c r="AY755" s="19" t="s">
        <v>174</v>
      </c>
      <c r="BE755" s="227">
        <f>IF(N755="základní",J755,0)</f>
        <v>0</v>
      </c>
      <c r="BF755" s="227">
        <f>IF(N755="snížená",J755,0)</f>
        <v>0</v>
      </c>
      <c r="BG755" s="227">
        <f>IF(N755="zákl. přenesená",J755,0)</f>
        <v>0</v>
      </c>
      <c r="BH755" s="227">
        <f>IF(N755="sníž. přenesená",J755,0)</f>
        <v>0</v>
      </c>
      <c r="BI755" s="227">
        <f>IF(N755="nulová",J755,0)</f>
        <v>0</v>
      </c>
      <c r="BJ755" s="19" t="s">
        <v>79</v>
      </c>
      <c r="BK755" s="227">
        <f>ROUND(I755*H755,2)</f>
        <v>0</v>
      </c>
      <c r="BL755" s="19" t="s">
        <v>181</v>
      </c>
      <c r="BM755" s="226" t="s">
        <v>1053</v>
      </c>
    </row>
    <row r="756" s="2" customFormat="1">
      <c r="A756" s="40"/>
      <c r="B756" s="41"/>
      <c r="C756" s="42"/>
      <c r="D756" s="228" t="s">
        <v>183</v>
      </c>
      <c r="E756" s="42"/>
      <c r="F756" s="229" t="s">
        <v>1054</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183</v>
      </c>
      <c r="AU756" s="19" t="s">
        <v>92</v>
      </c>
    </row>
    <row r="757" s="2" customFormat="1">
      <c r="A757" s="40"/>
      <c r="B757" s="41"/>
      <c r="C757" s="42"/>
      <c r="D757" s="228" t="s">
        <v>185</v>
      </c>
      <c r="E757" s="42"/>
      <c r="F757" s="233" t="s">
        <v>1055</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185</v>
      </c>
      <c r="AU757" s="19" t="s">
        <v>92</v>
      </c>
    </row>
    <row r="758" s="13" customFormat="1">
      <c r="A758" s="13"/>
      <c r="B758" s="234"/>
      <c r="C758" s="235"/>
      <c r="D758" s="228" t="s">
        <v>197</v>
      </c>
      <c r="E758" s="236" t="s">
        <v>19</v>
      </c>
      <c r="F758" s="237" t="s">
        <v>1056</v>
      </c>
      <c r="G758" s="235"/>
      <c r="H758" s="238">
        <v>9.4559999999999995</v>
      </c>
      <c r="I758" s="239"/>
      <c r="J758" s="235"/>
      <c r="K758" s="235"/>
      <c r="L758" s="240"/>
      <c r="M758" s="241"/>
      <c r="N758" s="242"/>
      <c r="O758" s="242"/>
      <c r="P758" s="242"/>
      <c r="Q758" s="242"/>
      <c r="R758" s="242"/>
      <c r="S758" s="242"/>
      <c r="T758" s="243"/>
      <c r="U758" s="13"/>
      <c r="V758" s="13"/>
      <c r="W758" s="13"/>
      <c r="X758" s="13"/>
      <c r="Y758" s="13"/>
      <c r="Z758" s="13"/>
      <c r="AA758" s="13"/>
      <c r="AB758" s="13"/>
      <c r="AC758" s="13"/>
      <c r="AD758" s="13"/>
      <c r="AE758" s="13"/>
      <c r="AT758" s="244" t="s">
        <v>197</v>
      </c>
      <c r="AU758" s="244" t="s">
        <v>92</v>
      </c>
      <c r="AV758" s="13" t="s">
        <v>81</v>
      </c>
      <c r="AW758" s="13" t="s">
        <v>33</v>
      </c>
      <c r="AX758" s="13" t="s">
        <v>72</v>
      </c>
      <c r="AY758" s="244" t="s">
        <v>174</v>
      </c>
    </row>
    <row r="759" s="13" customFormat="1">
      <c r="A759" s="13"/>
      <c r="B759" s="234"/>
      <c r="C759" s="235"/>
      <c r="D759" s="228" t="s">
        <v>197</v>
      </c>
      <c r="E759" s="236" t="s">
        <v>19</v>
      </c>
      <c r="F759" s="237" t="s">
        <v>1057</v>
      </c>
      <c r="G759" s="235"/>
      <c r="H759" s="238">
        <v>1.4359999999999999</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197</v>
      </c>
      <c r="AU759" s="244" t="s">
        <v>92</v>
      </c>
      <c r="AV759" s="13" t="s">
        <v>81</v>
      </c>
      <c r="AW759" s="13" t="s">
        <v>33</v>
      </c>
      <c r="AX759" s="13" t="s">
        <v>72</v>
      </c>
      <c r="AY759" s="244" t="s">
        <v>174</v>
      </c>
    </row>
    <row r="760" s="13" customFormat="1">
      <c r="A760" s="13"/>
      <c r="B760" s="234"/>
      <c r="C760" s="235"/>
      <c r="D760" s="228" t="s">
        <v>197</v>
      </c>
      <c r="E760" s="236" t="s">
        <v>19</v>
      </c>
      <c r="F760" s="237" t="s">
        <v>1058</v>
      </c>
      <c r="G760" s="235"/>
      <c r="H760" s="238">
        <v>31.52</v>
      </c>
      <c r="I760" s="239"/>
      <c r="J760" s="235"/>
      <c r="K760" s="235"/>
      <c r="L760" s="240"/>
      <c r="M760" s="241"/>
      <c r="N760" s="242"/>
      <c r="O760" s="242"/>
      <c r="P760" s="242"/>
      <c r="Q760" s="242"/>
      <c r="R760" s="242"/>
      <c r="S760" s="242"/>
      <c r="T760" s="243"/>
      <c r="U760" s="13"/>
      <c r="V760" s="13"/>
      <c r="W760" s="13"/>
      <c r="X760" s="13"/>
      <c r="Y760" s="13"/>
      <c r="Z760" s="13"/>
      <c r="AA760" s="13"/>
      <c r="AB760" s="13"/>
      <c r="AC760" s="13"/>
      <c r="AD760" s="13"/>
      <c r="AE760" s="13"/>
      <c r="AT760" s="244" t="s">
        <v>197</v>
      </c>
      <c r="AU760" s="244" t="s">
        <v>92</v>
      </c>
      <c r="AV760" s="13" t="s">
        <v>81</v>
      </c>
      <c r="AW760" s="13" t="s">
        <v>33</v>
      </c>
      <c r="AX760" s="13" t="s">
        <v>72</v>
      </c>
      <c r="AY760" s="244" t="s">
        <v>174</v>
      </c>
    </row>
    <row r="761" s="2" customFormat="1" ht="21.75" customHeight="1">
      <c r="A761" s="40"/>
      <c r="B761" s="41"/>
      <c r="C761" s="215" t="s">
        <v>1059</v>
      </c>
      <c r="D761" s="215" t="s">
        <v>176</v>
      </c>
      <c r="E761" s="216" t="s">
        <v>1060</v>
      </c>
      <c r="F761" s="217" t="s">
        <v>1061</v>
      </c>
      <c r="G761" s="218" t="s">
        <v>252</v>
      </c>
      <c r="H761" s="219">
        <v>4.7599999999999998</v>
      </c>
      <c r="I761" s="220"/>
      <c r="J761" s="221">
        <f>ROUND(I761*H761,2)</f>
        <v>0</v>
      </c>
      <c r="K761" s="217" t="s">
        <v>180</v>
      </c>
      <c r="L761" s="46"/>
      <c r="M761" s="222" t="s">
        <v>19</v>
      </c>
      <c r="N761" s="223" t="s">
        <v>43</v>
      </c>
      <c r="O761" s="86"/>
      <c r="P761" s="224">
        <f>O761*H761</f>
        <v>0</v>
      </c>
      <c r="Q761" s="224">
        <v>0</v>
      </c>
      <c r="R761" s="224">
        <f>Q761*H761</f>
        <v>0</v>
      </c>
      <c r="S761" s="224">
        <v>0.063</v>
      </c>
      <c r="T761" s="225">
        <f>S761*H761</f>
        <v>0.29987999999999998</v>
      </c>
      <c r="U761" s="40"/>
      <c r="V761" s="40"/>
      <c r="W761" s="40"/>
      <c r="X761" s="40"/>
      <c r="Y761" s="40"/>
      <c r="Z761" s="40"/>
      <c r="AA761" s="40"/>
      <c r="AB761" s="40"/>
      <c r="AC761" s="40"/>
      <c r="AD761" s="40"/>
      <c r="AE761" s="40"/>
      <c r="AR761" s="226" t="s">
        <v>181</v>
      </c>
      <c r="AT761" s="226" t="s">
        <v>176</v>
      </c>
      <c r="AU761" s="226" t="s">
        <v>92</v>
      </c>
      <c r="AY761" s="19" t="s">
        <v>174</v>
      </c>
      <c r="BE761" s="227">
        <f>IF(N761="základní",J761,0)</f>
        <v>0</v>
      </c>
      <c r="BF761" s="227">
        <f>IF(N761="snížená",J761,0)</f>
        <v>0</v>
      </c>
      <c r="BG761" s="227">
        <f>IF(N761="zákl. přenesená",J761,0)</f>
        <v>0</v>
      </c>
      <c r="BH761" s="227">
        <f>IF(N761="sníž. přenesená",J761,0)</f>
        <v>0</v>
      </c>
      <c r="BI761" s="227">
        <f>IF(N761="nulová",J761,0)</f>
        <v>0</v>
      </c>
      <c r="BJ761" s="19" t="s">
        <v>79</v>
      </c>
      <c r="BK761" s="227">
        <f>ROUND(I761*H761,2)</f>
        <v>0</v>
      </c>
      <c r="BL761" s="19" t="s">
        <v>181</v>
      </c>
      <c r="BM761" s="226" t="s">
        <v>1062</v>
      </c>
    </row>
    <row r="762" s="2" customFormat="1">
      <c r="A762" s="40"/>
      <c r="B762" s="41"/>
      <c r="C762" s="42"/>
      <c r="D762" s="228" t="s">
        <v>183</v>
      </c>
      <c r="E762" s="42"/>
      <c r="F762" s="229" t="s">
        <v>1063</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183</v>
      </c>
      <c r="AU762" s="19" t="s">
        <v>92</v>
      </c>
    </row>
    <row r="763" s="2" customFormat="1">
      <c r="A763" s="40"/>
      <c r="B763" s="41"/>
      <c r="C763" s="42"/>
      <c r="D763" s="228" t="s">
        <v>185</v>
      </c>
      <c r="E763" s="42"/>
      <c r="F763" s="233" t="s">
        <v>1055</v>
      </c>
      <c r="G763" s="42"/>
      <c r="H763" s="42"/>
      <c r="I763" s="230"/>
      <c r="J763" s="42"/>
      <c r="K763" s="42"/>
      <c r="L763" s="46"/>
      <c r="M763" s="231"/>
      <c r="N763" s="232"/>
      <c r="O763" s="86"/>
      <c r="P763" s="86"/>
      <c r="Q763" s="86"/>
      <c r="R763" s="86"/>
      <c r="S763" s="86"/>
      <c r="T763" s="87"/>
      <c r="U763" s="40"/>
      <c r="V763" s="40"/>
      <c r="W763" s="40"/>
      <c r="X763" s="40"/>
      <c r="Y763" s="40"/>
      <c r="Z763" s="40"/>
      <c r="AA763" s="40"/>
      <c r="AB763" s="40"/>
      <c r="AC763" s="40"/>
      <c r="AD763" s="40"/>
      <c r="AE763" s="40"/>
      <c r="AT763" s="19" t="s">
        <v>185</v>
      </c>
      <c r="AU763" s="19" t="s">
        <v>92</v>
      </c>
    </row>
    <row r="764" s="13" customFormat="1">
      <c r="A764" s="13"/>
      <c r="B764" s="234"/>
      <c r="C764" s="235"/>
      <c r="D764" s="228" t="s">
        <v>197</v>
      </c>
      <c r="E764" s="236" t="s">
        <v>19</v>
      </c>
      <c r="F764" s="237" t="s">
        <v>1064</v>
      </c>
      <c r="G764" s="235"/>
      <c r="H764" s="238">
        <v>4.7599999999999998</v>
      </c>
      <c r="I764" s="239"/>
      <c r="J764" s="235"/>
      <c r="K764" s="235"/>
      <c r="L764" s="240"/>
      <c r="M764" s="241"/>
      <c r="N764" s="242"/>
      <c r="O764" s="242"/>
      <c r="P764" s="242"/>
      <c r="Q764" s="242"/>
      <c r="R764" s="242"/>
      <c r="S764" s="242"/>
      <c r="T764" s="243"/>
      <c r="U764" s="13"/>
      <c r="V764" s="13"/>
      <c r="W764" s="13"/>
      <c r="X764" s="13"/>
      <c r="Y764" s="13"/>
      <c r="Z764" s="13"/>
      <c r="AA764" s="13"/>
      <c r="AB764" s="13"/>
      <c r="AC764" s="13"/>
      <c r="AD764" s="13"/>
      <c r="AE764" s="13"/>
      <c r="AT764" s="244" t="s">
        <v>197</v>
      </c>
      <c r="AU764" s="244" t="s">
        <v>92</v>
      </c>
      <c r="AV764" s="13" t="s">
        <v>81</v>
      </c>
      <c r="AW764" s="13" t="s">
        <v>33</v>
      </c>
      <c r="AX764" s="13" t="s">
        <v>72</v>
      </c>
      <c r="AY764" s="244" t="s">
        <v>174</v>
      </c>
    </row>
    <row r="765" s="2" customFormat="1" ht="21.75" customHeight="1">
      <c r="A765" s="40"/>
      <c r="B765" s="41"/>
      <c r="C765" s="215" t="s">
        <v>1065</v>
      </c>
      <c r="D765" s="215" t="s">
        <v>176</v>
      </c>
      <c r="E765" s="216" t="s">
        <v>1066</v>
      </c>
      <c r="F765" s="217" t="s">
        <v>1067</v>
      </c>
      <c r="G765" s="218" t="s">
        <v>252</v>
      </c>
      <c r="H765" s="219">
        <v>4.7999999999999998</v>
      </c>
      <c r="I765" s="220"/>
      <c r="J765" s="221">
        <f>ROUND(I765*H765,2)</f>
        <v>0</v>
      </c>
      <c r="K765" s="217" t="s">
        <v>180</v>
      </c>
      <c r="L765" s="46"/>
      <c r="M765" s="222" t="s">
        <v>19</v>
      </c>
      <c r="N765" s="223" t="s">
        <v>43</v>
      </c>
      <c r="O765" s="86"/>
      <c r="P765" s="224">
        <f>O765*H765</f>
        <v>0</v>
      </c>
      <c r="Q765" s="224">
        <v>0</v>
      </c>
      <c r="R765" s="224">
        <f>Q765*H765</f>
        <v>0</v>
      </c>
      <c r="S765" s="224">
        <v>0.055</v>
      </c>
      <c r="T765" s="225">
        <f>S765*H765</f>
        <v>0.26400000000000001</v>
      </c>
      <c r="U765" s="40"/>
      <c r="V765" s="40"/>
      <c r="W765" s="40"/>
      <c r="X765" s="40"/>
      <c r="Y765" s="40"/>
      <c r="Z765" s="40"/>
      <c r="AA765" s="40"/>
      <c r="AB765" s="40"/>
      <c r="AC765" s="40"/>
      <c r="AD765" s="40"/>
      <c r="AE765" s="40"/>
      <c r="AR765" s="226" t="s">
        <v>181</v>
      </c>
      <c r="AT765" s="226" t="s">
        <v>176</v>
      </c>
      <c r="AU765" s="226" t="s">
        <v>92</v>
      </c>
      <c r="AY765" s="19" t="s">
        <v>174</v>
      </c>
      <c r="BE765" s="227">
        <f>IF(N765="základní",J765,0)</f>
        <v>0</v>
      </c>
      <c r="BF765" s="227">
        <f>IF(N765="snížená",J765,0)</f>
        <v>0</v>
      </c>
      <c r="BG765" s="227">
        <f>IF(N765="zákl. přenesená",J765,0)</f>
        <v>0</v>
      </c>
      <c r="BH765" s="227">
        <f>IF(N765="sníž. přenesená",J765,0)</f>
        <v>0</v>
      </c>
      <c r="BI765" s="227">
        <f>IF(N765="nulová",J765,0)</f>
        <v>0</v>
      </c>
      <c r="BJ765" s="19" t="s">
        <v>79</v>
      </c>
      <c r="BK765" s="227">
        <f>ROUND(I765*H765,2)</f>
        <v>0</v>
      </c>
      <c r="BL765" s="19" t="s">
        <v>181</v>
      </c>
      <c r="BM765" s="226" t="s">
        <v>1068</v>
      </c>
    </row>
    <row r="766" s="2" customFormat="1">
      <c r="A766" s="40"/>
      <c r="B766" s="41"/>
      <c r="C766" s="42"/>
      <c r="D766" s="228" t="s">
        <v>183</v>
      </c>
      <c r="E766" s="42"/>
      <c r="F766" s="229" t="s">
        <v>1069</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183</v>
      </c>
      <c r="AU766" s="19" t="s">
        <v>92</v>
      </c>
    </row>
    <row r="767" s="13" customFormat="1">
      <c r="A767" s="13"/>
      <c r="B767" s="234"/>
      <c r="C767" s="235"/>
      <c r="D767" s="228" t="s">
        <v>197</v>
      </c>
      <c r="E767" s="236" t="s">
        <v>19</v>
      </c>
      <c r="F767" s="237" t="s">
        <v>1070</v>
      </c>
      <c r="G767" s="235"/>
      <c r="H767" s="238">
        <v>4.7999999999999998</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197</v>
      </c>
      <c r="AU767" s="244" t="s">
        <v>92</v>
      </c>
      <c r="AV767" s="13" t="s">
        <v>81</v>
      </c>
      <c r="AW767" s="13" t="s">
        <v>33</v>
      </c>
      <c r="AX767" s="13" t="s">
        <v>72</v>
      </c>
      <c r="AY767" s="244" t="s">
        <v>174</v>
      </c>
    </row>
    <row r="768" s="2" customFormat="1" ht="21.75" customHeight="1">
      <c r="A768" s="40"/>
      <c r="B768" s="41"/>
      <c r="C768" s="215" t="s">
        <v>1071</v>
      </c>
      <c r="D768" s="215" t="s">
        <v>176</v>
      </c>
      <c r="E768" s="216" t="s">
        <v>1072</v>
      </c>
      <c r="F768" s="217" t="s">
        <v>1073</v>
      </c>
      <c r="G768" s="218" t="s">
        <v>252</v>
      </c>
      <c r="H768" s="219">
        <v>83.245999999999995</v>
      </c>
      <c r="I768" s="220"/>
      <c r="J768" s="221">
        <f>ROUND(I768*H768,2)</f>
        <v>0</v>
      </c>
      <c r="K768" s="217" t="s">
        <v>180</v>
      </c>
      <c r="L768" s="46"/>
      <c r="M768" s="222" t="s">
        <v>19</v>
      </c>
      <c r="N768" s="223" t="s">
        <v>43</v>
      </c>
      <c r="O768" s="86"/>
      <c r="P768" s="224">
        <f>O768*H768</f>
        <v>0</v>
      </c>
      <c r="Q768" s="224">
        <v>0</v>
      </c>
      <c r="R768" s="224">
        <f>Q768*H768</f>
        <v>0</v>
      </c>
      <c r="S768" s="224">
        <v>0.11700000000000001</v>
      </c>
      <c r="T768" s="225">
        <f>S768*H768</f>
        <v>9.7397819999999999</v>
      </c>
      <c r="U768" s="40"/>
      <c r="V768" s="40"/>
      <c r="W768" s="40"/>
      <c r="X768" s="40"/>
      <c r="Y768" s="40"/>
      <c r="Z768" s="40"/>
      <c r="AA768" s="40"/>
      <c r="AB768" s="40"/>
      <c r="AC768" s="40"/>
      <c r="AD768" s="40"/>
      <c r="AE768" s="40"/>
      <c r="AR768" s="226" t="s">
        <v>181</v>
      </c>
      <c r="AT768" s="226" t="s">
        <v>176</v>
      </c>
      <c r="AU768" s="226" t="s">
        <v>92</v>
      </c>
      <c r="AY768" s="19" t="s">
        <v>174</v>
      </c>
      <c r="BE768" s="227">
        <f>IF(N768="základní",J768,0)</f>
        <v>0</v>
      </c>
      <c r="BF768" s="227">
        <f>IF(N768="snížená",J768,0)</f>
        <v>0</v>
      </c>
      <c r="BG768" s="227">
        <f>IF(N768="zákl. přenesená",J768,0)</f>
        <v>0</v>
      </c>
      <c r="BH768" s="227">
        <f>IF(N768="sníž. přenesená",J768,0)</f>
        <v>0</v>
      </c>
      <c r="BI768" s="227">
        <f>IF(N768="nulová",J768,0)</f>
        <v>0</v>
      </c>
      <c r="BJ768" s="19" t="s">
        <v>79</v>
      </c>
      <c r="BK768" s="227">
        <f>ROUND(I768*H768,2)</f>
        <v>0</v>
      </c>
      <c r="BL768" s="19" t="s">
        <v>181</v>
      </c>
      <c r="BM768" s="226" t="s">
        <v>1074</v>
      </c>
    </row>
    <row r="769" s="2" customFormat="1">
      <c r="A769" s="40"/>
      <c r="B769" s="41"/>
      <c r="C769" s="42"/>
      <c r="D769" s="228" t="s">
        <v>183</v>
      </c>
      <c r="E769" s="42"/>
      <c r="F769" s="229" t="s">
        <v>1075</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183</v>
      </c>
      <c r="AU769" s="19" t="s">
        <v>92</v>
      </c>
    </row>
    <row r="770" s="13" customFormat="1">
      <c r="A770" s="13"/>
      <c r="B770" s="234"/>
      <c r="C770" s="235"/>
      <c r="D770" s="228" t="s">
        <v>197</v>
      </c>
      <c r="E770" s="236" t="s">
        <v>19</v>
      </c>
      <c r="F770" s="237" t="s">
        <v>1076</v>
      </c>
      <c r="G770" s="235"/>
      <c r="H770" s="238">
        <v>83.245999999999995</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197</v>
      </c>
      <c r="AU770" s="244" t="s">
        <v>92</v>
      </c>
      <c r="AV770" s="13" t="s">
        <v>81</v>
      </c>
      <c r="AW770" s="13" t="s">
        <v>33</v>
      </c>
      <c r="AX770" s="13" t="s">
        <v>72</v>
      </c>
      <c r="AY770" s="244" t="s">
        <v>174</v>
      </c>
    </row>
    <row r="771" s="2" customFormat="1">
      <c r="A771" s="40"/>
      <c r="B771" s="41"/>
      <c r="C771" s="215" t="s">
        <v>1077</v>
      </c>
      <c r="D771" s="215" t="s">
        <v>176</v>
      </c>
      <c r="E771" s="216" t="s">
        <v>1078</v>
      </c>
      <c r="F771" s="217" t="s">
        <v>1079</v>
      </c>
      <c r="G771" s="218" t="s">
        <v>252</v>
      </c>
      <c r="H771" s="219">
        <v>1.2</v>
      </c>
      <c r="I771" s="220"/>
      <c r="J771" s="221">
        <f>ROUND(I771*H771,2)</f>
        <v>0</v>
      </c>
      <c r="K771" s="217" t="s">
        <v>180</v>
      </c>
      <c r="L771" s="46"/>
      <c r="M771" s="222" t="s">
        <v>19</v>
      </c>
      <c r="N771" s="223" t="s">
        <v>43</v>
      </c>
      <c r="O771" s="86"/>
      <c r="P771" s="224">
        <f>O771*H771</f>
        <v>0</v>
      </c>
      <c r="Q771" s="224">
        <v>0</v>
      </c>
      <c r="R771" s="224">
        <f>Q771*H771</f>
        <v>0</v>
      </c>
      <c r="S771" s="224">
        <v>0.187</v>
      </c>
      <c r="T771" s="225">
        <f>S771*H771</f>
        <v>0.22439999999999999</v>
      </c>
      <c r="U771" s="40"/>
      <c r="V771" s="40"/>
      <c r="W771" s="40"/>
      <c r="X771" s="40"/>
      <c r="Y771" s="40"/>
      <c r="Z771" s="40"/>
      <c r="AA771" s="40"/>
      <c r="AB771" s="40"/>
      <c r="AC771" s="40"/>
      <c r="AD771" s="40"/>
      <c r="AE771" s="40"/>
      <c r="AR771" s="226" t="s">
        <v>181</v>
      </c>
      <c r="AT771" s="226" t="s">
        <v>176</v>
      </c>
      <c r="AU771" s="226" t="s">
        <v>92</v>
      </c>
      <c r="AY771" s="19" t="s">
        <v>174</v>
      </c>
      <c r="BE771" s="227">
        <f>IF(N771="základní",J771,0)</f>
        <v>0</v>
      </c>
      <c r="BF771" s="227">
        <f>IF(N771="snížená",J771,0)</f>
        <v>0</v>
      </c>
      <c r="BG771" s="227">
        <f>IF(N771="zákl. přenesená",J771,0)</f>
        <v>0</v>
      </c>
      <c r="BH771" s="227">
        <f>IF(N771="sníž. přenesená",J771,0)</f>
        <v>0</v>
      </c>
      <c r="BI771" s="227">
        <f>IF(N771="nulová",J771,0)</f>
        <v>0</v>
      </c>
      <c r="BJ771" s="19" t="s">
        <v>79</v>
      </c>
      <c r="BK771" s="227">
        <f>ROUND(I771*H771,2)</f>
        <v>0</v>
      </c>
      <c r="BL771" s="19" t="s">
        <v>181</v>
      </c>
      <c r="BM771" s="226" t="s">
        <v>1080</v>
      </c>
    </row>
    <row r="772" s="2" customFormat="1">
      <c r="A772" s="40"/>
      <c r="B772" s="41"/>
      <c r="C772" s="42"/>
      <c r="D772" s="228" t="s">
        <v>183</v>
      </c>
      <c r="E772" s="42"/>
      <c r="F772" s="229" t="s">
        <v>1081</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183</v>
      </c>
      <c r="AU772" s="19" t="s">
        <v>92</v>
      </c>
    </row>
    <row r="773" s="13" customFormat="1">
      <c r="A773" s="13"/>
      <c r="B773" s="234"/>
      <c r="C773" s="235"/>
      <c r="D773" s="228" t="s">
        <v>197</v>
      </c>
      <c r="E773" s="236" t="s">
        <v>19</v>
      </c>
      <c r="F773" s="237" t="s">
        <v>1082</v>
      </c>
      <c r="G773" s="235"/>
      <c r="H773" s="238">
        <v>1.2</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197</v>
      </c>
      <c r="AU773" s="244" t="s">
        <v>92</v>
      </c>
      <c r="AV773" s="13" t="s">
        <v>81</v>
      </c>
      <c r="AW773" s="13" t="s">
        <v>33</v>
      </c>
      <c r="AX773" s="13" t="s">
        <v>72</v>
      </c>
      <c r="AY773" s="244" t="s">
        <v>174</v>
      </c>
    </row>
    <row r="774" s="2" customFormat="1">
      <c r="A774" s="40"/>
      <c r="B774" s="41"/>
      <c r="C774" s="215" t="s">
        <v>1083</v>
      </c>
      <c r="D774" s="215" t="s">
        <v>176</v>
      </c>
      <c r="E774" s="216" t="s">
        <v>1084</v>
      </c>
      <c r="F774" s="217" t="s">
        <v>1085</v>
      </c>
      <c r="G774" s="218" t="s">
        <v>179</v>
      </c>
      <c r="H774" s="219">
        <v>8.0999999999999996</v>
      </c>
      <c r="I774" s="220"/>
      <c r="J774" s="221">
        <f>ROUND(I774*H774,2)</f>
        <v>0</v>
      </c>
      <c r="K774" s="217" t="s">
        <v>180</v>
      </c>
      <c r="L774" s="46"/>
      <c r="M774" s="222" t="s">
        <v>19</v>
      </c>
      <c r="N774" s="223" t="s">
        <v>43</v>
      </c>
      <c r="O774" s="86"/>
      <c r="P774" s="224">
        <f>O774*H774</f>
        <v>0</v>
      </c>
      <c r="Q774" s="224">
        <v>0</v>
      </c>
      <c r="R774" s="224">
        <f>Q774*H774</f>
        <v>0</v>
      </c>
      <c r="S774" s="224">
        <v>0.021999999999999999</v>
      </c>
      <c r="T774" s="225">
        <f>S774*H774</f>
        <v>0.17819999999999997</v>
      </c>
      <c r="U774" s="40"/>
      <c r="V774" s="40"/>
      <c r="W774" s="40"/>
      <c r="X774" s="40"/>
      <c r="Y774" s="40"/>
      <c r="Z774" s="40"/>
      <c r="AA774" s="40"/>
      <c r="AB774" s="40"/>
      <c r="AC774" s="40"/>
      <c r="AD774" s="40"/>
      <c r="AE774" s="40"/>
      <c r="AR774" s="226" t="s">
        <v>181</v>
      </c>
      <c r="AT774" s="226" t="s">
        <v>176</v>
      </c>
      <c r="AU774" s="226" t="s">
        <v>92</v>
      </c>
      <c r="AY774" s="19" t="s">
        <v>174</v>
      </c>
      <c r="BE774" s="227">
        <f>IF(N774="základní",J774,0)</f>
        <v>0</v>
      </c>
      <c r="BF774" s="227">
        <f>IF(N774="snížená",J774,0)</f>
        <v>0</v>
      </c>
      <c r="BG774" s="227">
        <f>IF(N774="zákl. přenesená",J774,0)</f>
        <v>0</v>
      </c>
      <c r="BH774" s="227">
        <f>IF(N774="sníž. přenesená",J774,0)</f>
        <v>0</v>
      </c>
      <c r="BI774" s="227">
        <f>IF(N774="nulová",J774,0)</f>
        <v>0</v>
      </c>
      <c r="BJ774" s="19" t="s">
        <v>79</v>
      </c>
      <c r="BK774" s="227">
        <f>ROUND(I774*H774,2)</f>
        <v>0</v>
      </c>
      <c r="BL774" s="19" t="s">
        <v>181</v>
      </c>
      <c r="BM774" s="226" t="s">
        <v>1086</v>
      </c>
    </row>
    <row r="775" s="2" customFormat="1">
      <c r="A775" s="40"/>
      <c r="B775" s="41"/>
      <c r="C775" s="42"/>
      <c r="D775" s="228" t="s">
        <v>183</v>
      </c>
      <c r="E775" s="42"/>
      <c r="F775" s="229" t="s">
        <v>1087</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183</v>
      </c>
      <c r="AU775" s="19" t="s">
        <v>92</v>
      </c>
    </row>
    <row r="776" s="13" customFormat="1">
      <c r="A776" s="13"/>
      <c r="B776" s="234"/>
      <c r="C776" s="235"/>
      <c r="D776" s="228" t="s">
        <v>197</v>
      </c>
      <c r="E776" s="236" t="s">
        <v>19</v>
      </c>
      <c r="F776" s="237" t="s">
        <v>1088</v>
      </c>
      <c r="G776" s="235"/>
      <c r="H776" s="238">
        <v>8.0999999999999996</v>
      </c>
      <c r="I776" s="239"/>
      <c r="J776" s="235"/>
      <c r="K776" s="235"/>
      <c r="L776" s="240"/>
      <c r="M776" s="241"/>
      <c r="N776" s="242"/>
      <c r="O776" s="242"/>
      <c r="P776" s="242"/>
      <c r="Q776" s="242"/>
      <c r="R776" s="242"/>
      <c r="S776" s="242"/>
      <c r="T776" s="243"/>
      <c r="U776" s="13"/>
      <c r="V776" s="13"/>
      <c r="W776" s="13"/>
      <c r="X776" s="13"/>
      <c r="Y776" s="13"/>
      <c r="Z776" s="13"/>
      <c r="AA776" s="13"/>
      <c r="AB776" s="13"/>
      <c r="AC776" s="13"/>
      <c r="AD776" s="13"/>
      <c r="AE776" s="13"/>
      <c r="AT776" s="244" t="s">
        <v>197</v>
      </c>
      <c r="AU776" s="244" t="s">
        <v>92</v>
      </c>
      <c r="AV776" s="13" t="s">
        <v>81</v>
      </c>
      <c r="AW776" s="13" t="s">
        <v>33</v>
      </c>
      <c r="AX776" s="13" t="s">
        <v>72</v>
      </c>
      <c r="AY776" s="244" t="s">
        <v>174</v>
      </c>
    </row>
    <row r="777" s="2" customFormat="1">
      <c r="A777" s="40"/>
      <c r="B777" s="41"/>
      <c r="C777" s="215" t="s">
        <v>1089</v>
      </c>
      <c r="D777" s="215" t="s">
        <v>176</v>
      </c>
      <c r="E777" s="216" t="s">
        <v>1090</v>
      </c>
      <c r="F777" s="217" t="s">
        <v>1091</v>
      </c>
      <c r="G777" s="218" t="s">
        <v>179</v>
      </c>
      <c r="H777" s="219">
        <v>61.950000000000003</v>
      </c>
      <c r="I777" s="220"/>
      <c r="J777" s="221">
        <f>ROUND(I777*H777,2)</f>
        <v>0</v>
      </c>
      <c r="K777" s="217" t="s">
        <v>180</v>
      </c>
      <c r="L777" s="46"/>
      <c r="M777" s="222" t="s">
        <v>19</v>
      </c>
      <c r="N777" s="223" t="s">
        <v>43</v>
      </c>
      <c r="O777" s="86"/>
      <c r="P777" s="224">
        <f>O777*H777</f>
        <v>0</v>
      </c>
      <c r="Q777" s="224">
        <v>0</v>
      </c>
      <c r="R777" s="224">
        <f>Q777*H777</f>
        <v>0</v>
      </c>
      <c r="S777" s="224">
        <v>0.045999999999999999</v>
      </c>
      <c r="T777" s="225">
        <f>S777*H777</f>
        <v>2.8496999999999999</v>
      </c>
      <c r="U777" s="40"/>
      <c r="V777" s="40"/>
      <c r="W777" s="40"/>
      <c r="X777" s="40"/>
      <c r="Y777" s="40"/>
      <c r="Z777" s="40"/>
      <c r="AA777" s="40"/>
      <c r="AB777" s="40"/>
      <c r="AC777" s="40"/>
      <c r="AD777" s="40"/>
      <c r="AE777" s="40"/>
      <c r="AR777" s="226" t="s">
        <v>181</v>
      </c>
      <c r="AT777" s="226" t="s">
        <v>176</v>
      </c>
      <c r="AU777" s="226" t="s">
        <v>92</v>
      </c>
      <c r="AY777" s="19" t="s">
        <v>174</v>
      </c>
      <c r="BE777" s="227">
        <f>IF(N777="základní",J777,0)</f>
        <v>0</v>
      </c>
      <c r="BF777" s="227">
        <f>IF(N777="snížená",J777,0)</f>
        <v>0</v>
      </c>
      <c r="BG777" s="227">
        <f>IF(N777="zákl. přenesená",J777,0)</f>
        <v>0</v>
      </c>
      <c r="BH777" s="227">
        <f>IF(N777="sníž. přenesená",J777,0)</f>
        <v>0</v>
      </c>
      <c r="BI777" s="227">
        <f>IF(N777="nulová",J777,0)</f>
        <v>0</v>
      </c>
      <c r="BJ777" s="19" t="s">
        <v>79</v>
      </c>
      <c r="BK777" s="227">
        <f>ROUND(I777*H777,2)</f>
        <v>0</v>
      </c>
      <c r="BL777" s="19" t="s">
        <v>181</v>
      </c>
      <c r="BM777" s="226" t="s">
        <v>1092</v>
      </c>
    </row>
    <row r="778" s="2" customFormat="1">
      <c r="A778" s="40"/>
      <c r="B778" s="41"/>
      <c r="C778" s="42"/>
      <c r="D778" s="228" t="s">
        <v>183</v>
      </c>
      <c r="E778" s="42"/>
      <c r="F778" s="229" t="s">
        <v>1093</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183</v>
      </c>
      <c r="AU778" s="19" t="s">
        <v>92</v>
      </c>
    </row>
    <row r="779" s="13" customFormat="1">
      <c r="A779" s="13"/>
      <c r="B779" s="234"/>
      <c r="C779" s="235"/>
      <c r="D779" s="228" t="s">
        <v>197</v>
      </c>
      <c r="E779" s="236" t="s">
        <v>19</v>
      </c>
      <c r="F779" s="237" t="s">
        <v>1094</v>
      </c>
      <c r="G779" s="235"/>
      <c r="H779" s="238">
        <v>61.950000000000003</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197</v>
      </c>
      <c r="AU779" s="244" t="s">
        <v>92</v>
      </c>
      <c r="AV779" s="13" t="s">
        <v>81</v>
      </c>
      <c r="AW779" s="13" t="s">
        <v>33</v>
      </c>
      <c r="AX779" s="13" t="s">
        <v>72</v>
      </c>
      <c r="AY779" s="244" t="s">
        <v>174</v>
      </c>
    </row>
    <row r="780" s="2" customFormat="1">
      <c r="A780" s="40"/>
      <c r="B780" s="41"/>
      <c r="C780" s="215" t="s">
        <v>1095</v>
      </c>
      <c r="D780" s="215" t="s">
        <v>176</v>
      </c>
      <c r="E780" s="216" t="s">
        <v>1096</v>
      </c>
      <c r="F780" s="217" t="s">
        <v>1097</v>
      </c>
      <c r="G780" s="218" t="s">
        <v>179</v>
      </c>
      <c r="H780" s="219">
        <v>17.399999999999999</v>
      </c>
      <c r="I780" s="220"/>
      <c r="J780" s="221">
        <f>ROUND(I780*H780,2)</f>
        <v>0</v>
      </c>
      <c r="K780" s="217" t="s">
        <v>180</v>
      </c>
      <c r="L780" s="46"/>
      <c r="M780" s="222" t="s">
        <v>19</v>
      </c>
      <c r="N780" s="223" t="s">
        <v>43</v>
      </c>
      <c r="O780" s="86"/>
      <c r="P780" s="224">
        <f>O780*H780</f>
        <v>0</v>
      </c>
      <c r="Q780" s="224">
        <v>0</v>
      </c>
      <c r="R780" s="224">
        <f>Q780*H780</f>
        <v>0</v>
      </c>
      <c r="S780" s="224">
        <v>0.066000000000000003</v>
      </c>
      <c r="T780" s="225">
        <f>S780*H780</f>
        <v>1.1483999999999999</v>
      </c>
      <c r="U780" s="40"/>
      <c r="V780" s="40"/>
      <c r="W780" s="40"/>
      <c r="X780" s="40"/>
      <c r="Y780" s="40"/>
      <c r="Z780" s="40"/>
      <c r="AA780" s="40"/>
      <c r="AB780" s="40"/>
      <c r="AC780" s="40"/>
      <c r="AD780" s="40"/>
      <c r="AE780" s="40"/>
      <c r="AR780" s="226" t="s">
        <v>181</v>
      </c>
      <c r="AT780" s="226" t="s">
        <v>176</v>
      </c>
      <c r="AU780" s="226" t="s">
        <v>92</v>
      </c>
      <c r="AY780" s="19" t="s">
        <v>174</v>
      </c>
      <c r="BE780" s="227">
        <f>IF(N780="základní",J780,0)</f>
        <v>0</v>
      </c>
      <c r="BF780" s="227">
        <f>IF(N780="snížená",J780,0)</f>
        <v>0</v>
      </c>
      <c r="BG780" s="227">
        <f>IF(N780="zákl. přenesená",J780,0)</f>
        <v>0</v>
      </c>
      <c r="BH780" s="227">
        <f>IF(N780="sníž. přenesená",J780,0)</f>
        <v>0</v>
      </c>
      <c r="BI780" s="227">
        <f>IF(N780="nulová",J780,0)</f>
        <v>0</v>
      </c>
      <c r="BJ780" s="19" t="s">
        <v>79</v>
      </c>
      <c r="BK780" s="227">
        <f>ROUND(I780*H780,2)</f>
        <v>0</v>
      </c>
      <c r="BL780" s="19" t="s">
        <v>181</v>
      </c>
      <c r="BM780" s="226" t="s">
        <v>1098</v>
      </c>
    </row>
    <row r="781" s="2" customFormat="1">
      <c r="A781" s="40"/>
      <c r="B781" s="41"/>
      <c r="C781" s="42"/>
      <c r="D781" s="228" t="s">
        <v>183</v>
      </c>
      <c r="E781" s="42"/>
      <c r="F781" s="229" t="s">
        <v>1099</v>
      </c>
      <c r="G781" s="42"/>
      <c r="H781" s="42"/>
      <c r="I781" s="230"/>
      <c r="J781" s="42"/>
      <c r="K781" s="42"/>
      <c r="L781" s="46"/>
      <c r="M781" s="231"/>
      <c r="N781" s="232"/>
      <c r="O781" s="86"/>
      <c r="P781" s="86"/>
      <c r="Q781" s="86"/>
      <c r="R781" s="86"/>
      <c r="S781" s="86"/>
      <c r="T781" s="87"/>
      <c r="U781" s="40"/>
      <c r="V781" s="40"/>
      <c r="W781" s="40"/>
      <c r="X781" s="40"/>
      <c r="Y781" s="40"/>
      <c r="Z781" s="40"/>
      <c r="AA781" s="40"/>
      <c r="AB781" s="40"/>
      <c r="AC781" s="40"/>
      <c r="AD781" s="40"/>
      <c r="AE781" s="40"/>
      <c r="AT781" s="19" t="s">
        <v>183</v>
      </c>
      <c r="AU781" s="19" t="s">
        <v>92</v>
      </c>
    </row>
    <row r="782" s="13" customFormat="1">
      <c r="A782" s="13"/>
      <c r="B782" s="234"/>
      <c r="C782" s="235"/>
      <c r="D782" s="228" t="s">
        <v>197</v>
      </c>
      <c r="E782" s="236" t="s">
        <v>19</v>
      </c>
      <c r="F782" s="237" t="s">
        <v>1100</v>
      </c>
      <c r="G782" s="235"/>
      <c r="H782" s="238">
        <v>17.399999999999999</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197</v>
      </c>
      <c r="AU782" s="244" t="s">
        <v>92</v>
      </c>
      <c r="AV782" s="13" t="s">
        <v>81</v>
      </c>
      <c r="AW782" s="13" t="s">
        <v>33</v>
      </c>
      <c r="AX782" s="13" t="s">
        <v>72</v>
      </c>
      <c r="AY782" s="244" t="s">
        <v>174</v>
      </c>
    </row>
    <row r="783" s="2" customFormat="1" ht="33" customHeight="1">
      <c r="A783" s="40"/>
      <c r="B783" s="41"/>
      <c r="C783" s="215" t="s">
        <v>1101</v>
      </c>
      <c r="D783" s="215" t="s">
        <v>176</v>
      </c>
      <c r="E783" s="216" t="s">
        <v>1102</v>
      </c>
      <c r="F783" s="217" t="s">
        <v>1103</v>
      </c>
      <c r="G783" s="218" t="s">
        <v>179</v>
      </c>
      <c r="H783" s="219">
        <v>17.399999999999999</v>
      </c>
      <c r="I783" s="220"/>
      <c r="J783" s="221">
        <f>ROUND(I783*H783,2)</f>
        <v>0</v>
      </c>
      <c r="K783" s="217" t="s">
        <v>180</v>
      </c>
      <c r="L783" s="46"/>
      <c r="M783" s="222" t="s">
        <v>19</v>
      </c>
      <c r="N783" s="223" t="s">
        <v>43</v>
      </c>
      <c r="O783" s="86"/>
      <c r="P783" s="224">
        <f>O783*H783</f>
        <v>0</v>
      </c>
      <c r="Q783" s="224">
        <v>0</v>
      </c>
      <c r="R783" s="224">
        <f>Q783*H783</f>
        <v>0</v>
      </c>
      <c r="S783" s="224">
        <v>0.021999999999999999</v>
      </c>
      <c r="T783" s="225">
        <f>S783*H783</f>
        <v>0.38279999999999997</v>
      </c>
      <c r="U783" s="40"/>
      <c r="V783" s="40"/>
      <c r="W783" s="40"/>
      <c r="X783" s="40"/>
      <c r="Y783" s="40"/>
      <c r="Z783" s="40"/>
      <c r="AA783" s="40"/>
      <c r="AB783" s="40"/>
      <c r="AC783" s="40"/>
      <c r="AD783" s="40"/>
      <c r="AE783" s="40"/>
      <c r="AR783" s="226" t="s">
        <v>181</v>
      </c>
      <c r="AT783" s="226" t="s">
        <v>176</v>
      </c>
      <c r="AU783" s="226" t="s">
        <v>92</v>
      </c>
      <c r="AY783" s="19" t="s">
        <v>174</v>
      </c>
      <c r="BE783" s="227">
        <f>IF(N783="základní",J783,0)</f>
        <v>0</v>
      </c>
      <c r="BF783" s="227">
        <f>IF(N783="snížená",J783,0)</f>
        <v>0</v>
      </c>
      <c r="BG783" s="227">
        <f>IF(N783="zákl. přenesená",J783,0)</f>
        <v>0</v>
      </c>
      <c r="BH783" s="227">
        <f>IF(N783="sníž. přenesená",J783,0)</f>
        <v>0</v>
      </c>
      <c r="BI783" s="227">
        <f>IF(N783="nulová",J783,0)</f>
        <v>0</v>
      </c>
      <c r="BJ783" s="19" t="s">
        <v>79</v>
      </c>
      <c r="BK783" s="227">
        <f>ROUND(I783*H783,2)</f>
        <v>0</v>
      </c>
      <c r="BL783" s="19" t="s">
        <v>181</v>
      </c>
      <c r="BM783" s="226" t="s">
        <v>1104</v>
      </c>
    </row>
    <row r="784" s="2" customFormat="1">
      <c r="A784" s="40"/>
      <c r="B784" s="41"/>
      <c r="C784" s="42"/>
      <c r="D784" s="228" t="s">
        <v>183</v>
      </c>
      <c r="E784" s="42"/>
      <c r="F784" s="229" t="s">
        <v>1105</v>
      </c>
      <c r="G784" s="42"/>
      <c r="H784" s="42"/>
      <c r="I784" s="230"/>
      <c r="J784" s="42"/>
      <c r="K784" s="42"/>
      <c r="L784" s="46"/>
      <c r="M784" s="231"/>
      <c r="N784" s="232"/>
      <c r="O784" s="86"/>
      <c r="P784" s="86"/>
      <c r="Q784" s="86"/>
      <c r="R784" s="86"/>
      <c r="S784" s="86"/>
      <c r="T784" s="87"/>
      <c r="U784" s="40"/>
      <c r="V784" s="40"/>
      <c r="W784" s="40"/>
      <c r="X784" s="40"/>
      <c r="Y784" s="40"/>
      <c r="Z784" s="40"/>
      <c r="AA784" s="40"/>
      <c r="AB784" s="40"/>
      <c r="AC784" s="40"/>
      <c r="AD784" s="40"/>
      <c r="AE784" s="40"/>
      <c r="AT784" s="19" t="s">
        <v>183</v>
      </c>
      <c r="AU784" s="19" t="s">
        <v>92</v>
      </c>
    </row>
    <row r="785" s="2" customFormat="1">
      <c r="A785" s="40"/>
      <c r="B785" s="41"/>
      <c r="C785" s="215" t="s">
        <v>1106</v>
      </c>
      <c r="D785" s="215" t="s">
        <v>176</v>
      </c>
      <c r="E785" s="216" t="s">
        <v>1107</v>
      </c>
      <c r="F785" s="217" t="s">
        <v>1108</v>
      </c>
      <c r="G785" s="218" t="s">
        <v>179</v>
      </c>
      <c r="H785" s="219">
        <v>8.5</v>
      </c>
      <c r="I785" s="220"/>
      <c r="J785" s="221">
        <f>ROUND(I785*H785,2)</f>
        <v>0</v>
      </c>
      <c r="K785" s="217" t="s">
        <v>180</v>
      </c>
      <c r="L785" s="46"/>
      <c r="M785" s="222" t="s">
        <v>19</v>
      </c>
      <c r="N785" s="223" t="s">
        <v>43</v>
      </c>
      <c r="O785" s="86"/>
      <c r="P785" s="224">
        <f>O785*H785</f>
        <v>0</v>
      </c>
      <c r="Q785" s="224">
        <v>0</v>
      </c>
      <c r="R785" s="224">
        <f>Q785*H785</f>
        <v>0</v>
      </c>
      <c r="S785" s="224">
        <v>0.037999999999999999</v>
      </c>
      <c r="T785" s="225">
        <f>S785*H785</f>
        <v>0.32300000000000001</v>
      </c>
      <c r="U785" s="40"/>
      <c r="V785" s="40"/>
      <c r="W785" s="40"/>
      <c r="X785" s="40"/>
      <c r="Y785" s="40"/>
      <c r="Z785" s="40"/>
      <c r="AA785" s="40"/>
      <c r="AB785" s="40"/>
      <c r="AC785" s="40"/>
      <c r="AD785" s="40"/>
      <c r="AE785" s="40"/>
      <c r="AR785" s="226" t="s">
        <v>181</v>
      </c>
      <c r="AT785" s="226" t="s">
        <v>176</v>
      </c>
      <c r="AU785" s="226" t="s">
        <v>92</v>
      </c>
      <c r="AY785" s="19" t="s">
        <v>174</v>
      </c>
      <c r="BE785" s="227">
        <f>IF(N785="základní",J785,0)</f>
        <v>0</v>
      </c>
      <c r="BF785" s="227">
        <f>IF(N785="snížená",J785,0)</f>
        <v>0</v>
      </c>
      <c r="BG785" s="227">
        <f>IF(N785="zákl. přenesená",J785,0)</f>
        <v>0</v>
      </c>
      <c r="BH785" s="227">
        <f>IF(N785="sníž. přenesená",J785,0)</f>
        <v>0</v>
      </c>
      <c r="BI785" s="227">
        <f>IF(N785="nulová",J785,0)</f>
        <v>0</v>
      </c>
      <c r="BJ785" s="19" t="s">
        <v>79</v>
      </c>
      <c r="BK785" s="227">
        <f>ROUND(I785*H785,2)</f>
        <v>0</v>
      </c>
      <c r="BL785" s="19" t="s">
        <v>181</v>
      </c>
      <c r="BM785" s="226" t="s">
        <v>1109</v>
      </c>
    </row>
    <row r="786" s="2" customFormat="1">
      <c r="A786" s="40"/>
      <c r="B786" s="41"/>
      <c r="C786" s="42"/>
      <c r="D786" s="228" t="s">
        <v>183</v>
      </c>
      <c r="E786" s="42"/>
      <c r="F786" s="229" t="s">
        <v>1110</v>
      </c>
      <c r="G786" s="42"/>
      <c r="H786" s="42"/>
      <c r="I786" s="230"/>
      <c r="J786" s="42"/>
      <c r="K786" s="42"/>
      <c r="L786" s="46"/>
      <c r="M786" s="231"/>
      <c r="N786" s="232"/>
      <c r="O786" s="86"/>
      <c r="P786" s="86"/>
      <c r="Q786" s="86"/>
      <c r="R786" s="86"/>
      <c r="S786" s="86"/>
      <c r="T786" s="87"/>
      <c r="U786" s="40"/>
      <c r="V786" s="40"/>
      <c r="W786" s="40"/>
      <c r="X786" s="40"/>
      <c r="Y786" s="40"/>
      <c r="Z786" s="40"/>
      <c r="AA786" s="40"/>
      <c r="AB786" s="40"/>
      <c r="AC786" s="40"/>
      <c r="AD786" s="40"/>
      <c r="AE786" s="40"/>
      <c r="AT786" s="19" t="s">
        <v>183</v>
      </c>
      <c r="AU786" s="19" t="s">
        <v>92</v>
      </c>
    </row>
    <row r="787" s="13" customFormat="1">
      <c r="A787" s="13"/>
      <c r="B787" s="234"/>
      <c r="C787" s="235"/>
      <c r="D787" s="228" t="s">
        <v>197</v>
      </c>
      <c r="E787" s="236" t="s">
        <v>19</v>
      </c>
      <c r="F787" s="237" t="s">
        <v>1111</v>
      </c>
      <c r="G787" s="235"/>
      <c r="H787" s="238">
        <v>8.5</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197</v>
      </c>
      <c r="AU787" s="244" t="s">
        <v>92</v>
      </c>
      <c r="AV787" s="13" t="s">
        <v>81</v>
      </c>
      <c r="AW787" s="13" t="s">
        <v>33</v>
      </c>
      <c r="AX787" s="13" t="s">
        <v>72</v>
      </c>
      <c r="AY787" s="244" t="s">
        <v>174</v>
      </c>
    </row>
    <row r="788" s="2" customFormat="1">
      <c r="A788" s="40"/>
      <c r="B788" s="41"/>
      <c r="C788" s="215" t="s">
        <v>1112</v>
      </c>
      <c r="D788" s="215" t="s">
        <v>176</v>
      </c>
      <c r="E788" s="216" t="s">
        <v>1113</v>
      </c>
      <c r="F788" s="217" t="s">
        <v>1114</v>
      </c>
      <c r="G788" s="218" t="s">
        <v>179</v>
      </c>
      <c r="H788" s="219">
        <v>10.4</v>
      </c>
      <c r="I788" s="220"/>
      <c r="J788" s="221">
        <f>ROUND(I788*H788,2)</f>
        <v>0</v>
      </c>
      <c r="K788" s="217" t="s">
        <v>180</v>
      </c>
      <c r="L788" s="46"/>
      <c r="M788" s="222" t="s">
        <v>19</v>
      </c>
      <c r="N788" s="223" t="s">
        <v>43</v>
      </c>
      <c r="O788" s="86"/>
      <c r="P788" s="224">
        <f>O788*H788</f>
        <v>0</v>
      </c>
      <c r="Q788" s="224">
        <v>0</v>
      </c>
      <c r="R788" s="224">
        <f>Q788*H788</f>
        <v>0</v>
      </c>
      <c r="S788" s="224">
        <v>0.042000000000000003</v>
      </c>
      <c r="T788" s="225">
        <f>S788*H788</f>
        <v>0.43680000000000002</v>
      </c>
      <c r="U788" s="40"/>
      <c r="V788" s="40"/>
      <c r="W788" s="40"/>
      <c r="X788" s="40"/>
      <c r="Y788" s="40"/>
      <c r="Z788" s="40"/>
      <c r="AA788" s="40"/>
      <c r="AB788" s="40"/>
      <c r="AC788" s="40"/>
      <c r="AD788" s="40"/>
      <c r="AE788" s="40"/>
      <c r="AR788" s="226" t="s">
        <v>181</v>
      </c>
      <c r="AT788" s="226" t="s">
        <v>176</v>
      </c>
      <c r="AU788" s="226" t="s">
        <v>92</v>
      </c>
      <c r="AY788" s="19" t="s">
        <v>174</v>
      </c>
      <c r="BE788" s="227">
        <f>IF(N788="základní",J788,0)</f>
        <v>0</v>
      </c>
      <c r="BF788" s="227">
        <f>IF(N788="snížená",J788,0)</f>
        <v>0</v>
      </c>
      <c r="BG788" s="227">
        <f>IF(N788="zákl. přenesená",J788,0)</f>
        <v>0</v>
      </c>
      <c r="BH788" s="227">
        <f>IF(N788="sníž. přenesená",J788,0)</f>
        <v>0</v>
      </c>
      <c r="BI788" s="227">
        <f>IF(N788="nulová",J788,0)</f>
        <v>0</v>
      </c>
      <c r="BJ788" s="19" t="s">
        <v>79</v>
      </c>
      <c r="BK788" s="227">
        <f>ROUND(I788*H788,2)</f>
        <v>0</v>
      </c>
      <c r="BL788" s="19" t="s">
        <v>181</v>
      </c>
      <c r="BM788" s="226" t="s">
        <v>1115</v>
      </c>
    </row>
    <row r="789" s="2" customFormat="1">
      <c r="A789" s="40"/>
      <c r="B789" s="41"/>
      <c r="C789" s="42"/>
      <c r="D789" s="228" t="s">
        <v>183</v>
      </c>
      <c r="E789" s="42"/>
      <c r="F789" s="229" t="s">
        <v>1116</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183</v>
      </c>
      <c r="AU789" s="19" t="s">
        <v>92</v>
      </c>
    </row>
    <row r="790" s="13" customFormat="1">
      <c r="A790" s="13"/>
      <c r="B790" s="234"/>
      <c r="C790" s="235"/>
      <c r="D790" s="228" t="s">
        <v>197</v>
      </c>
      <c r="E790" s="236" t="s">
        <v>19</v>
      </c>
      <c r="F790" s="237" t="s">
        <v>1117</v>
      </c>
      <c r="G790" s="235"/>
      <c r="H790" s="238">
        <v>10.4</v>
      </c>
      <c r="I790" s="239"/>
      <c r="J790" s="235"/>
      <c r="K790" s="235"/>
      <c r="L790" s="240"/>
      <c r="M790" s="241"/>
      <c r="N790" s="242"/>
      <c r="O790" s="242"/>
      <c r="P790" s="242"/>
      <c r="Q790" s="242"/>
      <c r="R790" s="242"/>
      <c r="S790" s="242"/>
      <c r="T790" s="243"/>
      <c r="U790" s="13"/>
      <c r="V790" s="13"/>
      <c r="W790" s="13"/>
      <c r="X790" s="13"/>
      <c r="Y790" s="13"/>
      <c r="Z790" s="13"/>
      <c r="AA790" s="13"/>
      <c r="AB790" s="13"/>
      <c r="AC790" s="13"/>
      <c r="AD790" s="13"/>
      <c r="AE790" s="13"/>
      <c r="AT790" s="244" t="s">
        <v>197</v>
      </c>
      <c r="AU790" s="244" t="s">
        <v>92</v>
      </c>
      <c r="AV790" s="13" t="s">
        <v>81</v>
      </c>
      <c r="AW790" s="13" t="s">
        <v>33</v>
      </c>
      <c r="AX790" s="13" t="s">
        <v>72</v>
      </c>
      <c r="AY790" s="244" t="s">
        <v>174</v>
      </c>
    </row>
    <row r="791" s="2" customFormat="1">
      <c r="A791" s="40"/>
      <c r="B791" s="41"/>
      <c r="C791" s="215" t="s">
        <v>1118</v>
      </c>
      <c r="D791" s="215" t="s">
        <v>176</v>
      </c>
      <c r="E791" s="216" t="s">
        <v>1119</v>
      </c>
      <c r="F791" s="217" t="s">
        <v>1120</v>
      </c>
      <c r="G791" s="218" t="s">
        <v>252</v>
      </c>
      <c r="H791" s="219">
        <v>9</v>
      </c>
      <c r="I791" s="220"/>
      <c r="J791" s="221">
        <f>ROUND(I791*H791,2)</f>
        <v>0</v>
      </c>
      <c r="K791" s="217" t="s">
        <v>180</v>
      </c>
      <c r="L791" s="46"/>
      <c r="M791" s="222" t="s">
        <v>19</v>
      </c>
      <c r="N791" s="223" t="s">
        <v>43</v>
      </c>
      <c r="O791" s="86"/>
      <c r="P791" s="224">
        <f>O791*H791</f>
        <v>0</v>
      </c>
      <c r="Q791" s="224">
        <v>0</v>
      </c>
      <c r="R791" s="224">
        <f>Q791*H791</f>
        <v>0</v>
      </c>
      <c r="S791" s="224">
        <v>0.17999999999999999</v>
      </c>
      <c r="T791" s="225">
        <f>S791*H791</f>
        <v>1.6199999999999999</v>
      </c>
      <c r="U791" s="40"/>
      <c r="V791" s="40"/>
      <c r="W791" s="40"/>
      <c r="X791" s="40"/>
      <c r="Y791" s="40"/>
      <c r="Z791" s="40"/>
      <c r="AA791" s="40"/>
      <c r="AB791" s="40"/>
      <c r="AC791" s="40"/>
      <c r="AD791" s="40"/>
      <c r="AE791" s="40"/>
      <c r="AR791" s="226" t="s">
        <v>181</v>
      </c>
      <c r="AT791" s="226" t="s">
        <v>176</v>
      </c>
      <c r="AU791" s="226" t="s">
        <v>92</v>
      </c>
      <c r="AY791" s="19" t="s">
        <v>174</v>
      </c>
      <c r="BE791" s="227">
        <f>IF(N791="základní",J791,0)</f>
        <v>0</v>
      </c>
      <c r="BF791" s="227">
        <f>IF(N791="snížená",J791,0)</f>
        <v>0</v>
      </c>
      <c r="BG791" s="227">
        <f>IF(N791="zákl. přenesená",J791,0)</f>
        <v>0</v>
      </c>
      <c r="BH791" s="227">
        <f>IF(N791="sníž. přenesená",J791,0)</f>
        <v>0</v>
      </c>
      <c r="BI791" s="227">
        <f>IF(N791="nulová",J791,0)</f>
        <v>0</v>
      </c>
      <c r="BJ791" s="19" t="s">
        <v>79</v>
      </c>
      <c r="BK791" s="227">
        <f>ROUND(I791*H791,2)</f>
        <v>0</v>
      </c>
      <c r="BL791" s="19" t="s">
        <v>181</v>
      </c>
      <c r="BM791" s="226" t="s">
        <v>1121</v>
      </c>
    </row>
    <row r="792" s="2" customFormat="1">
      <c r="A792" s="40"/>
      <c r="B792" s="41"/>
      <c r="C792" s="42"/>
      <c r="D792" s="228" t="s">
        <v>183</v>
      </c>
      <c r="E792" s="42"/>
      <c r="F792" s="229" t="s">
        <v>1122</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183</v>
      </c>
      <c r="AU792" s="19" t="s">
        <v>92</v>
      </c>
    </row>
    <row r="793" s="13" customFormat="1">
      <c r="A793" s="13"/>
      <c r="B793" s="234"/>
      <c r="C793" s="235"/>
      <c r="D793" s="228" t="s">
        <v>197</v>
      </c>
      <c r="E793" s="236" t="s">
        <v>19</v>
      </c>
      <c r="F793" s="237" t="s">
        <v>1123</v>
      </c>
      <c r="G793" s="235"/>
      <c r="H793" s="238">
        <v>9</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197</v>
      </c>
      <c r="AU793" s="244" t="s">
        <v>92</v>
      </c>
      <c r="AV793" s="13" t="s">
        <v>81</v>
      </c>
      <c r="AW793" s="13" t="s">
        <v>33</v>
      </c>
      <c r="AX793" s="13" t="s">
        <v>72</v>
      </c>
      <c r="AY793" s="244" t="s">
        <v>174</v>
      </c>
    </row>
    <row r="794" s="2" customFormat="1">
      <c r="A794" s="40"/>
      <c r="B794" s="41"/>
      <c r="C794" s="215" t="s">
        <v>1124</v>
      </c>
      <c r="D794" s="215" t="s">
        <v>176</v>
      </c>
      <c r="E794" s="216" t="s">
        <v>1125</v>
      </c>
      <c r="F794" s="217" t="s">
        <v>1126</v>
      </c>
      <c r="G794" s="218" t="s">
        <v>193</v>
      </c>
      <c r="H794" s="219">
        <v>2.0680000000000001</v>
      </c>
      <c r="I794" s="220"/>
      <c r="J794" s="221">
        <f>ROUND(I794*H794,2)</f>
        <v>0</v>
      </c>
      <c r="K794" s="217" t="s">
        <v>180</v>
      </c>
      <c r="L794" s="46"/>
      <c r="M794" s="222" t="s">
        <v>19</v>
      </c>
      <c r="N794" s="223" t="s">
        <v>43</v>
      </c>
      <c r="O794" s="86"/>
      <c r="P794" s="224">
        <f>O794*H794</f>
        <v>0</v>
      </c>
      <c r="Q794" s="224">
        <v>0</v>
      </c>
      <c r="R794" s="224">
        <f>Q794*H794</f>
        <v>0</v>
      </c>
      <c r="S794" s="224">
        <v>1.5940000000000001</v>
      </c>
      <c r="T794" s="225">
        <f>S794*H794</f>
        <v>3.2963920000000004</v>
      </c>
      <c r="U794" s="40"/>
      <c r="V794" s="40"/>
      <c r="W794" s="40"/>
      <c r="X794" s="40"/>
      <c r="Y794" s="40"/>
      <c r="Z794" s="40"/>
      <c r="AA794" s="40"/>
      <c r="AB794" s="40"/>
      <c r="AC794" s="40"/>
      <c r="AD794" s="40"/>
      <c r="AE794" s="40"/>
      <c r="AR794" s="226" t="s">
        <v>181</v>
      </c>
      <c r="AT794" s="226" t="s">
        <v>176</v>
      </c>
      <c r="AU794" s="226" t="s">
        <v>92</v>
      </c>
      <c r="AY794" s="19" t="s">
        <v>174</v>
      </c>
      <c r="BE794" s="227">
        <f>IF(N794="základní",J794,0)</f>
        <v>0</v>
      </c>
      <c r="BF794" s="227">
        <f>IF(N794="snížená",J794,0)</f>
        <v>0</v>
      </c>
      <c r="BG794" s="227">
        <f>IF(N794="zákl. přenesená",J794,0)</f>
        <v>0</v>
      </c>
      <c r="BH794" s="227">
        <f>IF(N794="sníž. přenesená",J794,0)</f>
        <v>0</v>
      </c>
      <c r="BI794" s="227">
        <f>IF(N794="nulová",J794,0)</f>
        <v>0</v>
      </c>
      <c r="BJ794" s="19" t="s">
        <v>79</v>
      </c>
      <c r="BK794" s="227">
        <f>ROUND(I794*H794,2)</f>
        <v>0</v>
      </c>
      <c r="BL794" s="19" t="s">
        <v>181</v>
      </c>
      <c r="BM794" s="226" t="s">
        <v>1127</v>
      </c>
    </row>
    <row r="795" s="2" customFormat="1">
      <c r="A795" s="40"/>
      <c r="B795" s="41"/>
      <c r="C795" s="42"/>
      <c r="D795" s="228" t="s">
        <v>183</v>
      </c>
      <c r="E795" s="42"/>
      <c r="F795" s="229" t="s">
        <v>1128</v>
      </c>
      <c r="G795" s="42"/>
      <c r="H795" s="42"/>
      <c r="I795" s="230"/>
      <c r="J795" s="42"/>
      <c r="K795" s="42"/>
      <c r="L795" s="46"/>
      <c r="M795" s="231"/>
      <c r="N795" s="232"/>
      <c r="O795" s="86"/>
      <c r="P795" s="86"/>
      <c r="Q795" s="86"/>
      <c r="R795" s="86"/>
      <c r="S795" s="86"/>
      <c r="T795" s="87"/>
      <c r="U795" s="40"/>
      <c r="V795" s="40"/>
      <c r="W795" s="40"/>
      <c r="X795" s="40"/>
      <c r="Y795" s="40"/>
      <c r="Z795" s="40"/>
      <c r="AA795" s="40"/>
      <c r="AB795" s="40"/>
      <c r="AC795" s="40"/>
      <c r="AD795" s="40"/>
      <c r="AE795" s="40"/>
      <c r="AT795" s="19" t="s">
        <v>183</v>
      </c>
      <c r="AU795" s="19" t="s">
        <v>92</v>
      </c>
    </row>
    <row r="796" s="2" customFormat="1">
      <c r="A796" s="40"/>
      <c r="B796" s="41"/>
      <c r="C796" s="42"/>
      <c r="D796" s="228" t="s">
        <v>185</v>
      </c>
      <c r="E796" s="42"/>
      <c r="F796" s="233" t="s">
        <v>1129</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185</v>
      </c>
      <c r="AU796" s="19" t="s">
        <v>92</v>
      </c>
    </row>
    <row r="797" s="13" customFormat="1">
      <c r="A797" s="13"/>
      <c r="B797" s="234"/>
      <c r="C797" s="235"/>
      <c r="D797" s="228" t="s">
        <v>197</v>
      </c>
      <c r="E797" s="236" t="s">
        <v>19</v>
      </c>
      <c r="F797" s="237" t="s">
        <v>1130</v>
      </c>
      <c r="G797" s="235"/>
      <c r="H797" s="238">
        <v>2.0680000000000001</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197</v>
      </c>
      <c r="AU797" s="244" t="s">
        <v>92</v>
      </c>
      <c r="AV797" s="13" t="s">
        <v>81</v>
      </c>
      <c r="AW797" s="13" t="s">
        <v>33</v>
      </c>
      <c r="AX797" s="13" t="s">
        <v>72</v>
      </c>
      <c r="AY797" s="244" t="s">
        <v>174</v>
      </c>
    </row>
    <row r="798" s="2" customFormat="1">
      <c r="A798" s="40"/>
      <c r="B798" s="41"/>
      <c r="C798" s="215" t="s">
        <v>1131</v>
      </c>
      <c r="D798" s="215" t="s">
        <v>176</v>
      </c>
      <c r="E798" s="216" t="s">
        <v>1132</v>
      </c>
      <c r="F798" s="217" t="s">
        <v>1133</v>
      </c>
      <c r="G798" s="218" t="s">
        <v>193</v>
      </c>
      <c r="H798" s="219">
        <v>0.35999999999999999</v>
      </c>
      <c r="I798" s="220"/>
      <c r="J798" s="221">
        <f>ROUND(I798*H798,2)</f>
        <v>0</v>
      </c>
      <c r="K798" s="217" t="s">
        <v>180</v>
      </c>
      <c r="L798" s="46"/>
      <c r="M798" s="222" t="s">
        <v>19</v>
      </c>
      <c r="N798" s="223" t="s">
        <v>43</v>
      </c>
      <c r="O798" s="86"/>
      <c r="P798" s="224">
        <f>O798*H798</f>
        <v>0</v>
      </c>
      <c r="Q798" s="224">
        <v>0</v>
      </c>
      <c r="R798" s="224">
        <f>Q798*H798</f>
        <v>0</v>
      </c>
      <c r="S798" s="224">
        <v>2.1000000000000001</v>
      </c>
      <c r="T798" s="225">
        <f>S798*H798</f>
        <v>0.75600000000000001</v>
      </c>
      <c r="U798" s="40"/>
      <c r="V798" s="40"/>
      <c r="W798" s="40"/>
      <c r="X798" s="40"/>
      <c r="Y798" s="40"/>
      <c r="Z798" s="40"/>
      <c r="AA798" s="40"/>
      <c r="AB798" s="40"/>
      <c r="AC798" s="40"/>
      <c r="AD798" s="40"/>
      <c r="AE798" s="40"/>
      <c r="AR798" s="226" t="s">
        <v>181</v>
      </c>
      <c r="AT798" s="226" t="s">
        <v>176</v>
      </c>
      <c r="AU798" s="226" t="s">
        <v>92</v>
      </c>
      <c r="AY798" s="19" t="s">
        <v>174</v>
      </c>
      <c r="BE798" s="227">
        <f>IF(N798="základní",J798,0)</f>
        <v>0</v>
      </c>
      <c r="BF798" s="227">
        <f>IF(N798="snížená",J798,0)</f>
        <v>0</v>
      </c>
      <c r="BG798" s="227">
        <f>IF(N798="zákl. přenesená",J798,0)</f>
        <v>0</v>
      </c>
      <c r="BH798" s="227">
        <f>IF(N798="sníž. přenesená",J798,0)</f>
        <v>0</v>
      </c>
      <c r="BI798" s="227">
        <f>IF(N798="nulová",J798,0)</f>
        <v>0</v>
      </c>
      <c r="BJ798" s="19" t="s">
        <v>79</v>
      </c>
      <c r="BK798" s="227">
        <f>ROUND(I798*H798,2)</f>
        <v>0</v>
      </c>
      <c r="BL798" s="19" t="s">
        <v>181</v>
      </c>
      <c r="BM798" s="226" t="s">
        <v>1134</v>
      </c>
    </row>
    <row r="799" s="2" customFormat="1">
      <c r="A799" s="40"/>
      <c r="B799" s="41"/>
      <c r="C799" s="42"/>
      <c r="D799" s="228" t="s">
        <v>183</v>
      </c>
      <c r="E799" s="42"/>
      <c r="F799" s="229" t="s">
        <v>1135</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183</v>
      </c>
      <c r="AU799" s="19" t="s">
        <v>92</v>
      </c>
    </row>
    <row r="800" s="13" customFormat="1">
      <c r="A800" s="13"/>
      <c r="B800" s="234"/>
      <c r="C800" s="235"/>
      <c r="D800" s="228" t="s">
        <v>197</v>
      </c>
      <c r="E800" s="236" t="s">
        <v>19</v>
      </c>
      <c r="F800" s="237" t="s">
        <v>1136</v>
      </c>
      <c r="G800" s="235"/>
      <c r="H800" s="238">
        <v>0.35999999999999999</v>
      </c>
      <c r="I800" s="239"/>
      <c r="J800" s="235"/>
      <c r="K800" s="235"/>
      <c r="L800" s="240"/>
      <c r="M800" s="241"/>
      <c r="N800" s="242"/>
      <c r="O800" s="242"/>
      <c r="P800" s="242"/>
      <c r="Q800" s="242"/>
      <c r="R800" s="242"/>
      <c r="S800" s="242"/>
      <c r="T800" s="243"/>
      <c r="U800" s="13"/>
      <c r="V800" s="13"/>
      <c r="W800" s="13"/>
      <c r="X800" s="13"/>
      <c r="Y800" s="13"/>
      <c r="Z800" s="13"/>
      <c r="AA800" s="13"/>
      <c r="AB800" s="13"/>
      <c r="AC800" s="13"/>
      <c r="AD800" s="13"/>
      <c r="AE800" s="13"/>
      <c r="AT800" s="244" t="s">
        <v>197</v>
      </c>
      <c r="AU800" s="244" t="s">
        <v>92</v>
      </c>
      <c r="AV800" s="13" t="s">
        <v>81</v>
      </c>
      <c r="AW800" s="13" t="s">
        <v>33</v>
      </c>
      <c r="AX800" s="13" t="s">
        <v>72</v>
      </c>
      <c r="AY800" s="244" t="s">
        <v>174</v>
      </c>
    </row>
    <row r="801" s="2" customFormat="1">
      <c r="A801" s="40"/>
      <c r="B801" s="41"/>
      <c r="C801" s="215" t="s">
        <v>1137</v>
      </c>
      <c r="D801" s="215" t="s">
        <v>176</v>
      </c>
      <c r="E801" s="216" t="s">
        <v>1138</v>
      </c>
      <c r="F801" s="217" t="s">
        <v>1139</v>
      </c>
      <c r="G801" s="218" t="s">
        <v>179</v>
      </c>
      <c r="H801" s="219">
        <v>7.4000000000000004</v>
      </c>
      <c r="I801" s="220"/>
      <c r="J801" s="221">
        <f>ROUND(I801*H801,2)</f>
        <v>0</v>
      </c>
      <c r="K801" s="217" t="s">
        <v>180</v>
      </c>
      <c r="L801" s="46"/>
      <c r="M801" s="222" t="s">
        <v>19</v>
      </c>
      <c r="N801" s="223" t="s">
        <v>43</v>
      </c>
      <c r="O801" s="86"/>
      <c r="P801" s="224">
        <f>O801*H801</f>
        <v>0</v>
      </c>
      <c r="Q801" s="224">
        <v>0</v>
      </c>
      <c r="R801" s="224">
        <f>Q801*H801</f>
        <v>0</v>
      </c>
      <c r="S801" s="224">
        <v>0.070000000000000007</v>
      </c>
      <c r="T801" s="225">
        <f>S801*H801</f>
        <v>0.51800000000000013</v>
      </c>
      <c r="U801" s="40"/>
      <c r="V801" s="40"/>
      <c r="W801" s="40"/>
      <c r="X801" s="40"/>
      <c r="Y801" s="40"/>
      <c r="Z801" s="40"/>
      <c r="AA801" s="40"/>
      <c r="AB801" s="40"/>
      <c r="AC801" s="40"/>
      <c r="AD801" s="40"/>
      <c r="AE801" s="40"/>
      <c r="AR801" s="226" t="s">
        <v>181</v>
      </c>
      <c r="AT801" s="226" t="s">
        <v>176</v>
      </c>
      <c r="AU801" s="226" t="s">
        <v>92</v>
      </c>
      <c r="AY801" s="19" t="s">
        <v>174</v>
      </c>
      <c r="BE801" s="227">
        <f>IF(N801="základní",J801,0)</f>
        <v>0</v>
      </c>
      <c r="BF801" s="227">
        <f>IF(N801="snížená",J801,0)</f>
        <v>0</v>
      </c>
      <c r="BG801" s="227">
        <f>IF(N801="zákl. přenesená",J801,0)</f>
        <v>0</v>
      </c>
      <c r="BH801" s="227">
        <f>IF(N801="sníž. přenesená",J801,0)</f>
        <v>0</v>
      </c>
      <c r="BI801" s="227">
        <f>IF(N801="nulová",J801,0)</f>
        <v>0</v>
      </c>
      <c r="BJ801" s="19" t="s">
        <v>79</v>
      </c>
      <c r="BK801" s="227">
        <f>ROUND(I801*H801,2)</f>
        <v>0</v>
      </c>
      <c r="BL801" s="19" t="s">
        <v>181</v>
      </c>
      <c r="BM801" s="226" t="s">
        <v>1140</v>
      </c>
    </row>
    <row r="802" s="2" customFormat="1">
      <c r="A802" s="40"/>
      <c r="B802" s="41"/>
      <c r="C802" s="42"/>
      <c r="D802" s="228" t="s">
        <v>183</v>
      </c>
      <c r="E802" s="42"/>
      <c r="F802" s="229" t="s">
        <v>1139</v>
      </c>
      <c r="G802" s="42"/>
      <c r="H802" s="42"/>
      <c r="I802" s="230"/>
      <c r="J802" s="42"/>
      <c r="K802" s="42"/>
      <c r="L802" s="46"/>
      <c r="M802" s="231"/>
      <c r="N802" s="232"/>
      <c r="O802" s="86"/>
      <c r="P802" s="86"/>
      <c r="Q802" s="86"/>
      <c r="R802" s="86"/>
      <c r="S802" s="86"/>
      <c r="T802" s="87"/>
      <c r="U802" s="40"/>
      <c r="V802" s="40"/>
      <c r="W802" s="40"/>
      <c r="X802" s="40"/>
      <c r="Y802" s="40"/>
      <c r="Z802" s="40"/>
      <c r="AA802" s="40"/>
      <c r="AB802" s="40"/>
      <c r="AC802" s="40"/>
      <c r="AD802" s="40"/>
      <c r="AE802" s="40"/>
      <c r="AT802" s="19" t="s">
        <v>183</v>
      </c>
      <c r="AU802" s="19" t="s">
        <v>92</v>
      </c>
    </row>
    <row r="803" s="13" customFormat="1">
      <c r="A803" s="13"/>
      <c r="B803" s="234"/>
      <c r="C803" s="235"/>
      <c r="D803" s="228" t="s">
        <v>197</v>
      </c>
      <c r="E803" s="236" t="s">
        <v>19</v>
      </c>
      <c r="F803" s="237" t="s">
        <v>1141</v>
      </c>
      <c r="G803" s="235"/>
      <c r="H803" s="238">
        <v>7.4000000000000004</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197</v>
      </c>
      <c r="AU803" s="244" t="s">
        <v>92</v>
      </c>
      <c r="AV803" s="13" t="s">
        <v>81</v>
      </c>
      <c r="AW803" s="13" t="s">
        <v>33</v>
      </c>
      <c r="AX803" s="13" t="s">
        <v>72</v>
      </c>
      <c r="AY803" s="244" t="s">
        <v>174</v>
      </c>
    </row>
    <row r="804" s="2" customFormat="1" ht="16.5" customHeight="1">
      <c r="A804" s="40"/>
      <c r="B804" s="41"/>
      <c r="C804" s="215" t="s">
        <v>1142</v>
      </c>
      <c r="D804" s="215" t="s">
        <v>176</v>
      </c>
      <c r="E804" s="216" t="s">
        <v>1143</v>
      </c>
      <c r="F804" s="217" t="s">
        <v>1144</v>
      </c>
      <c r="G804" s="218" t="s">
        <v>193</v>
      </c>
      <c r="H804" s="219">
        <v>2.016</v>
      </c>
      <c r="I804" s="220"/>
      <c r="J804" s="221">
        <f>ROUND(I804*H804,2)</f>
        <v>0</v>
      </c>
      <c r="K804" s="217" t="s">
        <v>180</v>
      </c>
      <c r="L804" s="46"/>
      <c r="M804" s="222" t="s">
        <v>19</v>
      </c>
      <c r="N804" s="223" t="s">
        <v>43</v>
      </c>
      <c r="O804" s="86"/>
      <c r="P804" s="224">
        <f>O804*H804</f>
        <v>0</v>
      </c>
      <c r="Q804" s="224">
        <v>0</v>
      </c>
      <c r="R804" s="224">
        <f>Q804*H804</f>
        <v>0</v>
      </c>
      <c r="S804" s="224">
        <v>2.3999999999999999</v>
      </c>
      <c r="T804" s="225">
        <f>S804*H804</f>
        <v>4.8384</v>
      </c>
      <c r="U804" s="40"/>
      <c r="V804" s="40"/>
      <c r="W804" s="40"/>
      <c r="X804" s="40"/>
      <c r="Y804" s="40"/>
      <c r="Z804" s="40"/>
      <c r="AA804" s="40"/>
      <c r="AB804" s="40"/>
      <c r="AC804" s="40"/>
      <c r="AD804" s="40"/>
      <c r="AE804" s="40"/>
      <c r="AR804" s="226" t="s">
        <v>181</v>
      </c>
      <c r="AT804" s="226" t="s">
        <v>176</v>
      </c>
      <c r="AU804" s="226" t="s">
        <v>92</v>
      </c>
      <c r="AY804" s="19" t="s">
        <v>174</v>
      </c>
      <c r="BE804" s="227">
        <f>IF(N804="základní",J804,0)</f>
        <v>0</v>
      </c>
      <c r="BF804" s="227">
        <f>IF(N804="snížená",J804,0)</f>
        <v>0</v>
      </c>
      <c r="BG804" s="227">
        <f>IF(N804="zákl. přenesená",J804,0)</f>
        <v>0</v>
      </c>
      <c r="BH804" s="227">
        <f>IF(N804="sníž. přenesená",J804,0)</f>
        <v>0</v>
      </c>
      <c r="BI804" s="227">
        <f>IF(N804="nulová",J804,0)</f>
        <v>0</v>
      </c>
      <c r="BJ804" s="19" t="s">
        <v>79</v>
      </c>
      <c r="BK804" s="227">
        <f>ROUND(I804*H804,2)</f>
        <v>0</v>
      </c>
      <c r="BL804" s="19" t="s">
        <v>181</v>
      </c>
      <c r="BM804" s="226" t="s">
        <v>1145</v>
      </c>
    </row>
    <row r="805" s="2" customFormat="1">
      <c r="A805" s="40"/>
      <c r="B805" s="41"/>
      <c r="C805" s="42"/>
      <c r="D805" s="228" t="s">
        <v>183</v>
      </c>
      <c r="E805" s="42"/>
      <c r="F805" s="229" t="s">
        <v>1146</v>
      </c>
      <c r="G805" s="42"/>
      <c r="H805" s="42"/>
      <c r="I805" s="230"/>
      <c r="J805" s="42"/>
      <c r="K805" s="42"/>
      <c r="L805" s="46"/>
      <c r="M805" s="231"/>
      <c r="N805" s="232"/>
      <c r="O805" s="86"/>
      <c r="P805" s="86"/>
      <c r="Q805" s="86"/>
      <c r="R805" s="86"/>
      <c r="S805" s="86"/>
      <c r="T805" s="87"/>
      <c r="U805" s="40"/>
      <c r="V805" s="40"/>
      <c r="W805" s="40"/>
      <c r="X805" s="40"/>
      <c r="Y805" s="40"/>
      <c r="Z805" s="40"/>
      <c r="AA805" s="40"/>
      <c r="AB805" s="40"/>
      <c r="AC805" s="40"/>
      <c r="AD805" s="40"/>
      <c r="AE805" s="40"/>
      <c r="AT805" s="19" t="s">
        <v>183</v>
      </c>
      <c r="AU805" s="19" t="s">
        <v>92</v>
      </c>
    </row>
    <row r="806" s="2" customFormat="1">
      <c r="A806" s="40"/>
      <c r="B806" s="41"/>
      <c r="C806" s="42"/>
      <c r="D806" s="228" t="s">
        <v>185</v>
      </c>
      <c r="E806" s="42"/>
      <c r="F806" s="233" t="s">
        <v>1147</v>
      </c>
      <c r="G806" s="42"/>
      <c r="H806" s="42"/>
      <c r="I806" s="230"/>
      <c r="J806" s="42"/>
      <c r="K806" s="42"/>
      <c r="L806" s="46"/>
      <c r="M806" s="231"/>
      <c r="N806" s="232"/>
      <c r="O806" s="86"/>
      <c r="P806" s="86"/>
      <c r="Q806" s="86"/>
      <c r="R806" s="86"/>
      <c r="S806" s="86"/>
      <c r="T806" s="87"/>
      <c r="U806" s="40"/>
      <c r="V806" s="40"/>
      <c r="W806" s="40"/>
      <c r="X806" s="40"/>
      <c r="Y806" s="40"/>
      <c r="Z806" s="40"/>
      <c r="AA806" s="40"/>
      <c r="AB806" s="40"/>
      <c r="AC806" s="40"/>
      <c r="AD806" s="40"/>
      <c r="AE806" s="40"/>
      <c r="AT806" s="19" t="s">
        <v>185</v>
      </c>
      <c r="AU806" s="19" t="s">
        <v>92</v>
      </c>
    </row>
    <row r="807" s="13" customFormat="1">
      <c r="A807" s="13"/>
      <c r="B807" s="234"/>
      <c r="C807" s="235"/>
      <c r="D807" s="228" t="s">
        <v>197</v>
      </c>
      <c r="E807" s="236" t="s">
        <v>19</v>
      </c>
      <c r="F807" s="237" t="s">
        <v>1148</v>
      </c>
      <c r="G807" s="235"/>
      <c r="H807" s="238">
        <v>0.83999999999999997</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197</v>
      </c>
      <c r="AU807" s="244" t="s">
        <v>92</v>
      </c>
      <c r="AV807" s="13" t="s">
        <v>81</v>
      </c>
      <c r="AW807" s="13" t="s">
        <v>33</v>
      </c>
      <c r="AX807" s="13" t="s">
        <v>72</v>
      </c>
      <c r="AY807" s="244" t="s">
        <v>174</v>
      </c>
    </row>
    <row r="808" s="13" customFormat="1">
      <c r="A808" s="13"/>
      <c r="B808" s="234"/>
      <c r="C808" s="235"/>
      <c r="D808" s="228" t="s">
        <v>197</v>
      </c>
      <c r="E808" s="236" t="s">
        <v>19</v>
      </c>
      <c r="F808" s="237" t="s">
        <v>1149</v>
      </c>
      <c r="G808" s="235"/>
      <c r="H808" s="238">
        <v>1.1759999999999999</v>
      </c>
      <c r="I808" s="239"/>
      <c r="J808" s="235"/>
      <c r="K808" s="235"/>
      <c r="L808" s="240"/>
      <c r="M808" s="241"/>
      <c r="N808" s="242"/>
      <c r="O808" s="242"/>
      <c r="P808" s="242"/>
      <c r="Q808" s="242"/>
      <c r="R808" s="242"/>
      <c r="S808" s="242"/>
      <c r="T808" s="243"/>
      <c r="U808" s="13"/>
      <c r="V808" s="13"/>
      <c r="W808" s="13"/>
      <c r="X808" s="13"/>
      <c r="Y808" s="13"/>
      <c r="Z808" s="13"/>
      <c r="AA808" s="13"/>
      <c r="AB808" s="13"/>
      <c r="AC808" s="13"/>
      <c r="AD808" s="13"/>
      <c r="AE808" s="13"/>
      <c r="AT808" s="244" t="s">
        <v>197</v>
      </c>
      <c r="AU808" s="244" t="s">
        <v>92</v>
      </c>
      <c r="AV808" s="13" t="s">
        <v>81</v>
      </c>
      <c r="AW808" s="13" t="s">
        <v>33</v>
      </c>
      <c r="AX808" s="13" t="s">
        <v>72</v>
      </c>
      <c r="AY808" s="244" t="s">
        <v>174</v>
      </c>
    </row>
    <row r="809" s="2" customFormat="1">
      <c r="A809" s="40"/>
      <c r="B809" s="41"/>
      <c r="C809" s="215" t="s">
        <v>1150</v>
      </c>
      <c r="D809" s="215" t="s">
        <v>176</v>
      </c>
      <c r="E809" s="216" t="s">
        <v>1151</v>
      </c>
      <c r="F809" s="217" t="s">
        <v>1152</v>
      </c>
      <c r="G809" s="218" t="s">
        <v>193</v>
      </c>
      <c r="H809" s="219">
        <v>0.46800000000000003</v>
      </c>
      <c r="I809" s="220"/>
      <c r="J809" s="221">
        <f>ROUND(I809*H809,2)</f>
        <v>0</v>
      </c>
      <c r="K809" s="217" t="s">
        <v>180</v>
      </c>
      <c r="L809" s="46"/>
      <c r="M809" s="222" t="s">
        <v>19</v>
      </c>
      <c r="N809" s="223" t="s">
        <v>43</v>
      </c>
      <c r="O809" s="86"/>
      <c r="P809" s="224">
        <f>O809*H809</f>
        <v>0</v>
      </c>
      <c r="Q809" s="224">
        <v>0</v>
      </c>
      <c r="R809" s="224">
        <f>Q809*H809</f>
        <v>0</v>
      </c>
      <c r="S809" s="224">
        <v>2.2000000000000002</v>
      </c>
      <c r="T809" s="225">
        <f>S809*H809</f>
        <v>1.0296000000000001</v>
      </c>
      <c r="U809" s="40"/>
      <c r="V809" s="40"/>
      <c r="W809" s="40"/>
      <c r="X809" s="40"/>
      <c r="Y809" s="40"/>
      <c r="Z809" s="40"/>
      <c r="AA809" s="40"/>
      <c r="AB809" s="40"/>
      <c r="AC809" s="40"/>
      <c r="AD809" s="40"/>
      <c r="AE809" s="40"/>
      <c r="AR809" s="226" t="s">
        <v>181</v>
      </c>
      <c r="AT809" s="226" t="s">
        <v>176</v>
      </c>
      <c r="AU809" s="226" t="s">
        <v>92</v>
      </c>
      <c r="AY809" s="19" t="s">
        <v>174</v>
      </c>
      <c r="BE809" s="227">
        <f>IF(N809="základní",J809,0)</f>
        <v>0</v>
      </c>
      <c r="BF809" s="227">
        <f>IF(N809="snížená",J809,0)</f>
        <v>0</v>
      </c>
      <c r="BG809" s="227">
        <f>IF(N809="zákl. přenesená",J809,0)</f>
        <v>0</v>
      </c>
      <c r="BH809" s="227">
        <f>IF(N809="sníž. přenesená",J809,0)</f>
        <v>0</v>
      </c>
      <c r="BI809" s="227">
        <f>IF(N809="nulová",J809,0)</f>
        <v>0</v>
      </c>
      <c r="BJ809" s="19" t="s">
        <v>79</v>
      </c>
      <c r="BK809" s="227">
        <f>ROUND(I809*H809,2)</f>
        <v>0</v>
      </c>
      <c r="BL809" s="19" t="s">
        <v>181</v>
      </c>
      <c r="BM809" s="226" t="s">
        <v>1153</v>
      </c>
    </row>
    <row r="810" s="2" customFormat="1">
      <c r="A810" s="40"/>
      <c r="B810" s="41"/>
      <c r="C810" s="42"/>
      <c r="D810" s="228" t="s">
        <v>183</v>
      </c>
      <c r="E810" s="42"/>
      <c r="F810" s="229" t="s">
        <v>1154</v>
      </c>
      <c r="G810" s="42"/>
      <c r="H810" s="42"/>
      <c r="I810" s="230"/>
      <c r="J810" s="42"/>
      <c r="K810" s="42"/>
      <c r="L810" s="46"/>
      <c r="M810" s="231"/>
      <c r="N810" s="232"/>
      <c r="O810" s="86"/>
      <c r="P810" s="86"/>
      <c r="Q810" s="86"/>
      <c r="R810" s="86"/>
      <c r="S810" s="86"/>
      <c r="T810" s="87"/>
      <c r="U810" s="40"/>
      <c r="V810" s="40"/>
      <c r="W810" s="40"/>
      <c r="X810" s="40"/>
      <c r="Y810" s="40"/>
      <c r="Z810" s="40"/>
      <c r="AA810" s="40"/>
      <c r="AB810" s="40"/>
      <c r="AC810" s="40"/>
      <c r="AD810" s="40"/>
      <c r="AE810" s="40"/>
      <c r="AT810" s="19" t="s">
        <v>183</v>
      </c>
      <c r="AU810" s="19" t="s">
        <v>92</v>
      </c>
    </row>
    <row r="811" s="13" customFormat="1">
      <c r="A811" s="13"/>
      <c r="B811" s="234"/>
      <c r="C811" s="235"/>
      <c r="D811" s="228" t="s">
        <v>197</v>
      </c>
      <c r="E811" s="236" t="s">
        <v>19</v>
      </c>
      <c r="F811" s="237" t="s">
        <v>1155</v>
      </c>
      <c r="G811" s="235"/>
      <c r="H811" s="238">
        <v>0.22500000000000001</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197</v>
      </c>
      <c r="AU811" s="244" t="s">
        <v>92</v>
      </c>
      <c r="AV811" s="13" t="s">
        <v>81</v>
      </c>
      <c r="AW811" s="13" t="s">
        <v>33</v>
      </c>
      <c r="AX811" s="13" t="s">
        <v>72</v>
      </c>
      <c r="AY811" s="244" t="s">
        <v>174</v>
      </c>
    </row>
    <row r="812" s="13" customFormat="1">
      <c r="A812" s="13"/>
      <c r="B812" s="234"/>
      <c r="C812" s="235"/>
      <c r="D812" s="228" t="s">
        <v>197</v>
      </c>
      <c r="E812" s="236" t="s">
        <v>19</v>
      </c>
      <c r="F812" s="237" t="s">
        <v>1156</v>
      </c>
      <c r="G812" s="235"/>
      <c r="H812" s="238">
        <v>0.24299999999999999</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197</v>
      </c>
      <c r="AU812" s="244" t="s">
        <v>92</v>
      </c>
      <c r="AV812" s="13" t="s">
        <v>81</v>
      </c>
      <c r="AW812" s="13" t="s">
        <v>33</v>
      </c>
      <c r="AX812" s="13" t="s">
        <v>72</v>
      </c>
      <c r="AY812" s="244" t="s">
        <v>174</v>
      </c>
    </row>
    <row r="813" s="2" customFormat="1" ht="21.75" customHeight="1">
      <c r="A813" s="40"/>
      <c r="B813" s="41"/>
      <c r="C813" s="215" t="s">
        <v>1157</v>
      </c>
      <c r="D813" s="215" t="s">
        <v>176</v>
      </c>
      <c r="E813" s="216" t="s">
        <v>1158</v>
      </c>
      <c r="F813" s="217" t="s">
        <v>1159</v>
      </c>
      <c r="G813" s="218" t="s">
        <v>193</v>
      </c>
      <c r="H813" s="219">
        <v>1.5720000000000001</v>
      </c>
      <c r="I813" s="220"/>
      <c r="J813" s="221">
        <f>ROUND(I813*H813,2)</f>
        <v>0</v>
      </c>
      <c r="K813" s="217" t="s">
        <v>180</v>
      </c>
      <c r="L813" s="46"/>
      <c r="M813" s="222" t="s">
        <v>19</v>
      </c>
      <c r="N813" s="223" t="s">
        <v>43</v>
      </c>
      <c r="O813" s="86"/>
      <c r="P813" s="224">
        <f>O813*H813</f>
        <v>0</v>
      </c>
      <c r="Q813" s="224">
        <v>0</v>
      </c>
      <c r="R813" s="224">
        <f>Q813*H813</f>
        <v>0</v>
      </c>
      <c r="S813" s="224">
        <v>1.3999999999999999</v>
      </c>
      <c r="T813" s="225">
        <f>S813*H813</f>
        <v>2.2008000000000001</v>
      </c>
      <c r="U813" s="40"/>
      <c r="V813" s="40"/>
      <c r="W813" s="40"/>
      <c r="X813" s="40"/>
      <c r="Y813" s="40"/>
      <c r="Z813" s="40"/>
      <c r="AA813" s="40"/>
      <c r="AB813" s="40"/>
      <c r="AC813" s="40"/>
      <c r="AD813" s="40"/>
      <c r="AE813" s="40"/>
      <c r="AR813" s="226" t="s">
        <v>181</v>
      </c>
      <c r="AT813" s="226" t="s">
        <v>176</v>
      </c>
      <c r="AU813" s="226" t="s">
        <v>92</v>
      </c>
      <c r="AY813" s="19" t="s">
        <v>174</v>
      </c>
      <c r="BE813" s="227">
        <f>IF(N813="základní",J813,0)</f>
        <v>0</v>
      </c>
      <c r="BF813" s="227">
        <f>IF(N813="snížená",J813,0)</f>
        <v>0</v>
      </c>
      <c r="BG813" s="227">
        <f>IF(N813="zákl. přenesená",J813,0)</f>
        <v>0</v>
      </c>
      <c r="BH813" s="227">
        <f>IF(N813="sníž. přenesená",J813,0)</f>
        <v>0</v>
      </c>
      <c r="BI813" s="227">
        <f>IF(N813="nulová",J813,0)</f>
        <v>0</v>
      </c>
      <c r="BJ813" s="19" t="s">
        <v>79</v>
      </c>
      <c r="BK813" s="227">
        <f>ROUND(I813*H813,2)</f>
        <v>0</v>
      </c>
      <c r="BL813" s="19" t="s">
        <v>181</v>
      </c>
      <c r="BM813" s="226" t="s">
        <v>1160</v>
      </c>
    </row>
    <row r="814" s="2" customFormat="1">
      <c r="A814" s="40"/>
      <c r="B814" s="41"/>
      <c r="C814" s="42"/>
      <c r="D814" s="228" t="s">
        <v>183</v>
      </c>
      <c r="E814" s="42"/>
      <c r="F814" s="229" t="s">
        <v>1161</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183</v>
      </c>
      <c r="AU814" s="19" t="s">
        <v>92</v>
      </c>
    </row>
    <row r="815" s="13" customFormat="1">
      <c r="A815" s="13"/>
      <c r="B815" s="234"/>
      <c r="C815" s="235"/>
      <c r="D815" s="228" t="s">
        <v>197</v>
      </c>
      <c r="E815" s="236" t="s">
        <v>19</v>
      </c>
      <c r="F815" s="237" t="s">
        <v>1162</v>
      </c>
      <c r="G815" s="235"/>
      <c r="H815" s="238">
        <v>0.59999999999999998</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197</v>
      </c>
      <c r="AU815" s="244" t="s">
        <v>92</v>
      </c>
      <c r="AV815" s="13" t="s">
        <v>81</v>
      </c>
      <c r="AW815" s="13" t="s">
        <v>33</v>
      </c>
      <c r="AX815" s="13" t="s">
        <v>72</v>
      </c>
      <c r="AY815" s="244" t="s">
        <v>174</v>
      </c>
    </row>
    <row r="816" s="13" customFormat="1">
      <c r="A816" s="13"/>
      <c r="B816" s="234"/>
      <c r="C816" s="235"/>
      <c r="D816" s="228" t="s">
        <v>197</v>
      </c>
      <c r="E816" s="236" t="s">
        <v>19</v>
      </c>
      <c r="F816" s="237" t="s">
        <v>1163</v>
      </c>
      <c r="G816" s="235"/>
      <c r="H816" s="238">
        <v>0.97199999999999998</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197</v>
      </c>
      <c r="AU816" s="244" t="s">
        <v>92</v>
      </c>
      <c r="AV816" s="13" t="s">
        <v>81</v>
      </c>
      <c r="AW816" s="13" t="s">
        <v>33</v>
      </c>
      <c r="AX816" s="13" t="s">
        <v>72</v>
      </c>
      <c r="AY816" s="244" t="s">
        <v>174</v>
      </c>
    </row>
    <row r="817" s="2" customFormat="1">
      <c r="A817" s="40"/>
      <c r="B817" s="41"/>
      <c r="C817" s="215" t="s">
        <v>1164</v>
      </c>
      <c r="D817" s="215" t="s">
        <v>176</v>
      </c>
      <c r="E817" s="216" t="s">
        <v>1165</v>
      </c>
      <c r="F817" s="217" t="s">
        <v>1166</v>
      </c>
      <c r="G817" s="218" t="s">
        <v>179</v>
      </c>
      <c r="H817" s="219">
        <v>0.10000000000000001</v>
      </c>
      <c r="I817" s="220"/>
      <c r="J817" s="221">
        <f>ROUND(I817*H817,2)</f>
        <v>0</v>
      </c>
      <c r="K817" s="217" t="s">
        <v>180</v>
      </c>
      <c r="L817" s="46"/>
      <c r="M817" s="222" t="s">
        <v>19</v>
      </c>
      <c r="N817" s="223" t="s">
        <v>43</v>
      </c>
      <c r="O817" s="86"/>
      <c r="P817" s="224">
        <f>O817*H817</f>
        <v>0</v>
      </c>
      <c r="Q817" s="224">
        <v>0.0062199999999999998</v>
      </c>
      <c r="R817" s="224">
        <f>Q817*H817</f>
        <v>0.00062200000000000005</v>
      </c>
      <c r="S817" s="224">
        <v>0.502</v>
      </c>
      <c r="T817" s="225">
        <f>S817*H817</f>
        <v>0.050200000000000002</v>
      </c>
      <c r="U817" s="40"/>
      <c r="V817" s="40"/>
      <c r="W817" s="40"/>
      <c r="X817" s="40"/>
      <c r="Y817" s="40"/>
      <c r="Z817" s="40"/>
      <c r="AA817" s="40"/>
      <c r="AB817" s="40"/>
      <c r="AC817" s="40"/>
      <c r="AD817" s="40"/>
      <c r="AE817" s="40"/>
      <c r="AR817" s="226" t="s">
        <v>181</v>
      </c>
      <c r="AT817" s="226" t="s">
        <v>176</v>
      </c>
      <c r="AU817" s="226" t="s">
        <v>92</v>
      </c>
      <c r="AY817" s="19" t="s">
        <v>174</v>
      </c>
      <c r="BE817" s="227">
        <f>IF(N817="základní",J817,0)</f>
        <v>0</v>
      </c>
      <c r="BF817" s="227">
        <f>IF(N817="snížená",J817,0)</f>
        <v>0</v>
      </c>
      <c r="BG817" s="227">
        <f>IF(N817="zákl. přenesená",J817,0)</f>
        <v>0</v>
      </c>
      <c r="BH817" s="227">
        <f>IF(N817="sníž. přenesená",J817,0)</f>
        <v>0</v>
      </c>
      <c r="BI817" s="227">
        <f>IF(N817="nulová",J817,0)</f>
        <v>0</v>
      </c>
      <c r="BJ817" s="19" t="s">
        <v>79</v>
      </c>
      <c r="BK817" s="227">
        <f>ROUND(I817*H817,2)</f>
        <v>0</v>
      </c>
      <c r="BL817" s="19" t="s">
        <v>181</v>
      </c>
      <c r="BM817" s="226" t="s">
        <v>1167</v>
      </c>
    </row>
    <row r="818" s="2" customFormat="1">
      <c r="A818" s="40"/>
      <c r="B818" s="41"/>
      <c r="C818" s="42"/>
      <c r="D818" s="228" t="s">
        <v>183</v>
      </c>
      <c r="E818" s="42"/>
      <c r="F818" s="229" t="s">
        <v>1168</v>
      </c>
      <c r="G818" s="42"/>
      <c r="H818" s="42"/>
      <c r="I818" s="230"/>
      <c r="J818" s="42"/>
      <c r="K818" s="42"/>
      <c r="L818" s="46"/>
      <c r="M818" s="231"/>
      <c r="N818" s="232"/>
      <c r="O818" s="86"/>
      <c r="P818" s="86"/>
      <c r="Q818" s="86"/>
      <c r="R818" s="86"/>
      <c r="S818" s="86"/>
      <c r="T818" s="87"/>
      <c r="U818" s="40"/>
      <c r="V818" s="40"/>
      <c r="W818" s="40"/>
      <c r="X818" s="40"/>
      <c r="Y818" s="40"/>
      <c r="Z818" s="40"/>
      <c r="AA818" s="40"/>
      <c r="AB818" s="40"/>
      <c r="AC818" s="40"/>
      <c r="AD818" s="40"/>
      <c r="AE818" s="40"/>
      <c r="AT818" s="19" t="s">
        <v>183</v>
      </c>
      <c r="AU818" s="19" t="s">
        <v>92</v>
      </c>
    </row>
    <row r="819" s="2" customFormat="1">
      <c r="A819" s="40"/>
      <c r="B819" s="41"/>
      <c r="C819" s="42"/>
      <c r="D819" s="228" t="s">
        <v>185</v>
      </c>
      <c r="E819" s="42"/>
      <c r="F819" s="233" t="s">
        <v>1169</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185</v>
      </c>
      <c r="AU819" s="19" t="s">
        <v>92</v>
      </c>
    </row>
    <row r="820" s="13" customFormat="1">
      <c r="A820" s="13"/>
      <c r="B820" s="234"/>
      <c r="C820" s="235"/>
      <c r="D820" s="228" t="s">
        <v>197</v>
      </c>
      <c r="E820" s="236" t="s">
        <v>19</v>
      </c>
      <c r="F820" s="237" t="s">
        <v>1170</v>
      </c>
      <c r="G820" s="235"/>
      <c r="H820" s="238">
        <v>0.10000000000000001</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197</v>
      </c>
      <c r="AU820" s="244" t="s">
        <v>92</v>
      </c>
      <c r="AV820" s="13" t="s">
        <v>81</v>
      </c>
      <c r="AW820" s="13" t="s">
        <v>33</v>
      </c>
      <c r="AX820" s="13" t="s">
        <v>72</v>
      </c>
      <c r="AY820" s="244" t="s">
        <v>174</v>
      </c>
    </row>
    <row r="821" s="2" customFormat="1">
      <c r="A821" s="40"/>
      <c r="B821" s="41"/>
      <c r="C821" s="215" t="s">
        <v>1171</v>
      </c>
      <c r="D821" s="215" t="s">
        <v>176</v>
      </c>
      <c r="E821" s="216" t="s">
        <v>1172</v>
      </c>
      <c r="F821" s="217" t="s">
        <v>1173</v>
      </c>
      <c r="G821" s="218" t="s">
        <v>366</v>
      </c>
      <c r="H821" s="219">
        <v>2</v>
      </c>
      <c r="I821" s="220"/>
      <c r="J821" s="221">
        <f>ROUND(I821*H821,2)</f>
        <v>0</v>
      </c>
      <c r="K821" s="217" t="s">
        <v>180</v>
      </c>
      <c r="L821" s="46"/>
      <c r="M821" s="222" t="s">
        <v>19</v>
      </c>
      <c r="N821" s="223" t="s">
        <v>43</v>
      </c>
      <c r="O821" s="86"/>
      <c r="P821" s="224">
        <f>O821*H821</f>
        <v>0</v>
      </c>
      <c r="Q821" s="224">
        <v>0</v>
      </c>
      <c r="R821" s="224">
        <f>Q821*H821</f>
        <v>0</v>
      </c>
      <c r="S821" s="224">
        <v>0.13800000000000001</v>
      </c>
      <c r="T821" s="225">
        <f>S821*H821</f>
        <v>0.27600000000000002</v>
      </c>
      <c r="U821" s="40"/>
      <c r="V821" s="40"/>
      <c r="W821" s="40"/>
      <c r="X821" s="40"/>
      <c r="Y821" s="40"/>
      <c r="Z821" s="40"/>
      <c r="AA821" s="40"/>
      <c r="AB821" s="40"/>
      <c r="AC821" s="40"/>
      <c r="AD821" s="40"/>
      <c r="AE821" s="40"/>
      <c r="AR821" s="226" t="s">
        <v>181</v>
      </c>
      <c r="AT821" s="226" t="s">
        <v>176</v>
      </c>
      <c r="AU821" s="226" t="s">
        <v>92</v>
      </c>
      <c r="AY821" s="19" t="s">
        <v>174</v>
      </c>
      <c r="BE821" s="227">
        <f>IF(N821="základní",J821,0)</f>
        <v>0</v>
      </c>
      <c r="BF821" s="227">
        <f>IF(N821="snížená",J821,0)</f>
        <v>0</v>
      </c>
      <c r="BG821" s="227">
        <f>IF(N821="zákl. přenesená",J821,0)</f>
        <v>0</v>
      </c>
      <c r="BH821" s="227">
        <f>IF(N821="sníž. přenesená",J821,0)</f>
        <v>0</v>
      </c>
      <c r="BI821" s="227">
        <f>IF(N821="nulová",J821,0)</f>
        <v>0</v>
      </c>
      <c r="BJ821" s="19" t="s">
        <v>79</v>
      </c>
      <c r="BK821" s="227">
        <f>ROUND(I821*H821,2)</f>
        <v>0</v>
      </c>
      <c r="BL821" s="19" t="s">
        <v>181</v>
      </c>
      <c r="BM821" s="226" t="s">
        <v>1174</v>
      </c>
    </row>
    <row r="822" s="2" customFormat="1">
      <c r="A822" s="40"/>
      <c r="B822" s="41"/>
      <c r="C822" s="42"/>
      <c r="D822" s="228" t="s">
        <v>183</v>
      </c>
      <c r="E822" s="42"/>
      <c r="F822" s="229" t="s">
        <v>1175</v>
      </c>
      <c r="G822" s="42"/>
      <c r="H822" s="42"/>
      <c r="I822" s="230"/>
      <c r="J822" s="42"/>
      <c r="K822" s="42"/>
      <c r="L822" s="46"/>
      <c r="M822" s="231"/>
      <c r="N822" s="232"/>
      <c r="O822" s="86"/>
      <c r="P822" s="86"/>
      <c r="Q822" s="86"/>
      <c r="R822" s="86"/>
      <c r="S822" s="86"/>
      <c r="T822" s="87"/>
      <c r="U822" s="40"/>
      <c r="V822" s="40"/>
      <c r="W822" s="40"/>
      <c r="X822" s="40"/>
      <c r="Y822" s="40"/>
      <c r="Z822" s="40"/>
      <c r="AA822" s="40"/>
      <c r="AB822" s="40"/>
      <c r="AC822" s="40"/>
      <c r="AD822" s="40"/>
      <c r="AE822" s="40"/>
      <c r="AT822" s="19" t="s">
        <v>183</v>
      </c>
      <c r="AU822" s="19" t="s">
        <v>92</v>
      </c>
    </row>
    <row r="823" s="13" customFormat="1">
      <c r="A823" s="13"/>
      <c r="B823" s="234"/>
      <c r="C823" s="235"/>
      <c r="D823" s="228" t="s">
        <v>197</v>
      </c>
      <c r="E823" s="236" t="s">
        <v>19</v>
      </c>
      <c r="F823" s="237" t="s">
        <v>1176</v>
      </c>
      <c r="G823" s="235"/>
      <c r="H823" s="238">
        <v>2</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197</v>
      </c>
      <c r="AU823" s="244" t="s">
        <v>92</v>
      </c>
      <c r="AV823" s="13" t="s">
        <v>81</v>
      </c>
      <c r="AW823" s="13" t="s">
        <v>33</v>
      </c>
      <c r="AX823" s="13" t="s">
        <v>72</v>
      </c>
      <c r="AY823" s="244" t="s">
        <v>174</v>
      </c>
    </row>
    <row r="824" s="2" customFormat="1">
      <c r="A824" s="40"/>
      <c r="B824" s="41"/>
      <c r="C824" s="215" t="s">
        <v>1177</v>
      </c>
      <c r="D824" s="215" t="s">
        <v>176</v>
      </c>
      <c r="E824" s="216" t="s">
        <v>1178</v>
      </c>
      <c r="F824" s="217" t="s">
        <v>1179</v>
      </c>
      <c r="G824" s="218" t="s">
        <v>366</v>
      </c>
      <c r="H824" s="219">
        <v>4</v>
      </c>
      <c r="I824" s="220"/>
      <c r="J824" s="221">
        <f>ROUND(I824*H824,2)</f>
        <v>0</v>
      </c>
      <c r="K824" s="217" t="s">
        <v>180</v>
      </c>
      <c r="L824" s="46"/>
      <c r="M824" s="222" t="s">
        <v>19</v>
      </c>
      <c r="N824" s="223" t="s">
        <v>43</v>
      </c>
      <c r="O824" s="86"/>
      <c r="P824" s="224">
        <f>O824*H824</f>
        <v>0</v>
      </c>
      <c r="Q824" s="224">
        <v>0</v>
      </c>
      <c r="R824" s="224">
        <f>Q824*H824</f>
        <v>0</v>
      </c>
      <c r="S824" s="224">
        <v>0.069000000000000006</v>
      </c>
      <c r="T824" s="225">
        <f>S824*H824</f>
        <v>0.27600000000000002</v>
      </c>
      <c r="U824" s="40"/>
      <c r="V824" s="40"/>
      <c r="W824" s="40"/>
      <c r="X824" s="40"/>
      <c r="Y824" s="40"/>
      <c r="Z824" s="40"/>
      <c r="AA824" s="40"/>
      <c r="AB824" s="40"/>
      <c r="AC824" s="40"/>
      <c r="AD824" s="40"/>
      <c r="AE824" s="40"/>
      <c r="AR824" s="226" t="s">
        <v>181</v>
      </c>
      <c r="AT824" s="226" t="s">
        <v>176</v>
      </c>
      <c r="AU824" s="226" t="s">
        <v>92</v>
      </c>
      <c r="AY824" s="19" t="s">
        <v>174</v>
      </c>
      <c r="BE824" s="227">
        <f>IF(N824="základní",J824,0)</f>
        <v>0</v>
      </c>
      <c r="BF824" s="227">
        <f>IF(N824="snížená",J824,0)</f>
        <v>0</v>
      </c>
      <c r="BG824" s="227">
        <f>IF(N824="zákl. přenesená",J824,0)</f>
        <v>0</v>
      </c>
      <c r="BH824" s="227">
        <f>IF(N824="sníž. přenesená",J824,0)</f>
        <v>0</v>
      </c>
      <c r="BI824" s="227">
        <f>IF(N824="nulová",J824,0)</f>
        <v>0</v>
      </c>
      <c r="BJ824" s="19" t="s">
        <v>79</v>
      </c>
      <c r="BK824" s="227">
        <f>ROUND(I824*H824,2)</f>
        <v>0</v>
      </c>
      <c r="BL824" s="19" t="s">
        <v>181</v>
      </c>
      <c r="BM824" s="226" t="s">
        <v>1180</v>
      </c>
    </row>
    <row r="825" s="2" customFormat="1">
      <c r="A825" s="40"/>
      <c r="B825" s="41"/>
      <c r="C825" s="42"/>
      <c r="D825" s="228" t="s">
        <v>183</v>
      </c>
      <c r="E825" s="42"/>
      <c r="F825" s="229" t="s">
        <v>1181</v>
      </c>
      <c r="G825" s="42"/>
      <c r="H825" s="42"/>
      <c r="I825" s="230"/>
      <c r="J825" s="42"/>
      <c r="K825" s="42"/>
      <c r="L825" s="46"/>
      <c r="M825" s="231"/>
      <c r="N825" s="232"/>
      <c r="O825" s="86"/>
      <c r="P825" s="86"/>
      <c r="Q825" s="86"/>
      <c r="R825" s="86"/>
      <c r="S825" s="86"/>
      <c r="T825" s="87"/>
      <c r="U825" s="40"/>
      <c r="V825" s="40"/>
      <c r="W825" s="40"/>
      <c r="X825" s="40"/>
      <c r="Y825" s="40"/>
      <c r="Z825" s="40"/>
      <c r="AA825" s="40"/>
      <c r="AB825" s="40"/>
      <c r="AC825" s="40"/>
      <c r="AD825" s="40"/>
      <c r="AE825" s="40"/>
      <c r="AT825" s="19" t="s">
        <v>183</v>
      </c>
      <c r="AU825" s="19" t="s">
        <v>92</v>
      </c>
    </row>
    <row r="826" s="13" customFormat="1">
      <c r="A826" s="13"/>
      <c r="B826" s="234"/>
      <c r="C826" s="235"/>
      <c r="D826" s="228" t="s">
        <v>197</v>
      </c>
      <c r="E826" s="236" t="s">
        <v>19</v>
      </c>
      <c r="F826" s="237" t="s">
        <v>1182</v>
      </c>
      <c r="G826" s="235"/>
      <c r="H826" s="238">
        <v>1</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197</v>
      </c>
      <c r="AU826" s="244" t="s">
        <v>92</v>
      </c>
      <c r="AV826" s="13" t="s">
        <v>81</v>
      </c>
      <c r="AW826" s="13" t="s">
        <v>33</v>
      </c>
      <c r="AX826" s="13" t="s">
        <v>72</v>
      </c>
      <c r="AY826" s="244" t="s">
        <v>174</v>
      </c>
    </row>
    <row r="827" s="13" customFormat="1">
      <c r="A827" s="13"/>
      <c r="B827" s="234"/>
      <c r="C827" s="235"/>
      <c r="D827" s="228" t="s">
        <v>197</v>
      </c>
      <c r="E827" s="236" t="s">
        <v>19</v>
      </c>
      <c r="F827" s="237" t="s">
        <v>1183</v>
      </c>
      <c r="G827" s="235"/>
      <c r="H827" s="238">
        <v>1</v>
      </c>
      <c r="I827" s="239"/>
      <c r="J827" s="235"/>
      <c r="K827" s="235"/>
      <c r="L827" s="240"/>
      <c r="M827" s="241"/>
      <c r="N827" s="242"/>
      <c r="O827" s="242"/>
      <c r="P827" s="242"/>
      <c r="Q827" s="242"/>
      <c r="R827" s="242"/>
      <c r="S827" s="242"/>
      <c r="T827" s="243"/>
      <c r="U827" s="13"/>
      <c r="V827" s="13"/>
      <c r="W827" s="13"/>
      <c r="X827" s="13"/>
      <c r="Y827" s="13"/>
      <c r="Z827" s="13"/>
      <c r="AA827" s="13"/>
      <c r="AB827" s="13"/>
      <c r="AC827" s="13"/>
      <c r="AD827" s="13"/>
      <c r="AE827" s="13"/>
      <c r="AT827" s="244" t="s">
        <v>197</v>
      </c>
      <c r="AU827" s="244" t="s">
        <v>92</v>
      </c>
      <c r="AV827" s="13" t="s">
        <v>81</v>
      </c>
      <c r="AW827" s="13" t="s">
        <v>33</v>
      </c>
      <c r="AX827" s="13" t="s">
        <v>72</v>
      </c>
      <c r="AY827" s="244" t="s">
        <v>174</v>
      </c>
    </row>
    <row r="828" s="13" customFormat="1">
      <c r="A828" s="13"/>
      <c r="B828" s="234"/>
      <c r="C828" s="235"/>
      <c r="D828" s="228" t="s">
        <v>197</v>
      </c>
      <c r="E828" s="236" t="s">
        <v>19</v>
      </c>
      <c r="F828" s="237" t="s">
        <v>1184</v>
      </c>
      <c r="G828" s="235"/>
      <c r="H828" s="238">
        <v>1</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197</v>
      </c>
      <c r="AU828" s="244" t="s">
        <v>92</v>
      </c>
      <c r="AV828" s="13" t="s">
        <v>81</v>
      </c>
      <c r="AW828" s="13" t="s">
        <v>33</v>
      </c>
      <c r="AX828" s="13" t="s">
        <v>72</v>
      </c>
      <c r="AY828" s="244" t="s">
        <v>174</v>
      </c>
    </row>
    <row r="829" s="13" customFormat="1">
      <c r="A829" s="13"/>
      <c r="B829" s="234"/>
      <c r="C829" s="235"/>
      <c r="D829" s="228" t="s">
        <v>197</v>
      </c>
      <c r="E829" s="236" t="s">
        <v>19</v>
      </c>
      <c r="F829" s="237" t="s">
        <v>1185</v>
      </c>
      <c r="G829" s="235"/>
      <c r="H829" s="238">
        <v>1</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197</v>
      </c>
      <c r="AU829" s="244" t="s">
        <v>92</v>
      </c>
      <c r="AV829" s="13" t="s">
        <v>81</v>
      </c>
      <c r="AW829" s="13" t="s">
        <v>33</v>
      </c>
      <c r="AX829" s="13" t="s">
        <v>72</v>
      </c>
      <c r="AY829" s="244" t="s">
        <v>174</v>
      </c>
    </row>
    <row r="830" s="2" customFormat="1">
      <c r="A830" s="40"/>
      <c r="B830" s="41"/>
      <c r="C830" s="215" t="s">
        <v>1186</v>
      </c>
      <c r="D830" s="215" t="s">
        <v>176</v>
      </c>
      <c r="E830" s="216" t="s">
        <v>1078</v>
      </c>
      <c r="F830" s="217" t="s">
        <v>1079</v>
      </c>
      <c r="G830" s="218" t="s">
        <v>252</v>
      </c>
      <c r="H830" s="219">
        <v>2.101</v>
      </c>
      <c r="I830" s="220"/>
      <c r="J830" s="221">
        <f>ROUND(I830*H830,2)</f>
        <v>0</v>
      </c>
      <c r="K830" s="217" t="s">
        <v>180</v>
      </c>
      <c r="L830" s="46"/>
      <c r="M830" s="222" t="s">
        <v>19</v>
      </c>
      <c r="N830" s="223" t="s">
        <v>43</v>
      </c>
      <c r="O830" s="86"/>
      <c r="P830" s="224">
        <f>O830*H830</f>
        <v>0</v>
      </c>
      <c r="Q830" s="224">
        <v>0</v>
      </c>
      <c r="R830" s="224">
        <f>Q830*H830</f>
        <v>0</v>
      </c>
      <c r="S830" s="224">
        <v>0.187</v>
      </c>
      <c r="T830" s="225">
        <f>S830*H830</f>
        <v>0.39288699999999999</v>
      </c>
      <c r="U830" s="40"/>
      <c r="V830" s="40"/>
      <c r="W830" s="40"/>
      <c r="X830" s="40"/>
      <c r="Y830" s="40"/>
      <c r="Z830" s="40"/>
      <c r="AA830" s="40"/>
      <c r="AB830" s="40"/>
      <c r="AC830" s="40"/>
      <c r="AD830" s="40"/>
      <c r="AE830" s="40"/>
      <c r="AR830" s="226" t="s">
        <v>181</v>
      </c>
      <c r="AT830" s="226" t="s">
        <v>176</v>
      </c>
      <c r="AU830" s="226" t="s">
        <v>92</v>
      </c>
      <c r="AY830" s="19" t="s">
        <v>174</v>
      </c>
      <c r="BE830" s="227">
        <f>IF(N830="základní",J830,0)</f>
        <v>0</v>
      </c>
      <c r="BF830" s="227">
        <f>IF(N830="snížená",J830,0)</f>
        <v>0</v>
      </c>
      <c r="BG830" s="227">
        <f>IF(N830="zákl. přenesená",J830,0)</f>
        <v>0</v>
      </c>
      <c r="BH830" s="227">
        <f>IF(N830="sníž. přenesená",J830,0)</f>
        <v>0</v>
      </c>
      <c r="BI830" s="227">
        <f>IF(N830="nulová",J830,0)</f>
        <v>0</v>
      </c>
      <c r="BJ830" s="19" t="s">
        <v>79</v>
      </c>
      <c r="BK830" s="227">
        <f>ROUND(I830*H830,2)</f>
        <v>0</v>
      </c>
      <c r="BL830" s="19" t="s">
        <v>181</v>
      </c>
      <c r="BM830" s="226" t="s">
        <v>1187</v>
      </c>
    </row>
    <row r="831" s="2" customFormat="1">
      <c r="A831" s="40"/>
      <c r="B831" s="41"/>
      <c r="C831" s="42"/>
      <c r="D831" s="228" t="s">
        <v>183</v>
      </c>
      <c r="E831" s="42"/>
      <c r="F831" s="229" t="s">
        <v>1081</v>
      </c>
      <c r="G831" s="42"/>
      <c r="H831" s="42"/>
      <c r="I831" s="230"/>
      <c r="J831" s="42"/>
      <c r="K831" s="42"/>
      <c r="L831" s="46"/>
      <c r="M831" s="231"/>
      <c r="N831" s="232"/>
      <c r="O831" s="86"/>
      <c r="P831" s="86"/>
      <c r="Q831" s="86"/>
      <c r="R831" s="86"/>
      <c r="S831" s="86"/>
      <c r="T831" s="87"/>
      <c r="U831" s="40"/>
      <c r="V831" s="40"/>
      <c r="W831" s="40"/>
      <c r="X831" s="40"/>
      <c r="Y831" s="40"/>
      <c r="Z831" s="40"/>
      <c r="AA831" s="40"/>
      <c r="AB831" s="40"/>
      <c r="AC831" s="40"/>
      <c r="AD831" s="40"/>
      <c r="AE831" s="40"/>
      <c r="AT831" s="19" t="s">
        <v>183</v>
      </c>
      <c r="AU831" s="19" t="s">
        <v>92</v>
      </c>
    </row>
    <row r="832" s="13" customFormat="1">
      <c r="A832" s="13"/>
      <c r="B832" s="234"/>
      <c r="C832" s="235"/>
      <c r="D832" s="228" t="s">
        <v>197</v>
      </c>
      <c r="E832" s="236" t="s">
        <v>19</v>
      </c>
      <c r="F832" s="237" t="s">
        <v>1188</v>
      </c>
      <c r="G832" s="235"/>
      <c r="H832" s="238">
        <v>0.94499999999999995</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197</v>
      </c>
      <c r="AU832" s="244" t="s">
        <v>92</v>
      </c>
      <c r="AV832" s="13" t="s">
        <v>81</v>
      </c>
      <c r="AW832" s="13" t="s">
        <v>33</v>
      </c>
      <c r="AX832" s="13" t="s">
        <v>72</v>
      </c>
      <c r="AY832" s="244" t="s">
        <v>174</v>
      </c>
    </row>
    <row r="833" s="13" customFormat="1">
      <c r="A833" s="13"/>
      <c r="B833" s="234"/>
      <c r="C833" s="235"/>
      <c r="D833" s="228" t="s">
        <v>197</v>
      </c>
      <c r="E833" s="236" t="s">
        <v>19</v>
      </c>
      <c r="F833" s="237" t="s">
        <v>1189</v>
      </c>
      <c r="G833" s="235"/>
      <c r="H833" s="238">
        <v>0.28000000000000003</v>
      </c>
      <c r="I833" s="239"/>
      <c r="J833" s="235"/>
      <c r="K833" s="235"/>
      <c r="L833" s="240"/>
      <c r="M833" s="241"/>
      <c r="N833" s="242"/>
      <c r="O833" s="242"/>
      <c r="P833" s="242"/>
      <c r="Q833" s="242"/>
      <c r="R833" s="242"/>
      <c r="S833" s="242"/>
      <c r="T833" s="243"/>
      <c r="U833" s="13"/>
      <c r="V833" s="13"/>
      <c r="W833" s="13"/>
      <c r="X833" s="13"/>
      <c r="Y833" s="13"/>
      <c r="Z833" s="13"/>
      <c r="AA833" s="13"/>
      <c r="AB833" s="13"/>
      <c r="AC833" s="13"/>
      <c r="AD833" s="13"/>
      <c r="AE833" s="13"/>
      <c r="AT833" s="244" t="s">
        <v>197</v>
      </c>
      <c r="AU833" s="244" t="s">
        <v>92</v>
      </c>
      <c r="AV833" s="13" t="s">
        <v>81</v>
      </c>
      <c r="AW833" s="13" t="s">
        <v>33</v>
      </c>
      <c r="AX833" s="13" t="s">
        <v>72</v>
      </c>
      <c r="AY833" s="244" t="s">
        <v>174</v>
      </c>
    </row>
    <row r="834" s="13" customFormat="1">
      <c r="A834" s="13"/>
      <c r="B834" s="234"/>
      <c r="C834" s="235"/>
      <c r="D834" s="228" t="s">
        <v>197</v>
      </c>
      <c r="E834" s="236" t="s">
        <v>19</v>
      </c>
      <c r="F834" s="237" t="s">
        <v>1190</v>
      </c>
      <c r="G834" s="235"/>
      <c r="H834" s="238">
        <v>0.47299999999999998</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197</v>
      </c>
      <c r="AU834" s="244" t="s">
        <v>92</v>
      </c>
      <c r="AV834" s="13" t="s">
        <v>81</v>
      </c>
      <c r="AW834" s="13" t="s">
        <v>33</v>
      </c>
      <c r="AX834" s="13" t="s">
        <v>72</v>
      </c>
      <c r="AY834" s="244" t="s">
        <v>174</v>
      </c>
    </row>
    <row r="835" s="13" customFormat="1">
      <c r="A835" s="13"/>
      <c r="B835" s="234"/>
      <c r="C835" s="235"/>
      <c r="D835" s="228" t="s">
        <v>197</v>
      </c>
      <c r="E835" s="236" t="s">
        <v>19</v>
      </c>
      <c r="F835" s="237" t="s">
        <v>1191</v>
      </c>
      <c r="G835" s="235"/>
      <c r="H835" s="238">
        <v>0.40300000000000002</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197</v>
      </c>
      <c r="AU835" s="244" t="s">
        <v>92</v>
      </c>
      <c r="AV835" s="13" t="s">
        <v>81</v>
      </c>
      <c r="AW835" s="13" t="s">
        <v>33</v>
      </c>
      <c r="AX835" s="13" t="s">
        <v>72</v>
      </c>
      <c r="AY835" s="244" t="s">
        <v>174</v>
      </c>
    </row>
    <row r="836" s="2" customFormat="1">
      <c r="A836" s="40"/>
      <c r="B836" s="41"/>
      <c r="C836" s="215" t="s">
        <v>1192</v>
      </c>
      <c r="D836" s="215" t="s">
        <v>176</v>
      </c>
      <c r="E836" s="216" t="s">
        <v>1193</v>
      </c>
      <c r="F836" s="217" t="s">
        <v>1194</v>
      </c>
      <c r="G836" s="218" t="s">
        <v>179</v>
      </c>
      <c r="H836" s="219">
        <v>1.21</v>
      </c>
      <c r="I836" s="220"/>
      <c r="J836" s="221">
        <f>ROUND(I836*H836,2)</f>
        <v>0</v>
      </c>
      <c r="K836" s="217" t="s">
        <v>180</v>
      </c>
      <c r="L836" s="46"/>
      <c r="M836" s="222" t="s">
        <v>19</v>
      </c>
      <c r="N836" s="223" t="s">
        <v>43</v>
      </c>
      <c r="O836" s="86"/>
      <c r="P836" s="224">
        <f>O836*H836</f>
        <v>0</v>
      </c>
      <c r="Q836" s="224">
        <v>0.0043400000000000001</v>
      </c>
      <c r="R836" s="224">
        <f>Q836*H836</f>
        <v>0.0052513999999999998</v>
      </c>
      <c r="S836" s="224">
        <v>0.28299999999999997</v>
      </c>
      <c r="T836" s="225">
        <f>S836*H836</f>
        <v>0.34242999999999996</v>
      </c>
      <c r="U836" s="40"/>
      <c r="V836" s="40"/>
      <c r="W836" s="40"/>
      <c r="X836" s="40"/>
      <c r="Y836" s="40"/>
      <c r="Z836" s="40"/>
      <c r="AA836" s="40"/>
      <c r="AB836" s="40"/>
      <c r="AC836" s="40"/>
      <c r="AD836" s="40"/>
      <c r="AE836" s="40"/>
      <c r="AR836" s="226" t="s">
        <v>181</v>
      </c>
      <c r="AT836" s="226" t="s">
        <v>176</v>
      </c>
      <c r="AU836" s="226" t="s">
        <v>92</v>
      </c>
      <c r="AY836" s="19" t="s">
        <v>174</v>
      </c>
      <c r="BE836" s="227">
        <f>IF(N836="základní",J836,0)</f>
        <v>0</v>
      </c>
      <c r="BF836" s="227">
        <f>IF(N836="snížená",J836,0)</f>
        <v>0</v>
      </c>
      <c r="BG836" s="227">
        <f>IF(N836="zákl. přenesená",J836,0)</f>
        <v>0</v>
      </c>
      <c r="BH836" s="227">
        <f>IF(N836="sníž. přenesená",J836,0)</f>
        <v>0</v>
      </c>
      <c r="BI836" s="227">
        <f>IF(N836="nulová",J836,0)</f>
        <v>0</v>
      </c>
      <c r="BJ836" s="19" t="s">
        <v>79</v>
      </c>
      <c r="BK836" s="227">
        <f>ROUND(I836*H836,2)</f>
        <v>0</v>
      </c>
      <c r="BL836" s="19" t="s">
        <v>181</v>
      </c>
      <c r="BM836" s="226" t="s">
        <v>1195</v>
      </c>
    </row>
    <row r="837" s="2" customFormat="1">
      <c r="A837" s="40"/>
      <c r="B837" s="41"/>
      <c r="C837" s="42"/>
      <c r="D837" s="228" t="s">
        <v>183</v>
      </c>
      <c r="E837" s="42"/>
      <c r="F837" s="229" t="s">
        <v>1196</v>
      </c>
      <c r="G837" s="42"/>
      <c r="H837" s="42"/>
      <c r="I837" s="230"/>
      <c r="J837" s="42"/>
      <c r="K837" s="42"/>
      <c r="L837" s="46"/>
      <c r="M837" s="231"/>
      <c r="N837" s="232"/>
      <c r="O837" s="86"/>
      <c r="P837" s="86"/>
      <c r="Q837" s="86"/>
      <c r="R837" s="86"/>
      <c r="S837" s="86"/>
      <c r="T837" s="87"/>
      <c r="U837" s="40"/>
      <c r="V837" s="40"/>
      <c r="W837" s="40"/>
      <c r="X837" s="40"/>
      <c r="Y837" s="40"/>
      <c r="Z837" s="40"/>
      <c r="AA837" s="40"/>
      <c r="AB837" s="40"/>
      <c r="AC837" s="40"/>
      <c r="AD837" s="40"/>
      <c r="AE837" s="40"/>
      <c r="AT837" s="19" t="s">
        <v>183</v>
      </c>
      <c r="AU837" s="19" t="s">
        <v>92</v>
      </c>
    </row>
    <row r="838" s="2" customFormat="1">
      <c r="A838" s="40"/>
      <c r="B838" s="41"/>
      <c r="C838" s="42"/>
      <c r="D838" s="228" t="s">
        <v>185</v>
      </c>
      <c r="E838" s="42"/>
      <c r="F838" s="233" t="s">
        <v>1169</v>
      </c>
      <c r="G838" s="42"/>
      <c r="H838" s="42"/>
      <c r="I838" s="230"/>
      <c r="J838" s="42"/>
      <c r="K838" s="42"/>
      <c r="L838" s="46"/>
      <c r="M838" s="231"/>
      <c r="N838" s="232"/>
      <c r="O838" s="86"/>
      <c r="P838" s="86"/>
      <c r="Q838" s="86"/>
      <c r="R838" s="86"/>
      <c r="S838" s="86"/>
      <c r="T838" s="87"/>
      <c r="U838" s="40"/>
      <c r="V838" s="40"/>
      <c r="W838" s="40"/>
      <c r="X838" s="40"/>
      <c r="Y838" s="40"/>
      <c r="Z838" s="40"/>
      <c r="AA838" s="40"/>
      <c r="AB838" s="40"/>
      <c r="AC838" s="40"/>
      <c r="AD838" s="40"/>
      <c r="AE838" s="40"/>
      <c r="AT838" s="19" t="s">
        <v>185</v>
      </c>
      <c r="AU838" s="19" t="s">
        <v>92</v>
      </c>
    </row>
    <row r="839" s="13" customFormat="1">
      <c r="A839" s="13"/>
      <c r="B839" s="234"/>
      <c r="C839" s="235"/>
      <c r="D839" s="228" t="s">
        <v>197</v>
      </c>
      <c r="E839" s="236" t="s">
        <v>19</v>
      </c>
      <c r="F839" s="237" t="s">
        <v>1197</v>
      </c>
      <c r="G839" s="235"/>
      <c r="H839" s="238">
        <v>1.21</v>
      </c>
      <c r="I839" s="239"/>
      <c r="J839" s="235"/>
      <c r="K839" s="235"/>
      <c r="L839" s="240"/>
      <c r="M839" s="241"/>
      <c r="N839" s="242"/>
      <c r="O839" s="242"/>
      <c r="P839" s="242"/>
      <c r="Q839" s="242"/>
      <c r="R839" s="242"/>
      <c r="S839" s="242"/>
      <c r="T839" s="243"/>
      <c r="U839" s="13"/>
      <c r="V839" s="13"/>
      <c r="W839" s="13"/>
      <c r="X839" s="13"/>
      <c r="Y839" s="13"/>
      <c r="Z839" s="13"/>
      <c r="AA839" s="13"/>
      <c r="AB839" s="13"/>
      <c r="AC839" s="13"/>
      <c r="AD839" s="13"/>
      <c r="AE839" s="13"/>
      <c r="AT839" s="244" t="s">
        <v>197</v>
      </c>
      <c r="AU839" s="244" t="s">
        <v>92</v>
      </c>
      <c r="AV839" s="13" t="s">
        <v>81</v>
      </c>
      <c r="AW839" s="13" t="s">
        <v>33</v>
      </c>
      <c r="AX839" s="13" t="s">
        <v>72</v>
      </c>
      <c r="AY839" s="244" t="s">
        <v>174</v>
      </c>
    </row>
    <row r="840" s="2" customFormat="1">
      <c r="A840" s="40"/>
      <c r="B840" s="41"/>
      <c r="C840" s="215" t="s">
        <v>1198</v>
      </c>
      <c r="D840" s="215" t="s">
        <v>176</v>
      </c>
      <c r="E840" s="216" t="s">
        <v>1199</v>
      </c>
      <c r="F840" s="217" t="s">
        <v>1200</v>
      </c>
      <c r="G840" s="218" t="s">
        <v>179</v>
      </c>
      <c r="H840" s="219">
        <v>0.69999999999999996</v>
      </c>
      <c r="I840" s="220"/>
      <c r="J840" s="221">
        <f>ROUND(I840*H840,2)</f>
        <v>0</v>
      </c>
      <c r="K840" s="217" t="s">
        <v>180</v>
      </c>
      <c r="L840" s="46"/>
      <c r="M840" s="222" t="s">
        <v>19</v>
      </c>
      <c r="N840" s="223" t="s">
        <v>43</v>
      </c>
      <c r="O840" s="86"/>
      <c r="P840" s="224">
        <f>O840*H840</f>
        <v>0</v>
      </c>
      <c r="Q840" s="224">
        <v>0.0028400000000000001</v>
      </c>
      <c r="R840" s="224">
        <f>Q840*H840</f>
        <v>0.0019879999999999998</v>
      </c>
      <c r="S840" s="224">
        <v>0.159</v>
      </c>
      <c r="T840" s="225">
        <f>S840*H840</f>
        <v>0.1113</v>
      </c>
      <c r="U840" s="40"/>
      <c r="V840" s="40"/>
      <c r="W840" s="40"/>
      <c r="X840" s="40"/>
      <c r="Y840" s="40"/>
      <c r="Z840" s="40"/>
      <c r="AA840" s="40"/>
      <c r="AB840" s="40"/>
      <c r="AC840" s="40"/>
      <c r="AD840" s="40"/>
      <c r="AE840" s="40"/>
      <c r="AR840" s="226" t="s">
        <v>181</v>
      </c>
      <c r="AT840" s="226" t="s">
        <v>176</v>
      </c>
      <c r="AU840" s="226" t="s">
        <v>92</v>
      </c>
      <c r="AY840" s="19" t="s">
        <v>174</v>
      </c>
      <c r="BE840" s="227">
        <f>IF(N840="základní",J840,0)</f>
        <v>0</v>
      </c>
      <c r="BF840" s="227">
        <f>IF(N840="snížená",J840,0)</f>
        <v>0</v>
      </c>
      <c r="BG840" s="227">
        <f>IF(N840="zákl. přenesená",J840,0)</f>
        <v>0</v>
      </c>
      <c r="BH840" s="227">
        <f>IF(N840="sníž. přenesená",J840,0)</f>
        <v>0</v>
      </c>
      <c r="BI840" s="227">
        <f>IF(N840="nulová",J840,0)</f>
        <v>0</v>
      </c>
      <c r="BJ840" s="19" t="s">
        <v>79</v>
      </c>
      <c r="BK840" s="227">
        <f>ROUND(I840*H840,2)</f>
        <v>0</v>
      </c>
      <c r="BL840" s="19" t="s">
        <v>181</v>
      </c>
      <c r="BM840" s="226" t="s">
        <v>1201</v>
      </c>
    </row>
    <row r="841" s="2" customFormat="1">
      <c r="A841" s="40"/>
      <c r="B841" s="41"/>
      <c r="C841" s="42"/>
      <c r="D841" s="228" t="s">
        <v>183</v>
      </c>
      <c r="E841" s="42"/>
      <c r="F841" s="229" t="s">
        <v>1202</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183</v>
      </c>
      <c r="AU841" s="19" t="s">
        <v>92</v>
      </c>
    </row>
    <row r="842" s="2" customFormat="1">
      <c r="A842" s="40"/>
      <c r="B842" s="41"/>
      <c r="C842" s="42"/>
      <c r="D842" s="228" t="s">
        <v>185</v>
      </c>
      <c r="E842" s="42"/>
      <c r="F842" s="233" t="s">
        <v>1169</v>
      </c>
      <c r="G842" s="42"/>
      <c r="H842" s="42"/>
      <c r="I842" s="230"/>
      <c r="J842" s="42"/>
      <c r="K842" s="42"/>
      <c r="L842" s="46"/>
      <c r="M842" s="231"/>
      <c r="N842" s="232"/>
      <c r="O842" s="86"/>
      <c r="P842" s="86"/>
      <c r="Q842" s="86"/>
      <c r="R842" s="86"/>
      <c r="S842" s="86"/>
      <c r="T842" s="87"/>
      <c r="U842" s="40"/>
      <c r="V842" s="40"/>
      <c r="W842" s="40"/>
      <c r="X842" s="40"/>
      <c r="Y842" s="40"/>
      <c r="Z842" s="40"/>
      <c r="AA842" s="40"/>
      <c r="AB842" s="40"/>
      <c r="AC842" s="40"/>
      <c r="AD842" s="40"/>
      <c r="AE842" s="40"/>
      <c r="AT842" s="19" t="s">
        <v>185</v>
      </c>
      <c r="AU842" s="19" t="s">
        <v>92</v>
      </c>
    </row>
    <row r="843" s="13" customFormat="1">
      <c r="A843" s="13"/>
      <c r="B843" s="234"/>
      <c r="C843" s="235"/>
      <c r="D843" s="228" t="s">
        <v>197</v>
      </c>
      <c r="E843" s="236" t="s">
        <v>19</v>
      </c>
      <c r="F843" s="237" t="s">
        <v>1203</v>
      </c>
      <c r="G843" s="235"/>
      <c r="H843" s="238">
        <v>0.69999999999999996</v>
      </c>
      <c r="I843" s="239"/>
      <c r="J843" s="235"/>
      <c r="K843" s="235"/>
      <c r="L843" s="240"/>
      <c r="M843" s="241"/>
      <c r="N843" s="242"/>
      <c r="O843" s="242"/>
      <c r="P843" s="242"/>
      <c r="Q843" s="242"/>
      <c r="R843" s="242"/>
      <c r="S843" s="242"/>
      <c r="T843" s="243"/>
      <c r="U843" s="13"/>
      <c r="V843" s="13"/>
      <c r="W843" s="13"/>
      <c r="X843" s="13"/>
      <c r="Y843" s="13"/>
      <c r="Z843" s="13"/>
      <c r="AA843" s="13"/>
      <c r="AB843" s="13"/>
      <c r="AC843" s="13"/>
      <c r="AD843" s="13"/>
      <c r="AE843" s="13"/>
      <c r="AT843" s="244" t="s">
        <v>197</v>
      </c>
      <c r="AU843" s="244" t="s">
        <v>92</v>
      </c>
      <c r="AV843" s="13" t="s">
        <v>81</v>
      </c>
      <c r="AW843" s="13" t="s">
        <v>33</v>
      </c>
      <c r="AX843" s="13" t="s">
        <v>72</v>
      </c>
      <c r="AY843" s="244" t="s">
        <v>174</v>
      </c>
    </row>
    <row r="844" s="2" customFormat="1">
      <c r="A844" s="40"/>
      <c r="B844" s="41"/>
      <c r="C844" s="215" t="s">
        <v>1204</v>
      </c>
      <c r="D844" s="215" t="s">
        <v>176</v>
      </c>
      <c r="E844" s="216" t="s">
        <v>1205</v>
      </c>
      <c r="F844" s="217" t="s">
        <v>1206</v>
      </c>
      <c r="G844" s="218" t="s">
        <v>179</v>
      </c>
      <c r="H844" s="219">
        <v>37.659999999999997</v>
      </c>
      <c r="I844" s="220"/>
      <c r="J844" s="221">
        <f>ROUND(I844*H844,2)</f>
        <v>0</v>
      </c>
      <c r="K844" s="217" t="s">
        <v>180</v>
      </c>
      <c r="L844" s="46"/>
      <c r="M844" s="222" t="s">
        <v>19</v>
      </c>
      <c r="N844" s="223" t="s">
        <v>43</v>
      </c>
      <c r="O844" s="86"/>
      <c r="P844" s="224">
        <f>O844*H844</f>
        <v>0</v>
      </c>
      <c r="Q844" s="224">
        <v>0</v>
      </c>
      <c r="R844" s="224">
        <f>Q844*H844</f>
        <v>0</v>
      </c>
      <c r="S844" s="224">
        <v>0.34999999999999998</v>
      </c>
      <c r="T844" s="225">
        <f>S844*H844</f>
        <v>13.180999999999997</v>
      </c>
      <c r="U844" s="40"/>
      <c r="V844" s="40"/>
      <c r="W844" s="40"/>
      <c r="X844" s="40"/>
      <c r="Y844" s="40"/>
      <c r="Z844" s="40"/>
      <c r="AA844" s="40"/>
      <c r="AB844" s="40"/>
      <c r="AC844" s="40"/>
      <c r="AD844" s="40"/>
      <c r="AE844" s="40"/>
      <c r="AR844" s="226" t="s">
        <v>181</v>
      </c>
      <c r="AT844" s="226" t="s">
        <v>176</v>
      </c>
      <c r="AU844" s="226" t="s">
        <v>92</v>
      </c>
      <c r="AY844" s="19" t="s">
        <v>174</v>
      </c>
      <c r="BE844" s="227">
        <f>IF(N844="základní",J844,0)</f>
        <v>0</v>
      </c>
      <c r="BF844" s="227">
        <f>IF(N844="snížená",J844,0)</f>
        <v>0</v>
      </c>
      <c r="BG844" s="227">
        <f>IF(N844="zákl. přenesená",J844,0)</f>
        <v>0</v>
      </c>
      <c r="BH844" s="227">
        <f>IF(N844="sníž. přenesená",J844,0)</f>
        <v>0</v>
      </c>
      <c r="BI844" s="227">
        <f>IF(N844="nulová",J844,0)</f>
        <v>0</v>
      </c>
      <c r="BJ844" s="19" t="s">
        <v>79</v>
      </c>
      <c r="BK844" s="227">
        <f>ROUND(I844*H844,2)</f>
        <v>0</v>
      </c>
      <c r="BL844" s="19" t="s">
        <v>181</v>
      </c>
      <c r="BM844" s="226" t="s">
        <v>1207</v>
      </c>
    </row>
    <row r="845" s="2" customFormat="1">
      <c r="A845" s="40"/>
      <c r="B845" s="41"/>
      <c r="C845" s="42"/>
      <c r="D845" s="228" t="s">
        <v>183</v>
      </c>
      <c r="E845" s="42"/>
      <c r="F845" s="229" t="s">
        <v>1208</v>
      </c>
      <c r="G845" s="42"/>
      <c r="H845" s="42"/>
      <c r="I845" s="230"/>
      <c r="J845" s="42"/>
      <c r="K845" s="42"/>
      <c r="L845" s="46"/>
      <c r="M845" s="231"/>
      <c r="N845" s="232"/>
      <c r="O845" s="86"/>
      <c r="P845" s="86"/>
      <c r="Q845" s="86"/>
      <c r="R845" s="86"/>
      <c r="S845" s="86"/>
      <c r="T845" s="87"/>
      <c r="U845" s="40"/>
      <c r="V845" s="40"/>
      <c r="W845" s="40"/>
      <c r="X845" s="40"/>
      <c r="Y845" s="40"/>
      <c r="Z845" s="40"/>
      <c r="AA845" s="40"/>
      <c r="AB845" s="40"/>
      <c r="AC845" s="40"/>
      <c r="AD845" s="40"/>
      <c r="AE845" s="40"/>
      <c r="AT845" s="19" t="s">
        <v>183</v>
      </c>
      <c r="AU845" s="19" t="s">
        <v>92</v>
      </c>
    </row>
    <row r="846" s="2" customFormat="1">
      <c r="A846" s="40"/>
      <c r="B846" s="41"/>
      <c r="C846" s="42"/>
      <c r="D846" s="228" t="s">
        <v>185</v>
      </c>
      <c r="E846" s="42"/>
      <c r="F846" s="233" t="s">
        <v>1209</v>
      </c>
      <c r="G846" s="42"/>
      <c r="H846" s="42"/>
      <c r="I846" s="230"/>
      <c r="J846" s="42"/>
      <c r="K846" s="42"/>
      <c r="L846" s="46"/>
      <c r="M846" s="231"/>
      <c r="N846" s="232"/>
      <c r="O846" s="86"/>
      <c r="P846" s="86"/>
      <c r="Q846" s="86"/>
      <c r="R846" s="86"/>
      <c r="S846" s="86"/>
      <c r="T846" s="87"/>
      <c r="U846" s="40"/>
      <c r="V846" s="40"/>
      <c r="W846" s="40"/>
      <c r="X846" s="40"/>
      <c r="Y846" s="40"/>
      <c r="Z846" s="40"/>
      <c r="AA846" s="40"/>
      <c r="AB846" s="40"/>
      <c r="AC846" s="40"/>
      <c r="AD846" s="40"/>
      <c r="AE846" s="40"/>
      <c r="AT846" s="19" t="s">
        <v>185</v>
      </c>
      <c r="AU846" s="19" t="s">
        <v>92</v>
      </c>
    </row>
    <row r="847" s="13" customFormat="1">
      <c r="A847" s="13"/>
      <c r="B847" s="234"/>
      <c r="C847" s="235"/>
      <c r="D847" s="228" t="s">
        <v>197</v>
      </c>
      <c r="E847" s="236" t="s">
        <v>19</v>
      </c>
      <c r="F847" s="237" t="s">
        <v>1210</v>
      </c>
      <c r="G847" s="235"/>
      <c r="H847" s="238">
        <v>37.659999999999997</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197</v>
      </c>
      <c r="AU847" s="244" t="s">
        <v>92</v>
      </c>
      <c r="AV847" s="13" t="s">
        <v>81</v>
      </c>
      <c r="AW847" s="13" t="s">
        <v>33</v>
      </c>
      <c r="AX847" s="13" t="s">
        <v>72</v>
      </c>
      <c r="AY847" s="244" t="s">
        <v>174</v>
      </c>
    </row>
    <row r="848" s="12" customFormat="1" ht="22.8" customHeight="1">
      <c r="A848" s="12"/>
      <c r="B848" s="199"/>
      <c r="C848" s="200"/>
      <c r="D848" s="201" t="s">
        <v>71</v>
      </c>
      <c r="E848" s="213" t="s">
        <v>1211</v>
      </c>
      <c r="F848" s="213" t="s">
        <v>1212</v>
      </c>
      <c r="G848" s="200"/>
      <c r="H848" s="200"/>
      <c r="I848" s="203"/>
      <c r="J848" s="214">
        <f>BK848</f>
        <v>0</v>
      </c>
      <c r="K848" s="200"/>
      <c r="L848" s="205"/>
      <c r="M848" s="206"/>
      <c r="N848" s="207"/>
      <c r="O848" s="207"/>
      <c r="P848" s="208">
        <f>SUM(P849:P865)</f>
        <v>0</v>
      </c>
      <c r="Q848" s="207"/>
      <c r="R848" s="208">
        <f>SUM(R849:R865)</f>
        <v>0</v>
      </c>
      <c r="S848" s="207"/>
      <c r="T848" s="209">
        <f>SUM(T849:T865)</f>
        <v>0</v>
      </c>
      <c r="U848" s="12"/>
      <c r="V848" s="12"/>
      <c r="W848" s="12"/>
      <c r="X848" s="12"/>
      <c r="Y848" s="12"/>
      <c r="Z848" s="12"/>
      <c r="AA848" s="12"/>
      <c r="AB848" s="12"/>
      <c r="AC848" s="12"/>
      <c r="AD848" s="12"/>
      <c r="AE848" s="12"/>
      <c r="AR848" s="210" t="s">
        <v>79</v>
      </c>
      <c r="AT848" s="211" t="s">
        <v>71</v>
      </c>
      <c r="AU848" s="211" t="s">
        <v>79</v>
      </c>
      <c r="AY848" s="210" t="s">
        <v>174</v>
      </c>
      <c r="BK848" s="212">
        <f>SUM(BK849:BK865)</f>
        <v>0</v>
      </c>
    </row>
    <row r="849" s="2" customFormat="1" ht="33" customHeight="1">
      <c r="A849" s="40"/>
      <c r="B849" s="41"/>
      <c r="C849" s="215" t="s">
        <v>1213</v>
      </c>
      <c r="D849" s="215" t="s">
        <v>176</v>
      </c>
      <c r="E849" s="216" t="s">
        <v>1214</v>
      </c>
      <c r="F849" s="217" t="s">
        <v>1215</v>
      </c>
      <c r="G849" s="218" t="s">
        <v>238</v>
      </c>
      <c r="H849" s="219">
        <v>117.018</v>
      </c>
      <c r="I849" s="220"/>
      <c r="J849" s="221">
        <f>ROUND(I849*H849,2)</f>
        <v>0</v>
      </c>
      <c r="K849" s="217" t="s">
        <v>180</v>
      </c>
      <c r="L849" s="46"/>
      <c r="M849" s="222" t="s">
        <v>19</v>
      </c>
      <c r="N849" s="223" t="s">
        <v>43</v>
      </c>
      <c r="O849" s="86"/>
      <c r="P849" s="224">
        <f>O849*H849</f>
        <v>0</v>
      </c>
      <c r="Q849" s="224">
        <v>0</v>
      </c>
      <c r="R849" s="224">
        <f>Q849*H849</f>
        <v>0</v>
      </c>
      <c r="S849" s="224">
        <v>0</v>
      </c>
      <c r="T849" s="225">
        <f>S849*H849</f>
        <v>0</v>
      </c>
      <c r="U849" s="40"/>
      <c r="V849" s="40"/>
      <c r="W849" s="40"/>
      <c r="X849" s="40"/>
      <c r="Y849" s="40"/>
      <c r="Z849" s="40"/>
      <c r="AA849" s="40"/>
      <c r="AB849" s="40"/>
      <c r="AC849" s="40"/>
      <c r="AD849" s="40"/>
      <c r="AE849" s="40"/>
      <c r="AR849" s="226" t="s">
        <v>181</v>
      </c>
      <c r="AT849" s="226" t="s">
        <v>176</v>
      </c>
      <c r="AU849" s="226" t="s">
        <v>81</v>
      </c>
      <c r="AY849" s="19" t="s">
        <v>174</v>
      </c>
      <c r="BE849" s="227">
        <f>IF(N849="základní",J849,0)</f>
        <v>0</v>
      </c>
      <c r="BF849" s="227">
        <f>IF(N849="snížená",J849,0)</f>
        <v>0</v>
      </c>
      <c r="BG849" s="227">
        <f>IF(N849="zákl. přenesená",J849,0)</f>
        <v>0</v>
      </c>
      <c r="BH849" s="227">
        <f>IF(N849="sníž. přenesená",J849,0)</f>
        <v>0</v>
      </c>
      <c r="BI849" s="227">
        <f>IF(N849="nulová",J849,0)</f>
        <v>0</v>
      </c>
      <c r="BJ849" s="19" t="s">
        <v>79</v>
      </c>
      <c r="BK849" s="227">
        <f>ROUND(I849*H849,2)</f>
        <v>0</v>
      </c>
      <c r="BL849" s="19" t="s">
        <v>181</v>
      </c>
      <c r="BM849" s="226" t="s">
        <v>1216</v>
      </c>
    </row>
    <row r="850" s="2" customFormat="1">
      <c r="A850" s="40"/>
      <c r="B850" s="41"/>
      <c r="C850" s="42"/>
      <c r="D850" s="228" t="s">
        <v>183</v>
      </c>
      <c r="E850" s="42"/>
      <c r="F850" s="229" t="s">
        <v>1217</v>
      </c>
      <c r="G850" s="42"/>
      <c r="H850" s="42"/>
      <c r="I850" s="230"/>
      <c r="J850" s="42"/>
      <c r="K850" s="42"/>
      <c r="L850" s="46"/>
      <c r="M850" s="231"/>
      <c r="N850" s="232"/>
      <c r="O850" s="86"/>
      <c r="P850" s="86"/>
      <c r="Q850" s="86"/>
      <c r="R850" s="86"/>
      <c r="S850" s="86"/>
      <c r="T850" s="87"/>
      <c r="U850" s="40"/>
      <c r="V850" s="40"/>
      <c r="W850" s="40"/>
      <c r="X850" s="40"/>
      <c r="Y850" s="40"/>
      <c r="Z850" s="40"/>
      <c r="AA850" s="40"/>
      <c r="AB850" s="40"/>
      <c r="AC850" s="40"/>
      <c r="AD850" s="40"/>
      <c r="AE850" s="40"/>
      <c r="AT850" s="19" t="s">
        <v>183</v>
      </c>
      <c r="AU850" s="19" t="s">
        <v>81</v>
      </c>
    </row>
    <row r="851" s="2" customFormat="1">
      <c r="A851" s="40"/>
      <c r="B851" s="41"/>
      <c r="C851" s="42"/>
      <c r="D851" s="228" t="s">
        <v>185</v>
      </c>
      <c r="E851" s="42"/>
      <c r="F851" s="233" t="s">
        <v>1218</v>
      </c>
      <c r="G851" s="42"/>
      <c r="H851" s="42"/>
      <c r="I851" s="230"/>
      <c r="J851" s="42"/>
      <c r="K851" s="42"/>
      <c r="L851" s="46"/>
      <c r="M851" s="231"/>
      <c r="N851" s="232"/>
      <c r="O851" s="86"/>
      <c r="P851" s="86"/>
      <c r="Q851" s="86"/>
      <c r="R851" s="86"/>
      <c r="S851" s="86"/>
      <c r="T851" s="87"/>
      <c r="U851" s="40"/>
      <c r="V851" s="40"/>
      <c r="W851" s="40"/>
      <c r="X851" s="40"/>
      <c r="Y851" s="40"/>
      <c r="Z851" s="40"/>
      <c r="AA851" s="40"/>
      <c r="AB851" s="40"/>
      <c r="AC851" s="40"/>
      <c r="AD851" s="40"/>
      <c r="AE851" s="40"/>
      <c r="AT851" s="19" t="s">
        <v>185</v>
      </c>
      <c r="AU851" s="19" t="s">
        <v>81</v>
      </c>
    </row>
    <row r="852" s="2" customFormat="1">
      <c r="A852" s="40"/>
      <c r="B852" s="41"/>
      <c r="C852" s="215" t="s">
        <v>1219</v>
      </c>
      <c r="D852" s="215" t="s">
        <v>176</v>
      </c>
      <c r="E852" s="216" t="s">
        <v>1220</v>
      </c>
      <c r="F852" s="217" t="s">
        <v>1221</v>
      </c>
      <c r="G852" s="218" t="s">
        <v>238</v>
      </c>
      <c r="H852" s="219">
        <v>117.018</v>
      </c>
      <c r="I852" s="220"/>
      <c r="J852" s="221">
        <f>ROUND(I852*H852,2)</f>
        <v>0</v>
      </c>
      <c r="K852" s="217" t="s">
        <v>180</v>
      </c>
      <c r="L852" s="46"/>
      <c r="M852" s="222" t="s">
        <v>19</v>
      </c>
      <c r="N852" s="223" t="s">
        <v>43</v>
      </c>
      <c r="O852" s="86"/>
      <c r="P852" s="224">
        <f>O852*H852</f>
        <v>0</v>
      </c>
      <c r="Q852" s="224">
        <v>0</v>
      </c>
      <c r="R852" s="224">
        <f>Q852*H852</f>
        <v>0</v>
      </c>
      <c r="S852" s="224">
        <v>0</v>
      </c>
      <c r="T852" s="225">
        <f>S852*H852</f>
        <v>0</v>
      </c>
      <c r="U852" s="40"/>
      <c r="V852" s="40"/>
      <c r="W852" s="40"/>
      <c r="X852" s="40"/>
      <c r="Y852" s="40"/>
      <c r="Z852" s="40"/>
      <c r="AA852" s="40"/>
      <c r="AB852" s="40"/>
      <c r="AC852" s="40"/>
      <c r="AD852" s="40"/>
      <c r="AE852" s="40"/>
      <c r="AR852" s="226" t="s">
        <v>181</v>
      </c>
      <c r="AT852" s="226" t="s">
        <v>176</v>
      </c>
      <c r="AU852" s="226" t="s">
        <v>81</v>
      </c>
      <c r="AY852" s="19" t="s">
        <v>174</v>
      </c>
      <c r="BE852" s="227">
        <f>IF(N852="základní",J852,0)</f>
        <v>0</v>
      </c>
      <c r="BF852" s="227">
        <f>IF(N852="snížená",J852,0)</f>
        <v>0</v>
      </c>
      <c r="BG852" s="227">
        <f>IF(N852="zákl. přenesená",J852,0)</f>
        <v>0</v>
      </c>
      <c r="BH852" s="227">
        <f>IF(N852="sníž. přenesená",J852,0)</f>
        <v>0</v>
      </c>
      <c r="BI852" s="227">
        <f>IF(N852="nulová",J852,0)</f>
        <v>0</v>
      </c>
      <c r="BJ852" s="19" t="s">
        <v>79</v>
      </c>
      <c r="BK852" s="227">
        <f>ROUND(I852*H852,2)</f>
        <v>0</v>
      </c>
      <c r="BL852" s="19" t="s">
        <v>181</v>
      </c>
      <c r="BM852" s="226" t="s">
        <v>1222</v>
      </c>
    </row>
    <row r="853" s="2" customFormat="1">
      <c r="A853" s="40"/>
      <c r="B853" s="41"/>
      <c r="C853" s="42"/>
      <c r="D853" s="228" t="s">
        <v>183</v>
      </c>
      <c r="E853" s="42"/>
      <c r="F853" s="229" t="s">
        <v>1223</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183</v>
      </c>
      <c r="AU853" s="19" t="s">
        <v>81</v>
      </c>
    </row>
    <row r="854" s="2" customFormat="1">
      <c r="A854" s="40"/>
      <c r="B854" s="41"/>
      <c r="C854" s="42"/>
      <c r="D854" s="228" t="s">
        <v>185</v>
      </c>
      <c r="E854" s="42"/>
      <c r="F854" s="233" t="s">
        <v>1224</v>
      </c>
      <c r="G854" s="42"/>
      <c r="H854" s="42"/>
      <c r="I854" s="230"/>
      <c r="J854" s="42"/>
      <c r="K854" s="42"/>
      <c r="L854" s="46"/>
      <c r="M854" s="231"/>
      <c r="N854" s="232"/>
      <c r="O854" s="86"/>
      <c r="P854" s="86"/>
      <c r="Q854" s="86"/>
      <c r="R854" s="86"/>
      <c r="S854" s="86"/>
      <c r="T854" s="87"/>
      <c r="U854" s="40"/>
      <c r="V854" s="40"/>
      <c r="W854" s="40"/>
      <c r="X854" s="40"/>
      <c r="Y854" s="40"/>
      <c r="Z854" s="40"/>
      <c r="AA854" s="40"/>
      <c r="AB854" s="40"/>
      <c r="AC854" s="40"/>
      <c r="AD854" s="40"/>
      <c r="AE854" s="40"/>
      <c r="AT854" s="19" t="s">
        <v>185</v>
      </c>
      <c r="AU854" s="19" t="s">
        <v>81</v>
      </c>
    </row>
    <row r="855" s="2" customFormat="1">
      <c r="A855" s="40"/>
      <c r="B855" s="41"/>
      <c r="C855" s="215" t="s">
        <v>1225</v>
      </c>
      <c r="D855" s="215" t="s">
        <v>176</v>
      </c>
      <c r="E855" s="216" t="s">
        <v>1226</v>
      </c>
      <c r="F855" s="217" t="s">
        <v>1227</v>
      </c>
      <c r="G855" s="218" t="s">
        <v>238</v>
      </c>
      <c r="H855" s="219">
        <v>1638.252</v>
      </c>
      <c r="I855" s="220"/>
      <c r="J855" s="221">
        <f>ROUND(I855*H855,2)</f>
        <v>0</v>
      </c>
      <c r="K855" s="217" t="s">
        <v>180</v>
      </c>
      <c r="L855" s="46"/>
      <c r="M855" s="222" t="s">
        <v>19</v>
      </c>
      <c r="N855" s="223" t="s">
        <v>43</v>
      </c>
      <c r="O855" s="86"/>
      <c r="P855" s="224">
        <f>O855*H855</f>
        <v>0</v>
      </c>
      <c r="Q855" s="224">
        <v>0</v>
      </c>
      <c r="R855" s="224">
        <f>Q855*H855</f>
        <v>0</v>
      </c>
      <c r="S855" s="224">
        <v>0</v>
      </c>
      <c r="T855" s="225">
        <f>S855*H855</f>
        <v>0</v>
      </c>
      <c r="U855" s="40"/>
      <c r="V855" s="40"/>
      <c r="W855" s="40"/>
      <c r="X855" s="40"/>
      <c r="Y855" s="40"/>
      <c r="Z855" s="40"/>
      <c r="AA855" s="40"/>
      <c r="AB855" s="40"/>
      <c r="AC855" s="40"/>
      <c r="AD855" s="40"/>
      <c r="AE855" s="40"/>
      <c r="AR855" s="226" t="s">
        <v>181</v>
      </c>
      <c r="AT855" s="226" t="s">
        <v>176</v>
      </c>
      <c r="AU855" s="226" t="s">
        <v>81</v>
      </c>
      <c r="AY855" s="19" t="s">
        <v>174</v>
      </c>
      <c r="BE855" s="227">
        <f>IF(N855="základní",J855,0)</f>
        <v>0</v>
      </c>
      <c r="BF855" s="227">
        <f>IF(N855="snížená",J855,0)</f>
        <v>0</v>
      </c>
      <c r="BG855" s="227">
        <f>IF(N855="zákl. přenesená",J855,0)</f>
        <v>0</v>
      </c>
      <c r="BH855" s="227">
        <f>IF(N855="sníž. přenesená",J855,0)</f>
        <v>0</v>
      </c>
      <c r="BI855" s="227">
        <f>IF(N855="nulová",J855,0)</f>
        <v>0</v>
      </c>
      <c r="BJ855" s="19" t="s">
        <v>79</v>
      </c>
      <c r="BK855" s="227">
        <f>ROUND(I855*H855,2)</f>
        <v>0</v>
      </c>
      <c r="BL855" s="19" t="s">
        <v>181</v>
      </c>
      <c r="BM855" s="226" t="s">
        <v>1228</v>
      </c>
    </row>
    <row r="856" s="2" customFormat="1">
      <c r="A856" s="40"/>
      <c r="B856" s="41"/>
      <c r="C856" s="42"/>
      <c r="D856" s="228" t="s">
        <v>183</v>
      </c>
      <c r="E856" s="42"/>
      <c r="F856" s="229" t="s">
        <v>1229</v>
      </c>
      <c r="G856" s="42"/>
      <c r="H856" s="42"/>
      <c r="I856" s="230"/>
      <c r="J856" s="42"/>
      <c r="K856" s="42"/>
      <c r="L856" s="46"/>
      <c r="M856" s="231"/>
      <c r="N856" s="232"/>
      <c r="O856" s="86"/>
      <c r="P856" s="86"/>
      <c r="Q856" s="86"/>
      <c r="R856" s="86"/>
      <c r="S856" s="86"/>
      <c r="T856" s="87"/>
      <c r="U856" s="40"/>
      <c r="V856" s="40"/>
      <c r="W856" s="40"/>
      <c r="X856" s="40"/>
      <c r="Y856" s="40"/>
      <c r="Z856" s="40"/>
      <c r="AA856" s="40"/>
      <c r="AB856" s="40"/>
      <c r="AC856" s="40"/>
      <c r="AD856" s="40"/>
      <c r="AE856" s="40"/>
      <c r="AT856" s="19" t="s">
        <v>183</v>
      </c>
      <c r="AU856" s="19" t="s">
        <v>81</v>
      </c>
    </row>
    <row r="857" s="2" customFormat="1">
      <c r="A857" s="40"/>
      <c r="B857" s="41"/>
      <c r="C857" s="42"/>
      <c r="D857" s="228" t="s">
        <v>185</v>
      </c>
      <c r="E857" s="42"/>
      <c r="F857" s="233" t="s">
        <v>1224</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185</v>
      </c>
      <c r="AU857" s="19" t="s">
        <v>81</v>
      </c>
    </row>
    <row r="858" s="2" customFormat="1">
      <c r="A858" s="40"/>
      <c r="B858" s="41"/>
      <c r="C858" s="42"/>
      <c r="D858" s="228" t="s">
        <v>281</v>
      </c>
      <c r="E858" s="42"/>
      <c r="F858" s="233" t="s">
        <v>1230</v>
      </c>
      <c r="G858" s="42"/>
      <c r="H858" s="42"/>
      <c r="I858" s="230"/>
      <c r="J858" s="42"/>
      <c r="K858" s="42"/>
      <c r="L858" s="46"/>
      <c r="M858" s="231"/>
      <c r="N858" s="232"/>
      <c r="O858" s="86"/>
      <c r="P858" s="86"/>
      <c r="Q858" s="86"/>
      <c r="R858" s="86"/>
      <c r="S858" s="86"/>
      <c r="T858" s="87"/>
      <c r="U858" s="40"/>
      <c r="V858" s="40"/>
      <c r="W858" s="40"/>
      <c r="X858" s="40"/>
      <c r="Y858" s="40"/>
      <c r="Z858" s="40"/>
      <c r="AA858" s="40"/>
      <c r="AB858" s="40"/>
      <c r="AC858" s="40"/>
      <c r="AD858" s="40"/>
      <c r="AE858" s="40"/>
      <c r="AT858" s="19" t="s">
        <v>281</v>
      </c>
      <c r="AU858" s="19" t="s">
        <v>81</v>
      </c>
    </row>
    <row r="859" s="13" customFormat="1">
      <c r="A859" s="13"/>
      <c r="B859" s="234"/>
      <c r="C859" s="235"/>
      <c r="D859" s="228" t="s">
        <v>197</v>
      </c>
      <c r="E859" s="235"/>
      <c r="F859" s="237" t="s">
        <v>1231</v>
      </c>
      <c r="G859" s="235"/>
      <c r="H859" s="238">
        <v>1638.252</v>
      </c>
      <c r="I859" s="239"/>
      <c r="J859" s="235"/>
      <c r="K859" s="235"/>
      <c r="L859" s="240"/>
      <c r="M859" s="241"/>
      <c r="N859" s="242"/>
      <c r="O859" s="242"/>
      <c r="P859" s="242"/>
      <c r="Q859" s="242"/>
      <c r="R859" s="242"/>
      <c r="S859" s="242"/>
      <c r="T859" s="243"/>
      <c r="U859" s="13"/>
      <c r="V859" s="13"/>
      <c r="W859" s="13"/>
      <c r="X859" s="13"/>
      <c r="Y859" s="13"/>
      <c r="Z859" s="13"/>
      <c r="AA859" s="13"/>
      <c r="AB859" s="13"/>
      <c r="AC859" s="13"/>
      <c r="AD859" s="13"/>
      <c r="AE859" s="13"/>
      <c r="AT859" s="244" t="s">
        <v>197</v>
      </c>
      <c r="AU859" s="244" t="s">
        <v>81</v>
      </c>
      <c r="AV859" s="13" t="s">
        <v>81</v>
      </c>
      <c r="AW859" s="13" t="s">
        <v>4</v>
      </c>
      <c r="AX859" s="13" t="s">
        <v>79</v>
      </c>
      <c r="AY859" s="244" t="s">
        <v>174</v>
      </c>
    </row>
    <row r="860" s="2" customFormat="1" ht="33" customHeight="1">
      <c r="A860" s="40"/>
      <c r="B860" s="41"/>
      <c r="C860" s="215" t="s">
        <v>1232</v>
      </c>
      <c r="D860" s="215" t="s">
        <v>176</v>
      </c>
      <c r="E860" s="216" t="s">
        <v>1233</v>
      </c>
      <c r="F860" s="217" t="s">
        <v>1234</v>
      </c>
      <c r="G860" s="218" t="s">
        <v>238</v>
      </c>
      <c r="H860" s="219">
        <v>112.24800000000001</v>
      </c>
      <c r="I860" s="220"/>
      <c r="J860" s="221">
        <f>ROUND(I860*H860,2)</f>
        <v>0</v>
      </c>
      <c r="K860" s="217" t="s">
        <v>180</v>
      </c>
      <c r="L860" s="46"/>
      <c r="M860" s="222" t="s">
        <v>19</v>
      </c>
      <c r="N860" s="223" t="s">
        <v>43</v>
      </c>
      <c r="O860" s="86"/>
      <c r="P860" s="224">
        <f>O860*H860</f>
        <v>0</v>
      </c>
      <c r="Q860" s="224">
        <v>0</v>
      </c>
      <c r="R860" s="224">
        <f>Q860*H860</f>
        <v>0</v>
      </c>
      <c r="S860" s="224">
        <v>0</v>
      </c>
      <c r="T860" s="225">
        <f>S860*H860</f>
        <v>0</v>
      </c>
      <c r="U860" s="40"/>
      <c r="V860" s="40"/>
      <c r="W860" s="40"/>
      <c r="X860" s="40"/>
      <c r="Y860" s="40"/>
      <c r="Z860" s="40"/>
      <c r="AA860" s="40"/>
      <c r="AB860" s="40"/>
      <c r="AC860" s="40"/>
      <c r="AD860" s="40"/>
      <c r="AE860" s="40"/>
      <c r="AR860" s="226" t="s">
        <v>181</v>
      </c>
      <c r="AT860" s="226" t="s">
        <v>176</v>
      </c>
      <c r="AU860" s="226" t="s">
        <v>81</v>
      </c>
      <c r="AY860" s="19" t="s">
        <v>174</v>
      </c>
      <c r="BE860" s="227">
        <f>IF(N860="základní",J860,0)</f>
        <v>0</v>
      </c>
      <c r="BF860" s="227">
        <f>IF(N860="snížená",J860,0)</f>
        <v>0</v>
      </c>
      <c r="BG860" s="227">
        <f>IF(N860="zákl. přenesená",J860,0)</f>
        <v>0</v>
      </c>
      <c r="BH860" s="227">
        <f>IF(N860="sníž. přenesená",J860,0)</f>
        <v>0</v>
      </c>
      <c r="BI860" s="227">
        <f>IF(N860="nulová",J860,0)</f>
        <v>0</v>
      </c>
      <c r="BJ860" s="19" t="s">
        <v>79</v>
      </c>
      <c r="BK860" s="227">
        <f>ROUND(I860*H860,2)</f>
        <v>0</v>
      </c>
      <c r="BL860" s="19" t="s">
        <v>181</v>
      </c>
      <c r="BM860" s="226" t="s">
        <v>1235</v>
      </c>
    </row>
    <row r="861" s="2" customFormat="1">
      <c r="A861" s="40"/>
      <c r="B861" s="41"/>
      <c r="C861" s="42"/>
      <c r="D861" s="228" t="s">
        <v>183</v>
      </c>
      <c r="E861" s="42"/>
      <c r="F861" s="229" t="s">
        <v>1236</v>
      </c>
      <c r="G861" s="42"/>
      <c r="H861" s="42"/>
      <c r="I861" s="230"/>
      <c r="J861" s="42"/>
      <c r="K861" s="42"/>
      <c r="L861" s="46"/>
      <c r="M861" s="231"/>
      <c r="N861" s="232"/>
      <c r="O861" s="86"/>
      <c r="P861" s="86"/>
      <c r="Q861" s="86"/>
      <c r="R861" s="86"/>
      <c r="S861" s="86"/>
      <c r="T861" s="87"/>
      <c r="U861" s="40"/>
      <c r="V861" s="40"/>
      <c r="W861" s="40"/>
      <c r="X861" s="40"/>
      <c r="Y861" s="40"/>
      <c r="Z861" s="40"/>
      <c r="AA861" s="40"/>
      <c r="AB861" s="40"/>
      <c r="AC861" s="40"/>
      <c r="AD861" s="40"/>
      <c r="AE861" s="40"/>
      <c r="AT861" s="19" t="s">
        <v>183</v>
      </c>
      <c r="AU861" s="19" t="s">
        <v>81</v>
      </c>
    </row>
    <row r="862" s="2" customFormat="1">
      <c r="A862" s="40"/>
      <c r="B862" s="41"/>
      <c r="C862" s="42"/>
      <c r="D862" s="228" t="s">
        <v>185</v>
      </c>
      <c r="E862" s="42"/>
      <c r="F862" s="233" t="s">
        <v>1237</v>
      </c>
      <c r="G862" s="42"/>
      <c r="H862" s="42"/>
      <c r="I862" s="230"/>
      <c r="J862" s="42"/>
      <c r="K862" s="42"/>
      <c r="L862" s="46"/>
      <c r="M862" s="231"/>
      <c r="N862" s="232"/>
      <c r="O862" s="86"/>
      <c r="P862" s="86"/>
      <c r="Q862" s="86"/>
      <c r="R862" s="86"/>
      <c r="S862" s="86"/>
      <c r="T862" s="87"/>
      <c r="U862" s="40"/>
      <c r="V862" s="40"/>
      <c r="W862" s="40"/>
      <c r="X862" s="40"/>
      <c r="Y862" s="40"/>
      <c r="Z862" s="40"/>
      <c r="AA862" s="40"/>
      <c r="AB862" s="40"/>
      <c r="AC862" s="40"/>
      <c r="AD862" s="40"/>
      <c r="AE862" s="40"/>
      <c r="AT862" s="19" t="s">
        <v>185</v>
      </c>
      <c r="AU862" s="19" t="s">
        <v>81</v>
      </c>
    </row>
    <row r="863" s="2" customFormat="1" ht="33" customHeight="1">
      <c r="A863" s="40"/>
      <c r="B863" s="41"/>
      <c r="C863" s="215" t="s">
        <v>1238</v>
      </c>
      <c r="D863" s="215" t="s">
        <v>176</v>
      </c>
      <c r="E863" s="216" t="s">
        <v>1239</v>
      </c>
      <c r="F863" s="217" t="s">
        <v>1240</v>
      </c>
      <c r="G863" s="218" t="s">
        <v>238</v>
      </c>
      <c r="H863" s="219">
        <v>4.7699999999999996</v>
      </c>
      <c r="I863" s="220"/>
      <c r="J863" s="221">
        <f>ROUND(I863*H863,2)</f>
        <v>0</v>
      </c>
      <c r="K863" s="217" t="s">
        <v>180</v>
      </c>
      <c r="L863" s="46"/>
      <c r="M863" s="222" t="s">
        <v>19</v>
      </c>
      <c r="N863" s="223" t="s">
        <v>43</v>
      </c>
      <c r="O863" s="86"/>
      <c r="P863" s="224">
        <f>O863*H863</f>
        <v>0</v>
      </c>
      <c r="Q863" s="224">
        <v>0</v>
      </c>
      <c r="R863" s="224">
        <f>Q863*H863</f>
        <v>0</v>
      </c>
      <c r="S863" s="224">
        <v>0</v>
      </c>
      <c r="T863" s="225">
        <f>S863*H863</f>
        <v>0</v>
      </c>
      <c r="U863" s="40"/>
      <c r="V863" s="40"/>
      <c r="W863" s="40"/>
      <c r="X863" s="40"/>
      <c r="Y863" s="40"/>
      <c r="Z863" s="40"/>
      <c r="AA863" s="40"/>
      <c r="AB863" s="40"/>
      <c r="AC863" s="40"/>
      <c r="AD863" s="40"/>
      <c r="AE863" s="40"/>
      <c r="AR863" s="226" t="s">
        <v>181</v>
      </c>
      <c r="AT863" s="226" t="s">
        <v>176</v>
      </c>
      <c r="AU863" s="226" t="s">
        <v>81</v>
      </c>
      <c r="AY863" s="19" t="s">
        <v>174</v>
      </c>
      <c r="BE863" s="227">
        <f>IF(N863="základní",J863,0)</f>
        <v>0</v>
      </c>
      <c r="BF863" s="227">
        <f>IF(N863="snížená",J863,0)</f>
        <v>0</v>
      </c>
      <c r="BG863" s="227">
        <f>IF(N863="zákl. přenesená",J863,0)</f>
        <v>0</v>
      </c>
      <c r="BH863" s="227">
        <f>IF(N863="sníž. přenesená",J863,0)</f>
        <v>0</v>
      </c>
      <c r="BI863" s="227">
        <f>IF(N863="nulová",J863,0)</f>
        <v>0</v>
      </c>
      <c r="BJ863" s="19" t="s">
        <v>79</v>
      </c>
      <c r="BK863" s="227">
        <f>ROUND(I863*H863,2)</f>
        <v>0</v>
      </c>
      <c r="BL863" s="19" t="s">
        <v>181</v>
      </c>
      <c r="BM863" s="226" t="s">
        <v>1241</v>
      </c>
    </row>
    <row r="864" s="2" customFormat="1">
      <c r="A864" s="40"/>
      <c r="B864" s="41"/>
      <c r="C864" s="42"/>
      <c r="D864" s="228" t="s">
        <v>183</v>
      </c>
      <c r="E864" s="42"/>
      <c r="F864" s="229" t="s">
        <v>1242</v>
      </c>
      <c r="G864" s="42"/>
      <c r="H864" s="42"/>
      <c r="I864" s="230"/>
      <c r="J864" s="42"/>
      <c r="K864" s="42"/>
      <c r="L864" s="46"/>
      <c r="M864" s="231"/>
      <c r="N864" s="232"/>
      <c r="O864" s="86"/>
      <c r="P864" s="86"/>
      <c r="Q864" s="86"/>
      <c r="R864" s="86"/>
      <c r="S864" s="86"/>
      <c r="T864" s="87"/>
      <c r="U864" s="40"/>
      <c r="V864" s="40"/>
      <c r="W864" s="40"/>
      <c r="X864" s="40"/>
      <c r="Y864" s="40"/>
      <c r="Z864" s="40"/>
      <c r="AA864" s="40"/>
      <c r="AB864" s="40"/>
      <c r="AC864" s="40"/>
      <c r="AD864" s="40"/>
      <c r="AE864" s="40"/>
      <c r="AT864" s="19" t="s">
        <v>183</v>
      </c>
      <c r="AU864" s="19" t="s">
        <v>81</v>
      </c>
    </row>
    <row r="865" s="2" customFormat="1">
      <c r="A865" s="40"/>
      <c r="B865" s="41"/>
      <c r="C865" s="42"/>
      <c r="D865" s="228" t="s">
        <v>185</v>
      </c>
      <c r="E865" s="42"/>
      <c r="F865" s="233" t="s">
        <v>1237</v>
      </c>
      <c r="G865" s="42"/>
      <c r="H865" s="42"/>
      <c r="I865" s="230"/>
      <c r="J865" s="42"/>
      <c r="K865" s="42"/>
      <c r="L865" s="46"/>
      <c r="M865" s="231"/>
      <c r="N865" s="232"/>
      <c r="O865" s="86"/>
      <c r="P865" s="86"/>
      <c r="Q865" s="86"/>
      <c r="R865" s="86"/>
      <c r="S865" s="86"/>
      <c r="T865" s="87"/>
      <c r="U865" s="40"/>
      <c r="V865" s="40"/>
      <c r="W865" s="40"/>
      <c r="X865" s="40"/>
      <c r="Y865" s="40"/>
      <c r="Z865" s="40"/>
      <c r="AA865" s="40"/>
      <c r="AB865" s="40"/>
      <c r="AC865" s="40"/>
      <c r="AD865" s="40"/>
      <c r="AE865" s="40"/>
      <c r="AT865" s="19" t="s">
        <v>185</v>
      </c>
      <c r="AU865" s="19" t="s">
        <v>81</v>
      </c>
    </row>
    <row r="866" s="12" customFormat="1" ht="22.8" customHeight="1">
      <c r="A866" s="12"/>
      <c r="B866" s="199"/>
      <c r="C866" s="200"/>
      <c r="D866" s="201" t="s">
        <v>71</v>
      </c>
      <c r="E866" s="213" t="s">
        <v>1243</v>
      </c>
      <c r="F866" s="213" t="s">
        <v>1244</v>
      </c>
      <c r="G866" s="200"/>
      <c r="H866" s="200"/>
      <c r="I866" s="203"/>
      <c r="J866" s="214">
        <f>BK866</f>
        <v>0</v>
      </c>
      <c r="K866" s="200"/>
      <c r="L866" s="205"/>
      <c r="M866" s="206"/>
      <c r="N866" s="207"/>
      <c r="O866" s="207"/>
      <c r="P866" s="208">
        <f>SUM(P867:P869)</f>
        <v>0</v>
      </c>
      <c r="Q866" s="207"/>
      <c r="R866" s="208">
        <f>SUM(R867:R869)</f>
        <v>0</v>
      </c>
      <c r="S866" s="207"/>
      <c r="T866" s="209">
        <f>SUM(T867:T869)</f>
        <v>0</v>
      </c>
      <c r="U866" s="12"/>
      <c r="V866" s="12"/>
      <c r="W866" s="12"/>
      <c r="X866" s="12"/>
      <c r="Y866" s="12"/>
      <c r="Z866" s="12"/>
      <c r="AA866" s="12"/>
      <c r="AB866" s="12"/>
      <c r="AC866" s="12"/>
      <c r="AD866" s="12"/>
      <c r="AE866" s="12"/>
      <c r="AR866" s="210" t="s">
        <v>79</v>
      </c>
      <c r="AT866" s="211" t="s">
        <v>71</v>
      </c>
      <c r="AU866" s="211" t="s">
        <v>79</v>
      </c>
      <c r="AY866" s="210" t="s">
        <v>174</v>
      </c>
      <c r="BK866" s="212">
        <f>SUM(BK867:BK869)</f>
        <v>0</v>
      </c>
    </row>
    <row r="867" s="2" customFormat="1">
      <c r="A867" s="40"/>
      <c r="B867" s="41"/>
      <c r="C867" s="215" t="s">
        <v>1245</v>
      </c>
      <c r="D867" s="215" t="s">
        <v>176</v>
      </c>
      <c r="E867" s="216" t="s">
        <v>1246</v>
      </c>
      <c r="F867" s="217" t="s">
        <v>1247</v>
      </c>
      <c r="G867" s="218" t="s">
        <v>238</v>
      </c>
      <c r="H867" s="219">
        <v>102.791</v>
      </c>
      <c r="I867" s="220"/>
      <c r="J867" s="221">
        <f>ROUND(I867*H867,2)</f>
        <v>0</v>
      </c>
      <c r="K867" s="217" t="s">
        <v>180</v>
      </c>
      <c r="L867" s="46"/>
      <c r="M867" s="222" t="s">
        <v>19</v>
      </c>
      <c r="N867" s="223" t="s">
        <v>43</v>
      </c>
      <c r="O867" s="86"/>
      <c r="P867" s="224">
        <f>O867*H867</f>
        <v>0</v>
      </c>
      <c r="Q867" s="224">
        <v>0</v>
      </c>
      <c r="R867" s="224">
        <f>Q867*H867</f>
        <v>0</v>
      </c>
      <c r="S867" s="224">
        <v>0</v>
      </c>
      <c r="T867" s="225">
        <f>S867*H867</f>
        <v>0</v>
      </c>
      <c r="U867" s="40"/>
      <c r="V867" s="40"/>
      <c r="W867" s="40"/>
      <c r="X867" s="40"/>
      <c r="Y867" s="40"/>
      <c r="Z867" s="40"/>
      <c r="AA867" s="40"/>
      <c r="AB867" s="40"/>
      <c r="AC867" s="40"/>
      <c r="AD867" s="40"/>
      <c r="AE867" s="40"/>
      <c r="AR867" s="226" t="s">
        <v>181</v>
      </c>
      <c r="AT867" s="226" t="s">
        <v>176</v>
      </c>
      <c r="AU867" s="226" t="s">
        <v>81</v>
      </c>
      <c r="AY867" s="19" t="s">
        <v>174</v>
      </c>
      <c r="BE867" s="227">
        <f>IF(N867="základní",J867,0)</f>
        <v>0</v>
      </c>
      <c r="BF867" s="227">
        <f>IF(N867="snížená",J867,0)</f>
        <v>0</v>
      </c>
      <c r="BG867" s="227">
        <f>IF(N867="zákl. přenesená",J867,0)</f>
        <v>0</v>
      </c>
      <c r="BH867" s="227">
        <f>IF(N867="sníž. přenesená",J867,0)</f>
        <v>0</v>
      </c>
      <c r="BI867" s="227">
        <f>IF(N867="nulová",J867,0)</f>
        <v>0</v>
      </c>
      <c r="BJ867" s="19" t="s">
        <v>79</v>
      </c>
      <c r="BK867" s="227">
        <f>ROUND(I867*H867,2)</f>
        <v>0</v>
      </c>
      <c r="BL867" s="19" t="s">
        <v>181</v>
      </c>
      <c r="BM867" s="226" t="s">
        <v>1248</v>
      </c>
    </row>
    <row r="868" s="2" customFormat="1">
      <c r="A868" s="40"/>
      <c r="B868" s="41"/>
      <c r="C868" s="42"/>
      <c r="D868" s="228" t="s">
        <v>183</v>
      </c>
      <c r="E868" s="42"/>
      <c r="F868" s="229" t="s">
        <v>1249</v>
      </c>
      <c r="G868" s="42"/>
      <c r="H868" s="42"/>
      <c r="I868" s="230"/>
      <c r="J868" s="42"/>
      <c r="K868" s="42"/>
      <c r="L868" s="46"/>
      <c r="M868" s="231"/>
      <c r="N868" s="232"/>
      <c r="O868" s="86"/>
      <c r="P868" s="86"/>
      <c r="Q868" s="86"/>
      <c r="R868" s="86"/>
      <c r="S868" s="86"/>
      <c r="T868" s="87"/>
      <c r="U868" s="40"/>
      <c r="V868" s="40"/>
      <c r="W868" s="40"/>
      <c r="X868" s="40"/>
      <c r="Y868" s="40"/>
      <c r="Z868" s="40"/>
      <c r="AA868" s="40"/>
      <c r="AB868" s="40"/>
      <c r="AC868" s="40"/>
      <c r="AD868" s="40"/>
      <c r="AE868" s="40"/>
      <c r="AT868" s="19" t="s">
        <v>183</v>
      </c>
      <c r="AU868" s="19" t="s">
        <v>81</v>
      </c>
    </row>
    <row r="869" s="2" customFormat="1">
      <c r="A869" s="40"/>
      <c r="B869" s="41"/>
      <c r="C869" s="42"/>
      <c r="D869" s="228" t="s">
        <v>185</v>
      </c>
      <c r="E869" s="42"/>
      <c r="F869" s="233" t="s">
        <v>1250</v>
      </c>
      <c r="G869" s="42"/>
      <c r="H869" s="42"/>
      <c r="I869" s="230"/>
      <c r="J869" s="42"/>
      <c r="K869" s="42"/>
      <c r="L869" s="46"/>
      <c r="M869" s="231"/>
      <c r="N869" s="232"/>
      <c r="O869" s="86"/>
      <c r="P869" s="86"/>
      <c r="Q869" s="86"/>
      <c r="R869" s="86"/>
      <c r="S869" s="86"/>
      <c r="T869" s="87"/>
      <c r="U869" s="40"/>
      <c r="V869" s="40"/>
      <c r="W869" s="40"/>
      <c r="X869" s="40"/>
      <c r="Y869" s="40"/>
      <c r="Z869" s="40"/>
      <c r="AA869" s="40"/>
      <c r="AB869" s="40"/>
      <c r="AC869" s="40"/>
      <c r="AD869" s="40"/>
      <c r="AE869" s="40"/>
      <c r="AT869" s="19" t="s">
        <v>185</v>
      </c>
      <c r="AU869" s="19" t="s">
        <v>81</v>
      </c>
    </row>
    <row r="870" s="12" customFormat="1" ht="25.92" customHeight="1">
      <c r="A870" s="12"/>
      <c r="B870" s="199"/>
      <c r="C870" s="200"/>
      <c r="D870" s="201" t="s">
        <v>71</v>
      </c>
      <c r="E870" s="202" t="s">
        <v>1251</v>
      </c>
      <c r="F870" s="202" t="s">
        <v>1252</v>
      </c>
      <c r="G870" s="200"/>
      <c r="H870" s="200"/>
      <c r="I870" s="203"/>
      <c r="J870" s="204">
        <f>BK870</f>
        <v>0</v>
      </c>
      <c r="K870" s="200"/>
      <c r="L870" s="205"/>
      <c r="M870" s="206"/>
      <c r="N870" s="207"/>
      <c r="O870" s="207"/>
      <c r="P870" s="208">
        <f>P871+P895+P903+P931+P941+P981+P1011+P1107+P1133+P1245+P1287+P1409+P1480+P1577+P1592+P1605</f>
        <v>0</v>
      </c>
      <c r="Q870" s="207"/>
      <c r="R870" s="208">
        <f>R871+R895+R903+R931+R941+R981+R1011+R1107+R1133+R1245+R1287+R1409+R1480+R1577+R1592+R1605</f>
        <v>31.115559880000003</v>
      </c>
      <c r="S870" s="207"/>
      <c r="T870" s="209">
        <f>T871+T895+T903+T931+T941+T981+T1011+T1107+T1133+T1245+T1287+T1409+T1480+T1577+T1592+T1605</f>
        <v>13.285226</v>
      </c>
      <c r="U870" s="12"/>
      <c r="V870" s="12"/>
      <c r="W870" s="12"/>
      <c r="X870" s="12"/>
      <c r="Y870" s="12"/>
      <c r="Z870" s="12"/>
      <c r="AA870" s="12"/>
      <c r="AB870" s="12"/>
      <c r="AC870" s="12"/>
      <c r="AD870" s="12"/>
      <c r="AE870" s="12"/>
      <c r="AR870" s="210" t="s">
        <v>81</v>
      </c>
      <c r="AT870" s="211" t="s">
        <v>71</v>
      </c>
      <c r="AU870" s="211" t="s">
        <v>72</v>
      </c>
      <c r="AY870" s="210" t="s">
        <v>174</v>
      </c>
      <c r="BK870" s="212">
        <f>BK871+BK895+BK903+BK931+BK941+BK981+BK1011+BK1107+BK1133+BK1245+BK1287+BK1409+BK1480+BK1577+BK1592+BK1605</f>
        <v>0</v>
      </c>
    </row>
    <row r="871" s="12" customFormat="1" ht="22.8" customHeight="1">
      <c r="A871" s="12"/>
      <c r="B871" s="199"/>
      <c r="C871" s="200"/>
      <c r="D871" s="201" t="s">
        <v>71</v>
      </c>
      <c r="E871" s="213" t="s">
        <v>1253</v>
      </c>
      <c r="F871" s="213" t="s">
        <v>1254</v>
      </c>
      <c r="G871" s="200"/>
      <c r="H871" s="200"/>
      <c r="I871" s="203"/>
      <c r="J871" s="214">
        <f>BK871</f>
        <v>0</v>
      </c>
      <c r="K871" s="200"/>
      <c r="L871" s="205"/>
      <c r="M871" s="206"/>
      <c r="N871" s="207"/>
      <c r="O871" s="207"/>
      <c r="P871" s="208">
        <f>SUM(P872:P894)</f>
        <v>0</v>
      </c>
      <c r="Q871" s="207"/>
      <c r="R871" s="208">
        <f>SUM(R872:R894)</f>
        <v>0.22888959999999997</v>
      </c>
      <c r="S871" s="207"/>
      <c r="T871" s="209">
        <f>SUM(T872:T894)</f>
        <v>0</v>
      </c>
      <c r="U871" s="12"/>
      <c r="V871" s="12"/>
      <c r="W871" s="12"/>
      <c r="X871" s="12"/>
      <c r="Y871" s="12"/>
      <c r="Z871" s="12"/>
      <c r="AA871" s="12"/>
      <c r="AB871" s="12"/>
      <c r="AC871" s="12"/>
      <c r="AD871" s="12"/>
      <c r="AE871" s="12"/>
      <c r="AR871" s="210" t="s">
        <v>81</v>
      </c>
      <c r="AT871" s="211" t="s">
        <v>71</v>
      </c>
      <c r="AU871" s="211" t="s">
        <v>79</v>
      </c>
      <c r="AY871" s="210" t="s">
        <v>174</v>
      </c>
      <c r="BK871" s="212">
        <f>SUM(BK872:BK894)</f>
        <v>0</v>
      </c>
    </row>
    <row r="872" s="2" customFormat="1">
      <c r="A872" s="40"/>
      <c r="B872" s="41"/>
      <c r="C872" s="215" t="s">
        <v>1255</v>
      </c>
      <c r="D872" s="215" t="s">
        <v>176</v>
      </c>
      <c r="E872" s="216" t="s">
        <v>1256</v>
      </c>
      <c r="F872" s="217" t="s">
        <v>1257</v>
      </c>
      <c r="G872" s="218" t="s">
        <v>252</v>
      </c>
      <c r="H872" s="219">
        <v>31.670000000000002</v>
      </c>
      <c r="I872" s="220"/>
      <c r="J872" s="221">
        <f>ROUND(I872*H872,2)</f>
        <v>0</v>
      </c>
      <c r="K872" s="217" t="s">
        <v>180</v>
      </c>
      <c r="L872" s="46"/>
      <c r="M872" s="222" t="s">
        <v>19</v>
      </c>
      <c r="N872" s="223" t="s">
        <v>43</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275</v>
      </c>
      <c r="AT872" s="226" t="s">
        <v>176</v>
      </c>
      <c r="AU872" s="226" t="s">
        <v>81</v>
      </c>
      <c r="AY872" s="19" t="s">
        <v>174</v>
      </c>
      <c r="BE872" s="227">
        <f>IF(N872="základní",J872,0)</f>
        <v>0</v>
      </c>
      <c r="BF872" s="227">
        <f>IF(N872="snížená",J872,0)</f>
        <v>0</v>
      </c>
      <c r="BG872" s="227">
        <f>IF(N872="zákl. přenesená",J872,0)</f>
        <v>0</v>
      </c>
      <c r="BH872" s="227">
        <f>IF(N872="sníž. přenesená",J872,0)</f>
        <v>0</v>
      </c>
      <c r="BI872" s="227">
        <f>IF(N872="nulová",J872,0)</f>
        <v>0</v>
      </c>
      <c r="BJ872" s="19" t="s">
        <v>79</v>
      </c>
      <c r="BK872" s="227">
        <f>ROUND(I872*H872,2)</f>
        <v>0</v>
      </c>
      <c r="BL872" s="19" t="s">
        <v>275</v>
      </c>
      <c r="BM872" s="226" t="s">
        <v>1258</v>
      </c>
    </row>
    <row r="873" s="2" customFormat="1">
      <c r="A873" s="40"/>
      <c r="B873" s="41"/>
      <c r="C873" s="42"/>
      <c r="D873" s="228" t="s">
        <v>183</v>
      </c>
      <c r="E873" s="42"/>
      <c r="F873" s="229" t="s">
        <v>1259</v>
      </c>
      <c r="G873" s="42"/>
      <c r="H873" s="42"/>
      <c r="I873" s="230"/>
      <c r="J873" s="42"/>
      <c r="K873" s="42"/>
      <c r="L873" s="46"/>
      <c r="M873" s="231"/>
      <c r="N873" s="232"/>
      <c r="O873" s="86"/>
      <c r="P873" s="86"/>
      <c r="Q873" s="86"/>
      <c r="R873" s="86"/>
      <c r="S873" s="86"/>
      <c r="T873" s="87"/>
      <c r="U873" s="40"/>
      <c r="V873" s="40"/>
      <c r="W873" s="40"/>
      <c r="X873" s="40"/>
      <c r="Y873" s="40"/>
      <c r="Z873" s="40"/>
      <c r="AA873" s="40"/>
      <c r="AB873" s="40"/>
      <c r="AC873" s="40"/>
      <c r="AD873" s="40"/>
      <c r="AE873" s="40"/>
      <c r="AT873" s="19" t="s">
        <v>183</v>
      </c>
      <c r="AU873" s="19" t="s">
        <v>81</v>
      </c>
    </row>
    <row r="874" s="2" customFormat="1">
      <c r="A874" s="40"/>
      <c r="B874" s="41"/>
      <c r="C874" s="42"/>
      <c r="D874" s="228" t="s">
        <v>185</v>
      </c>
      <c r="E874" s="42"/>
      <c r="F874" s="233" t="s">
        <v>1260</v>
      </c>
      <c r="G874" s="42"/>
      <c r="H874" s="42"/>
      <c r="I874" s="230"/>
      <c r="J874" s="42"/>
      <c r="K874" s="42"/>
      <c r="L874" s="46"/>
      <c r="M874" s="231"/>
      <c r="N874" s="232"/>
      <c r="O874" s="86"/>
      <c r="P874" s="86"/>
      <c r="Q874" s="86"/>
      <c r="R874" s="86"/>
      <c r="S874" s="86"/>
      <c r="T874" s="87"/>
      <c r="U874" s="40"/>
      <c r="V874" s="40"/>
      <c r="W874" s="40"/>
      <c r="X874" s="40"/>
      <c r="Y874" s="40"/>
      <c r="Z874" s="40"/>
      <c r="AA874" s="40"/>
      <c r="AB874" s="40"/>
      <c r="AC874" s="40"/>
      <c r="AD874" s="40"/>
      <c r="AE874" s="40"/>
      <c r="AT874" s="19" t="s">
        <v>185</v>
      </c>
      <c r="AU874" s="19" t="s">
        <v>81</v>
      </c>
    </row>
    <row r="875" s="13" customFormat="1">
      <c r="A875" s="13"/>
      <c r="B875" s="234"/>
      <c r="C875" s="235"/>
      <c r="D875" s="228" t="s">
        <v>197</v>
      </c>
      <c r="E875" s="236" t="s">
        <v>19</v>
      </c>
      <c r="F875" s="237" t="s">
        <v>1261</v>
      </c>
      <c r="G875" s="235"/>
      <c r="H875" s="238">
        <v>31.670000000000002</v>
      </c>
      <c r="I875" s="239"/>
      <c r="J875" s="235"/>
      <c r="K875" s="235"/>
      <c r="L875" s="240"/>
      <c r="M875" s="241"/>
      <c r="N875" s="242"/>
      <c r="O875" s="242"/>
      <c r="P875" s="242"/>
      <c r="Q875" s="242"/>
      <c r="R875" s="242"/>
      <c r="S875" s="242"/>
      <c r="T875" s="243"/>
      <c r="U875" s="13"/>
      <c r="V875" s="13"/>
      <c r="W875" s="13"/>
      <c r="X875" s="13"/>
      <c r="Y875" s="13"/>
      <c r="Z875" s="13"/>
      <c r="AA875" s="13"/>
      <c r="AB875" s="13"/>
      <c r="AC875" s="13"/>
      <c r="AD875" s="13"/>
      <c r="AE875" s="13"/>
      <c r="AT875" s="244" t="s">
        <v>197</v>
      </c>
      <c r="AU875" s="244" t="s">
        <v>81</v>
      </c>
      <c r="AV875" s="13" t="s">
        <v>81</v>
      </c>
      <c r="AW875" s="13" t="s">
        <v>33</v>
      </c>
      <c r="AX875" s="13" t="s">
        <v>72</v>
      </c>
      <c r="AY875" s="244" t="s">
        <v>174</v>
      </c>
    </row>
    <row r="876" s="2" customFormat="1" ht="16.5" customHeight="1">
      <c r="A876" s="40"/>
      <c r="B876" s="41"/>
      <c r="C876" s="245" t="s">
        <v>1262</v>
      </c>
      <c r="D876" s="245" t="s">
        <v>269</v>
      </c>
      <c r="E876" s="246" t="s">
        <v>1263</v>
      </c>
      <c r="F876" s="247" t="s">
        <v>1264</v>
      </c>
      <c r="G876" s="248" t="s">
        <v>238</v>
      </c>
      <c r="H876" s="249">
        <v>0.010999999999999999</v>
      </c>
      <c r="I876" s="250"/>
      <c r="J876" s="251">
        <f>ROUND(I876*H876,2)</f>
        <v>0</v>
      </c>
      <c r="K876" s="247" t="s">
        <v>180</v>
      </c>
      <c r="L876" s="252"/>
      <c r="M876" s="253" t="s">
        <v>19</v>
      </c>
      <c r="N876" s="254" t="s">
        <v>43</v>
      </c>
      <c r="O876" s="86"/>
      <c r="P876" s="224">
        <f>O876*H876</f>
        <v>0</v>
      </c>
      <c r="Q876" s="224">
        <v>1</v>
      </c>
      <c r="R876" s="224">
        <f>Q876*H876</f>
        <v>0.010999999999999999</v>
      </c>
      <c r="S876" s="224">
        <v>0</v>
      </c>
      <c r="T876" s="225">
        <f>S876*H876</f>
        <v>0</v>
      </c>
      <c r="U876" s="40"/>
      <c r="V876" s="40"/>
      <c r="W876" s="40"/>
      <c r="X876" s="40"/>
      <c r="Y876" s="40"/>
      <c r="Z876" s="40"/>
      <c r="AA876" s="40"/>
      <c r="AB876" s="40"/>
      <c r="AC876" s="40"/>
      <c r="AD876" s="40"/>
      <c r="AE876" s="40"/>
      <c r="AR876" s="226" t="s">
        <v>394</v>
      </c>
      <c r="AT876" s="226" t="s">
        <v>269</v>
      </c>
      <c r="AU876" s="226" t="s">
        <v>81</v>
      </c>
      <c r="AY876" s="19" t="s">
        <v>174</v>
      </c>
      <c r="BE876" s="227">
        <f>IF(N876="základní",J876,0)</f>
        <v>0</v>
      </c>
      <c r="BF876" s="227">
        <f>IF(N876="snížená",J876,0)</f>
        <v>0</v>
      </c>
      <c r="BG876" s="227">
        <f>IF(N876="zákl. přenesená",J876,0)</f>
        <v>0</v>
      </c>
      <c r="BH876" s="227">
        <f>IF(N876="sníž. přenesená",J876,0)</f>
        <v>0</v>
      </c>
      <c r="BI876" s="227">
        <f>IF(N876="nulová",J876,0)</f>
        <v>0</v>
      </c>
      <c r="BJ876" s="19" t="s">
        <v>79</v>
      </c>
      <c r="BK876" s="227">
        <f>ROUND(I876*H876,2)</f>
        <v>0</v>
      </c>
      <c r="BL876" s="19" t="s">
        <v>275</v>
      </c>
      <c r="BM876" s="226" t="s">
        <v>1265</v>
      </c>
    </row>
    <row r="877" s="2" customFormat="1">
      <c r="A877" s="40"/>
      <c r="B877" s="41"/>
      <c r="C877" s="42"/>
      <c r="D877" s="228" t="s">
        <v>183</v>
      </c>
      <c r="E877" s="42"/>
      <c r="F877" s="229" t="s">
        <v>1264</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183</v>
      </c>
      <c r="AU877" s="19" t="s">
        <v>81</v>
      </c>
    </row>
    <row r="878" s="13" customFormat="1">
      <c r="A878" s="13"/>
      <c r="B878" s="234"/>
      <c r="C878" s="235"/>
      <c r="D878" s="228" t="s">
        <v>197</v>
      </c>
      <c r="E878" s="236" t="s">
        <v>19</v>
      </c>
      <c r="F878" s="237" t="s">
        <v>1266</v>
      </c>
      <c r="G878" s="235"/>
      <c r="H878" s="238">
        <v>0.010999999999999999</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197</v>
      </c>
      <c r="AU878" s="244" t="s">
        <v>81</v>
      </c>
      <c r="AV878" s="13" t="s">
        <v>81</v>
      </c>
      <c r="AW878" s="13" t="s">
        <v>33</v>
      </c>
      <c r="AX878" s="13" t="s">
        <v>72</v>
      </c>
      <c r="AY878" s="244" t="s">
        <v>174</v>
      </c>
    </row>
    <row r="879" s="2" customFormat="1">
      <c r="A879" s="40"/>
      <c r="B879" s="41"/>
      <c r="C879" s="215" t="s">
        <v>1267</v>
      </c>
      <c r="D879" s="215" t="s">
        <v>176</v>
      </c>
      <c r="E879" s="216" t="s">
        <v>1268</v>
      </c>
      <c r="F879" s="217" t="s">
        <v>1269</v>
      </c>
      <c r="G879" s="218" t="s">
        <v>252</v>
      </c>
      <c r="H879" s="219">
        <v>31.670000000000002</v>
      </c>
      <c r="I879" s="220"/>
      <c r="J879" s="221">
        <f>ROUND(I879*H879,2)</f>
        <v>0</v>
      </c>
      <c r="K879" s="217" t="s">
        <v>180</v>
      </c>
      <c r="L879" s="46"/>
      <c r="M879" s="222" t="s">
        <v>19</v>
      </c>
      <c r="N879" s="223" t="s">
        <v>43</v>
      </c>
      <c r="O879" s="86"/>
      <c r="P879" s="224">
        <f>O879*H879</f>
        <v>0</v>
      </c>
      <c r="Q879" s="224">
        <v>0.00040000000000000002</v>
      </c>
      <c r="R879" s="224">
        <f>Q879*H879</f>
        <v>0.012668</v>
      </c>
      <c r="S879" s="224">
        <v>0</v>
      </c>
      <c r="T879" s="225">
        <f>S879*H879</f>
        <v>0</v>
      </c>
      <c r="U879" s="40"/>
      <c r="V879" s="40"/>
      <c r="W879" s="40"/>
      <c r="X879" s="40"/>
      <c r="Y879" s="40"/>
      <c r="Z879" s="40"/>
      <c r="AA879" s="40"/>
      <c r="AB879" s="40"/>
      <c r="AC879" s="40"/>
      <c r="AD879" s="40"/>
      <c r="AE879" s="40"/>
      <c r="AR879" s="226" t="s">
        <v>275</v>
      </c>
      <c r="AT879" s="226" t="s">
        <v>176</v>
      </c>
      <c r="AU879" s="226" t="s">
        <v>81</v>
      </c>
      <c r="AY879" s="19" t="s">
        <v>174</v>
      </c>
      <c r="BE879" s="227">
        <f>IF(N879="základní",J879,0)</f>
        <v>0</v>
      </c>
      <c r="BF879" s="227">
        <f>IF(N879="snížená",J879,0)</f>
        <v>0</v>
      </c>
      <c r="BG879" s="227">
        <f>IF(N879="zákl. přenesená",J879,0)</f>
        <v>0</v>
      </c>
      <c r="BH879" s="227">
        <f>IF(N879="sníž. přenesená",J879,0)</f>
        <v>0</v>
      </c>
      <c r="BI879" s="227">
        <f>IF(N879="nulová",J879,0)</f>
        <v>0</v>
      </c>
      <c r="BJ879" s="19" t="s">
        <v>79</v>
      </c>
      <c r="BK879" s="227">
        <f>ROUND(I879*H879,2)</f>
        <v>0</v>
      </c>
      <c r="BL879" s="19" t="s">
        <v>275</v>
      </c>
      <c r="BM879" s="226" t="s">
        <v>1270</v>
      </c>
    </row>
    <row r="880" s="2" customFormat="1">
      <c r="A880" s="40"/>
      <c r="B880" s="41"/>
      <c r="C880" s="42"/>
      <c r="D880" s="228" t="s">
        <v>183</v>
      </c>
      <c r="E880" s="42"/>
      <c r="F880" s="229" t="s">
        <v>1271</v>
      </c>
      <c r="G880" s="42"/>
      <c r="H880" s="42"/>
      <c r="I880" s="230"/>
      <c r="J880" s="42"/>
      <c r="K880" s="42"/>
      <c r="L880" s="46"/>
      <c r="M880" s="231"/>
      <c r="N880" s="232"/>
      <c r="O880" s="86"/>
      <c r="P880" s="86"/>
      <c r="Q880" s="86"/>
      <c r="R880" s="86"/>
      <c r="S880" s="86"/>
      <c r="T880" s="87"/>
      <c r="U880" s="40"/>
      <c r="V880" s="40"/>
      <c r="W880" s="40"/>
      <c r="X880" s="40"/>
      <c r="Y880" s="40"/>
      <c r="Z880" s="40"/>
      <c r="AA880" s="40"/>
      <c r="AB880" s="40"/>
      <c r="AC880" s="40"/>
      <c r="AD880" s="40"/>
      <c r="AE880" s="40"/>
      <c r="AT880" s="19" t="s">
        <v>183</v>
      </c>
      <c r="AU880" s="19" t="s">
        <v>81</v>
      </c>
    </row>
    <row r="881" s="2" customFormat="1">
      <c r="A881" s="40"/>
      <c r="B881" s="41"/>
      <c r="C881" s="42"/>
      <c r="D881" s="228" t="s">
        <v>185</v>
      </c>
      <c r="E881" s="42"/>
      <c r="F881" s="233" t="s">
        <v>1272</v>
      </c>
      <c r="G881" s="42"/>
      <c r="H881" s="42"/>
      <c r="I881" s="230"/>
      <c r="J881" s="42"/>
      <c r="K881" s="42"/>
      <c r="L881" s="46"/>
      <c r="M881" s="231"/>
      <c r="N881" s="232"/>
      <c r="O881" s="86"/>
      <c r="P881" s="86"/>
      <c r="Q881" s="86"/>
      <c r="R881" s="86"/>
      <c r="S881" s="86"/>
      <c r="T881" s="87"/>
      <c r="U881" s="40"/>
      <c r="V881" s="40"/>
      <c r="W881" s="40"/>
      <c r="X881" s="40"/>
      <c r="Y881" s="40"/>
      <c r="Z881" s="40"/>
      <c r="AA881" s="40"/>
      <c r="AB881" s="40"/>
      <c r="AC881" s="40"/>
      <c r="AD881" s="40"/>
      <c r="AE881" s="40"/>
      <c r="AT881" s="19" t="s">
        <v>185</v>
      </c>
      <c r="AU881" s="19" t="s">
        <v>81</v>
      </c>
    </row>
    <row r="882" s="13" customFormat="1">
      <c r="A882" s="13"/>
      <c r="B882" s="234"/>
      <c r="C882" s="235"/>
      <c r="D882" s="228" t="s">
        <v>197</v>
      </c>
      <c r="E882" s="236" t="s">
        <v>19</v>
      </c>
      <c r="F882" s="237" t="s">
        <v>1261</v>
      </c>
      <c r="G882" s="235"/>
      <c r="H882" s="238">
        <v>31.670000000000002</v>
      </c>
      <c r="I882" s="239"/>
      <c r="J882" s="235"/>
      <c r="K882" s="235"/>
      <c r="L882" s="240"/>
      <c r="M882" s="241"/>
      <c r="N882" s="242"/>
      <c r="O882" s="242"/>
      <c r="P882" s="242"/>
      <c r="Q882" s="242"/>
      <c r="R882" s="242"/>
      <c r="S882" s="242"/>
      <c r="T882" s="243"/>
      <c r="U882" s="13"/>
      <c r="V882" s="13"/>
      <c r="W882" s="13"/>
      <c r="X882" s="13"/>
      <c r="Y882" s="13"/>
      <c r="Z882" s="13"/>
      <c r="AA882" s="13"/>
      <c r="AB882" s="13"/>
      <c r="AC882" s="13"/>
      <c r="AD882" s="13"/>
      <c r="AE882" s="13"/>
      <c r="AT882" s="244" t="s">
        <v>197</v>
      </c>
      <c r="AU882" s="244" t="s">
        <v>81</v>
      </c>
      <c r="AV882" s="13" t="s">
        <v>81</v>
      </c>
      <c r="AW882" s="13" t="s">
        <v>33</v>
      </c>
      <c r="AX882" s="13" t="s">
        <v>72</v>
      </c>
      <c r="AY882" s="244" t="s">
        <v>174</v>
      </c>
    </row>
    <row r="883" s="2" customFormat="1">
      <c r="A883" s="40"/>
      <c r="B883" s="41"/>
      <c r="C883" s="245" t="s">
        <v>1273</v>
      </c>
      <c r="D883" s="245" t="s">
        <v>269</v>
      </c>
      <c r="E883" s="246" t="s">
        <v>1274</v>
      </c>
      <c r="F883" s="247" t="s">
        <v>1275</v>
      </c>
      <c r="G883" s="248" t="s">
        <v>252</v>
      </c>
      <c r="H883" s="249">
        <v>38.003999999999998</v>
      </c>
      <c r="I883" s="250"/>
      <c r="J883" s="251">
        <f>ROUND(I883*H883,2)</f>
        <v>0</v>
      </c>
      <c r="K883" s="247" t="s">
        <v>180</v>
      </c>
      <c r="L883" s="252"/>
      <c r="M883" s="253" t="s">
        <v>19</v>
      </c>
      <c r="N883" s="254" t="s">
        <v>43</v>
      </c>
      <c r="O883" s="86"/>
      <c r="P883" s="224">
        <f>O883*H883</f>
        <v>0</v>
      </c>
      <c r="Q883" s="224">
        <v>0.0047999999999999996</v>
      </c>
      <c r="R883" s="224">
        <f>Q883*H883</f>
        <v>0.18241919999999998</v>
      </c>
      <c r="S883" s="224">
        <v>0</v>
      </c>
      <c r="T883" s="225">
        <f>S883*H883</f>
        <v>0</v>
      </c>
      <c r="U883" s="40"/>
      <c r="V883" s="40"/>
      <c r="W883" s="40"/>
      <c r="X883" s="40"/>
      <c r="Y883" s="40"/>
      <c r="Z883" s="40"/>
      <c r="AA883" s="40"/>
      <c r="AB883" s="40"/>
      <c r="AC883" s="40"/>
      <c r="AD883" s="40"/>
      <c r="AE883" s="40"/>
      <c r="AR883" s="226" t="s">
        <v>394</v>
      </c>
      <c r="AT883" s="226" t="s">
        <v>269</v>
      </c>
      <c r="AU883" s="226" t="s">
        <v>81</v>
      </c>
      <c r="AY883" s="19" t="s">
        <v>174</v>
      </c>
      <c r="BE883" s="227">
        <f>IF(N883="základní",J883,0)</f>
        <v>0</v>
      </c>
      <c r="BF883" s="227">
        <f>IF(N883="snížená",J883,0)</f>
        <v>0</v>
      </c>
      <c r="BG883" s="227">
        <f>IF(N883="zákl. přenesená",J883,0)</f>
        <v>0</v>
      </c>
      <c r="BH883" s="227">
        <f>IF(N883="sníž. přenesená",J883,0)</f>
        <v>0</v>
      </c>
      <c r="BI883" s="227">
        <f>IF(N883="nulová",J883,0)</f>
        <v>0</v>
      </c>
      <c r="BJ883" s="19" t="s">
        <v>79</v>
      </c>
      <c r="BK883" s="227">
        <f>ROUND(I883*H883,2)</f>
        <v>0</v>
      </c>
      <c r="BL883" s="19" t="s">
        <v>275</v>
      </c>
      <c r="BM883" s="226" t="s">
        <v>1276</v>
      </c>
    </row>
    <row r="884" s="2" customFormat="1">
      <c r="A884" s="40"/>
      <c r="B884" s="41"/>
      <c r="C884" s="42"/>
      <c r="D884" s="228" t="s">
        <v>183</v>
      </c>
      <c r="E884" s="42"/>
      <c r="F884" s="229" t="s">
        <v>1275</v>
      </c>
      <c r="G884" s="42"/>
      <c r="H884" s="42"/>
      <c r="I884" s="230"/>
      <c r="J884" s="42"/>
      <c r="K884" s="42"/>
      <c r="L884" s="46"/>
      <c r="M884" s="231"/>
      <c r="N884" s="232"/>
      <c r="O884" s="86"/>
      <c r="P884" s="86"/>
      <c r="Q884" s="86"/>
      <c r="R884" s="86"/>
      <c r="S884" s="86"/>
      <c r="T884" s="87"/>
      <c r="U884" s="40"/>
      <c r="V884" s="40"/>
      <c r="W884" s="40"/>
      <c r="X884" s="40"/>
      <c r="Y884" s="40"/>
      <c r="Z884" s="40"/>
      <c r="AA884" s="40"/>
      <c r="AB884" s="40"/>
      <c r="AC884" s="40"/>
      <c r="AD884" s="40"/>
      <c r="AE884" s="40"/>
      <c r="AT884" s="19" t="s">
        <v>183</v>
      </c>
      <c r="AU884" s="19" t="s">
        <v>81</v>
      </c>
    </row>
    <row r="885" s="13" customFormat="1">
      <c r="A885" s="13"/>
      <c r="B885" s="234"/>
      <c r="C885" s="235"/>
      <c r="D885" s="228" t="s">
        <v>197</v>
      </c>
      <c r="E885" s="236" t="s">
        <v>19</v>
      </c>
      <c r="F885" s="237" t="s">
        <v>1277</v>
      </c>
      <c r="G885" s="235"/>
      <c r="H885" s="238">
        <v>38.003999999999998</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197</v>
      </c>
      <c r="AU885" s="244" t="s">
        <v>81</v>
      </c>
      <c r="AV885" s="13" t="s">
        <v>81</v>
      </c>
      <c r="AW885" s="13" t="s">
        <v>33</v>
      </c>
      <c r="AX885" s="13" t="s">
        <v>72</v>
      </c>
      <c r="AY885" s="244" t="s">
        <v>174</v>
      </c>
    </row>
    <row r="886" s="2" customFormat="1">
      <c r="A886" s="40"/>
      <c r="B886" s="41"/>
      <c r="C886" s="215" t="s">
        <v>1278</v>
      </c>
      <c r="D886" s="215" t="s">
        <v>176</v>
      </c>
      <c r="E886" s="216" t="s">
        <v>1279</v>
      </c>
      <c r="F886" s="217" t="s">
        <v>1280</v>
      </c>
      <c r="G886" s="218" t="s">
        <v>252</v>
      </c>
      <c r="H886" s="219">
        <v>31.670000000000002</v>
      </c>
      <c r="I886" s="220"/>
      <c r="J886" s="221">
        <f>ROUND(I886*H886,2)</f>
        <v>0</v>
      </c>
      <c r="K886" s="217" t="s">
        <v>180</v>
      </c>
      <c r="L886" s="46"/>
      <c r="M886" s="222" t="s">
        <v>19</v>
      </c>
      <c r="N886" s="223" t="s">
        <v>43</v>
      </c>
      <c r="O886" s="86"/>
      <c r="P886" s="224">
        <f>O886*H886</f>
        <v>0</v>
      </c>
      <c r="Q886" s="224">
        <v>0.00040000000000000002</v>
      </c>
      <c r="R886" s="224">
        <f>Q886*H886</f>
        <v>0.012668</v>
      </c>
      <c r="S886" s="224">
        <v>0</v>
      </c>
      <c r="T886" s="225">
        <f>S886*H886</f>
        <v>0</v>
      </c>
      <c r="U886" s="40"/>
      <c r="V886" s="40"/>
      <c r="W886" s="40"/>
      <c r="X886" s="40"/>
      <c r="Y886" s="40"/>
      <c r="Z886" s="40"/>
      <c r="AA886" s="40"/>
      <c r="AB886" s="40"/>
      <c r="AC886" s="40"/>
      <c r="AD886" s="40"/>
      <c r="AE886" s="40"/>
      <c r="AR886" s="226" t="s">
        <v>275</v>
      </c>
      <c r="AT886" s="226" t="s">
        <v>176</v>
      </c>
      <c r="AU886" s="226" t="s">
        <v>81</v>
      </c>
      <c r="AY886" s="19" t="s">
        <v>174</v>
      </c>
      <c r="BE886" s="227">
        <f>IF(N886="základní",J886,0)</f>
        <v>0</v>
      </c>
      <c r="BF886" s="227">
        <f>IF(N886="snížená",J886,0)</f>
        <v>0</v>
      </c>
      <c r="BG886" s="227">
        <f>IF(N886="zákl. přenesená",J886,0)</f>
        <v>0</v>
      </c>
      <c r="BH886" s="227">
        <f>IF(N886="sníž. přenesená",J886,0)</f>
        <v>0</v>
      </c>
      <c r="BI886" s="227">
        <f>IF(N886="nulová",J886,0)</f>
        <v>0</v>
      </c>
      <c r="BJ886" s="19" t="s">
        <v>79</v>
      </c>
      <c r="BK886" s="227">
        <f>ROUND(I886*H886,2)</f>
        <v>0</v>
      </c>
      <c r="BL886" s="19" t="s">
        <v>275</v>
      </c>
      <c r="BM886" s="226" t="s">
        <v>1281</v>
      </c>
    </row>
    <row r="887" s="2" customFormat="1">
      <c r="A887" s="40"/>
      <c r="B887" s="41"/>
      <c r="C887" s="42"/>
      <c r="D887" s="228" t="s">
        <v>183</v>
      </c>
      <c r="E887" s="42"/>
      <c r="F887" s="229" t="s">
        <v>1282</v>
      </c>
      <c r="G887" s="42"/>
      <c r="H887" s="42"/>
      <c r="I887" s="230"/>
      <c r="J887" s="42"/>
      <c r="K887" s="42"/>
      <c r="L887" s="46"/>
      <c r="M887" s="231"/>
      <c r="N887" s="232"/>
      <c r="O887" s="86"/>
      <c r="P887" s="86"/>
      <c r="Q887" s="86"/>
      <c r="R887" s="86"/>
      <c r="S887" s="86"/>
      <c r="T887" s="87"/>
      <c r="U887" s="40"/>
      <c r="V887" s="40"/>
      <c r="W887" s="40"/>
      <c r="X887" s="40"/>
      <c r="Y887" s="40"/>
      <c r="Z887" s="40"/>
      <c r="AA887" s="40"/>
      <c r="AB887" s="40"/>
      <c r="AC887" s="40"/>
      <c r="AD887" s="40"/>
      <c r="AE887" s="40"/>
      <c r="AT887" s="19" t="s">
        <v>183</v>
      </c>
      <c r="AU887" s="19" t="s">
        <v>81</v>
      </c>
    </row>
    <row r="888" s="13" customFormat="1">
      <c r="A888" s="13"/>
      <c r="B888" s="234"/>
      <c r="C888" s="235"/>
      <c r="D888" s="228" t="s">
        <v>197</v>
      </c>
      <c r="E888" s="236" t="s">
        <v>19</v>
      </c>
      <c r="F888" s="237" t="s">
        <v>1261</v>
      </c>
      <c r="G888" s="235"/>
      <c r="H888" s="238">
        <v>31.670000000000002</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197</v>
      </c>
      <c r="AU888" s="244" t="s">
        <v>81</v>
      </c>
      <c r="AV888" s="13" t="s">
        <v>81</v>
      </c>
      <c r="AW888" s="13" t="s">
        <v>33</v>
      </c>
      <c r="AX888" s="13" t="s">
        <v>72</v>
      </c>
      <c r="AY888" s="244" t="s">
        <v>174</v>
      </c>
    </row>
    <row r="889" s="2" customFormat="1">
      <c r="A889" s="40"/>
      <c r="B889" s="41"/>
      <c r="C889" s="215" t="s">
        <v>1283</v>
      </c>
      <c r="D889" s="215" t="s">
        <v>176</v>
      </c>
      <c r="E889" s="216" t="s">
        <v>1284</v>
      </c>
      <c r="F889" s="217" t="s">
        <v>1285</v>
      </c>
      <c r="G889" s="218" t="s">
        <v>179</v>
      </c>
      <c r="H889" s="219">
        <v>63.340000000000003</v>
      </c>
      <c r="I889" s="220"/>
      <c r="J889" s="221">
        <f>ROUND(I889*H889,2)</f>
        <v>0</v>
      </c>
      <c r="K889" s="217" t="s">
        <v>180</v>
      </c>
      <c r="L889" s="46"/>
      <c r="M889" s="222" t="s">
        <v>19</v>
      </c>
      <c r="N889" s="223" t="s">
        <v>43</v>
      </c>
      <c r="O889" s="86"/>
      <c r="P889" s="224">
        <f>O889*H889</f>
        <v>0</v>
      </c>
      <c r="Q889" s="224">
        <v>0.00016000000000000001</v>
      </c>
      <c r="R889" s="224">
        <f>Q889*H889</f>
        <v>0.010134400000000002</v>
      </c>
      <c r="S889" s="224">
        <v>0</v>
      </c>
      <c r="T889" s="225">
        <f>S889*H889</f>
        <v>0</v>
      </c>
      <c r="U889" s="40"/>
      <c r="V889" s="40"/>
      <c r="W889" s="40"/>
      <c r="X889" s="40"/>
      <c r="Y889" s="40"/>
      <c r="Z889" s="40"/>
      <c r="AA889" s="40"/>
      <c r="AB889" s="40"/>
      <c r="AC889" s="40"/>
      <c r="AD889" s="40"/>
      <c r="AE889" s="40"/>
      <c r="AR889" s="226" t="s">
        <v>275</v>
      </c>
      <c r="AT889" s="226" t="s">
        <v>176</v>
      </c>
      <c r="AU889" s="226" t="s">
        <v>81</v>
      </c>
      <c r="AY889" s="19" t="s">
        <v>174</v>
      </c>
      <c r="BE889" s="227">
        <f>IF(N889="základní",J889,0)</f>
        <v>0</v>
      </c>
      <c r="BF889" s="227">
        <f>IF(N889="snížená",J889,0)</f>
        <v>0</v>
      </c>
      <c r="BG889" s="227">
        <f>IF(N889="zákl. přenesená",J889,0)</f>
        <v>0</v>
      </c>
      <c r="BH889" s="227">
        <f>IF(N889="sníž. přenesená",J889,0)</f>
        <v>0</v>
      </c>
      <c r="BI889" s="227">
        <f>IF(N889="nulová",J889,0)</f>
        <v>0</v>
      </c>
      <c r="BJ889" s="19" t="s">
        <v>79</v>
      </c>
      <c r="BK889" s="227">
        <f>ROUND(I889*H889,2)</f>
        <v>0</v>
      </c>
      <c r="BL889" s="19" t="s">
        <v>275</v>
      </c>
      <c r="BM889" s="226" t="s">
        <v>1286</v>
      </c>
    </row>
    <row r="890" s="2" customFormat="1">
      <c r="A890" s="40"/>
      <c r="B890" s="41"/>
      <c r="C890" s="42"/>
      <c r="D890" s="228" t="s">
        <v>183</v>
      </c>
      <c r="E890" s="42"/>
      <c r="F890" s="229" t="s">
        <v>1287</v>
      </c>
      <c r="G890" s="42"/>
      <c r="H890" s="42"/>
      <c r="I890" s="230"/>
      <c r="J890" s="42"/>
      <c r="K890" s="42"/>
      <c r="L890" s="46"/>
      <c r="M890" s="231"/>
      <c r="N890" s="232"/>
      <c r="O890" s="86"/>
      <c r="P890" s="86"/>
      <c r="Q890" s="86"/>
      <c r="R890" s="86"/>
      <c r="S890" s="86"/>
      <c r="T890" s="87"/>
      <c r="U890" s="40"/>
      <c r="V890" s="40"/>
      <c r="W890" s="40"/>
      <c r="X890" s="40"/>
      <c r="Y890" s="40"/>
      <c r="Z890" s="40"/>
      <c r="AA890" s="40"/>
      <c r="AB890" s="40"/>
      <c r="AC890" s="40"/>
      <c r="AD890" s="40"/>
      <c r="AE890" s="40"/>
      <c r="AT890" s="19" t="s">
        <v>183</v>
      </c>
      <c r="AU890" s="19" t="s">
        <v>81</v>
      </c>
    </row>
    <row r="891" s="13" customFormat="1">
      <c r="A891" s="13"/>
      <c r="B891" s="234"/>
      <c r="C891" s="235"/>
      <c r="D891" s="228" t="s">
        <v>197</v>
      </c>
      <c r="E891" s="236" t="s">
        <v>19</v>
      </c>
      <c r="F891" s="237" t="s">
        <v>1288</v>
      </c>
      <c r="G891" s="235"/>
      <c r="H891" s="238">
        <v>63.340000000000003</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197</v>
      </c>
      <c r="AU891" s="244" t="s">
        <v>81</v>
      </c>
      <c r="AV891" s="13" t="s">
        <v>81</v>
      </c>
      <c r="AW891" s="13" t="s">
        <v>33</v>
      </c>
      <c r="AX891" s="13" t="s">
        <v>72</v>
      </c>
      <c r="AY891" s="244" t="s">
        <v>174</v>
      </c>
    </row>
    <row r="892" s="2" customFormat="1">
      <c r="A892" s="40"/>
      <c r="B892" s="41"/>
      <c r="C892" s="215" t="s">
        <v>1289</v>
      </c>
      <c r="D892" s="215" t="s">
        <v>176</v>
      </c>
      <c r="E892" s="216" t="s">
        <v>1290</v>
      </c>
      <c r="F892" s="217" t="s">
        <v>1291</v>
      </c>
      <c r="G892" s="218" t="s">
        <v>238</v>
      </c>
      <c r="H892" s="219">
        <v>0.22900000000000001</v>
      </c>
      <c r="I892" s="220"/>
      <c r="J892" s="221">
        <f>ROUND(I892*H892,2)</f>
        <v>0</v>
      </c>
      <c r="K892" s="217" t="s">
        <v>180</v>
      </c>
      <c r="L892" s="46"/>
      <c r="M892" s="222" t="s">
        <v>19</v>
      </c>
      <c r="N892" s="223" t="s">
        <v>43</v>
      </c>
      <c r="O892" s="86"/>
      <c r="P892" s="224">
        <f>O892*H892</f>
        <v>0</v>
      </c>
      <c r="Q892" s="224">
        <v>0</v>
      </c>
      <c r="R892" s="224">
        <f>Q892*H892</f>
        <v>0</v>
      </c>
      <c r="S892" s="224">
        <v>0</v>
      </c>
      <c r="T892" s="225">
        <f>S892*H892</f>
        <v>0</v>
      </c>
      <c r="U892" s="40"/>
      <c r="V892" s="40"/>
      <c r="W892" s="40"/>
      <c r="X892" s="40"/>
      <c r="Y892" s="40"/>
      <c r="Z892" s="40"/>
      <c r="AA892" s="40"/>
      <c r="AB892" s="40"/>
      <c r="AC892" s="40"/>
      <c r="AD892" s="40"/>
      <c r="AE892" s="40"/>
      <c r="AR892" s="226" t="s">
        <v>275</v>
      </c>
      <c r="AT892" s="226" t="s">
        <v>176</v>
      </c>
      <c r="AU892" s="226" t="s">
        <v>81</v>
      </c>
      <c r="AY892" s="19" t="s">
        <v>174</v>
      </c>
      <c r="BE892" s="227">
        <f>IF(N892="základní",J892,0)</f>
        <v>0</v>
      </c>
      <c r="BF892" s="227">
        <f>IF(N892="snížená",J892,0)</f>
        <v>0</v>
      </c>
      <c r="BG892" s="227">
        <f>IF(N892="zákl. přenesená",J892,0)</f>
        <v>0</v>
      </c>
      <c r="BH892" s="227">
        <f>IF(N892="sníž. přenesená",J892,0)</f>
        <v>0</v>
      </c>
      <c r="BI892" s="227">
        <f>IF(N892="nulová",J892,0)</f>
        <v>0</v>
      </c>
      <c r="BJ892" s="19" t="s">
        <v>79</v>
      </c>
      <c r="BK892" s="227">
        <f>ROUND(I892*H892,2)</f>
        <v>0</v>
      </c>
      <c r="BL892" s="19" t="s">
        <v>275</v>
      </c>
      <c r="BM892" s="226" t="s">
        <v>1292</v>
      </c>
    </row>
    <row r="893" s="2" customFormat="1">
      <c r="A893" s="40"/>
      <c r="B893" s="41"/>
      <c r="C893" s="42"/>
      <c r="D893" s="228" t="s">
        <v>183</v>
      </c>
      <c r="E893" s="42"/>
      <c r="F893" s="229" t="s">
        <v>1293</v>
      </c>
      <c r="G893" s="42"/>
      <c r="H893" s="42"/>
      <c r="I893" s="230"/>
      <c r="J893" s="42"/>
      <c r="K893" s="42"/>
      <c r="L893" s="46"/>
      <c r="M893" s="231"/>
      <c r="N893" s="232"/>
      <c r="O893" s="86"/>
      <c r="P893" s="86"/>
      <c r="Q893" s="86"/>
      <c r="R893" s="86"/>
      <c r="S893" s="86"/>
      <c r="T893" s="87"/>
      <c r="U893" s="40"/>
      <c r="V893" s="40"/>
      <c r="W893" s="40"/>
      <c r="X893" s="40"/>
      <c r="Y893" s="40"/>
      <c r="Z893" s="40"/>
      <c r="AA893" s="40"/>
      <c r="AB893" s="40"/>
      <c r="AC893" s="40"/>
      <c r="AD893" s="40"/>
      <c r="AE893" s="40"/>
      <c r="AT893" s="19" t="s">
        <v>183</v>
      </c>
      <c r="AU893" s="19" t="s">
        <v>81</v>
      </c>
    </row>
    <row r="894" s="2" customFormat="1">
      <c r="A894" s="40"/>
      <c r="B894" s="41"/>
      <c r="C894" s="42"/>
      <c r="D894" s="228" t="s">
        <v>185</v>
      </c>
      <c r="E894" s="42"/>
      <c r="F894" s="233" t="s">
        <v>1294</v>
      </c>
      <c r="G894" s="42"/>
      <c r="H894" s="42"/>
      <c r="I894" s="230"/>
      <c r="J894" s="42"/>
      <c r="K894" s="42"/>
      <c r="L894" s="46"/>
      <c r="M894" s="231"/>
      <c r="N894" s="232"/>
      <c r="O894" s="86"/>
      <c r="P894" s="86"/>
      <c r="Q894" s="86"/>
      <c r="R894" s="86"/>
      <c r="S894" s="86"/>
      <c r="T894" s="87"/>
      <c r="U894" s="40"/>
      <c r="V894" s="40"/>
      <c r="W894" s="40"/>
      <c r="X894" s="40"/>
      <c r="Y894" s="40"/>
      <c r="Z894" s="40"/>
      <c r="AA894" s="40"/>
      <c r="AB894" s="40"/>
      <c r="AC894" s="40"/>
      <c r="AD894" s="40"/>
      <c r="AE894" s="40"/>
      <c r="AT894" s="19" t="s">
        <v>185</v>
      </c>
      <c r="AU894" s="19" t="s">
        <v>81</v>
      </c>
    </row>
    <row r="895" s="12" customFormat="1" ht="22.8" customHeight="1">
      <c r="A895" s="12"/>
      <c r="B895" s="199"/>
      <c r="C895" s="200"/>
      <c r="D895" s="201" t="s">
        <v>71</v>
      </c>
      <c r="E895" s="213" t="s">
        <v>1295</v>
      </c>
      <c r="F895" s="213" t="s">
        <v>1296</v>
      </c>
      <c r="G895" s="200"/>
      <c r="H895" s="200"/>
      <c r="I895" s="203"/>
      <c r="J895" s="214">
        <f>BK895</f>
        <v>0</v>
      </c>
      <c r="K895" s="200"/>
      <c r="L895" s="205"/>
      <c r="M895" s="206"/>
      <c r="N895" s="207"/>
      <c r="O895" s="207"/>
      <c r="P895" s="208">
        <f>SUM(P896:P902)</f>
        <v>0</v>
      </c>
      <c r="Q895" s="207"/>
      <c r="R895" s="208">
        <f>SUM(R896:R902)</f>
        <v>0</v>
      </c>
      <c r="S895" s="207"/>
      <c r="T895" s="209">
        <f>SUM(T896:T902)</f>
        <v>4.6280000000000001</v>
      </c>
      <c r="U895" s="12"/>
      <c r="V895" s="12"/>
      <c r="W895" s="12"/>
      <c r="X895" s="12"/>
      <c r="Y895" s="12"/>
      <c r="Z895" s="12"/>
      <c r="AA895" s="12"/>
      <c r="AB895" s="12"/>
      <c r="AC895" s="12"/>
      <c r="AD895" s="12"/>
      <c r="AE895" s="12"/>
      <c r="AR895" s="210" t="s">
        <v>81</v>
      </c>
      <c r="AT895" s="211" t="s">
        <v>71</v>
      </c>
      <c r="AU895" s="211" t="s">
        <v>79</v>
      </c>
      <c r="AY895" s="210" t="s">
        <v>174</v>
      </c>
      <c r="BK895" s="212">
        <f>SUM(BK896:BK902)</f>
        <v>0</v>
      </c>
    </row>
    <row r="896" s="2" customFormat="1" ht="21.75" customHeight="1">
      <c r="A896" s="40"/>
      <c r="B896" s="41"/>
      <c r="C896" s="215" t="s">
        <v>1297</v>
      </c>
      <c r="D896" s="215" t="s">
        <v>176</v>
      </c>
      <c r="E896" s="216" t="s">
        <v>1298</v>
      </c>
      <c r="F896" s="217" t="s">
        <v>1299</v>
      </c>
      <c r="G896" s="218" t="s">
        <v>252</v>
      </c>
      <c r="H896" s="219">
        <v>310</v>
      </c>
      <c r="I896" s="220"/>
      <c r="J896" s="221">
        <f>ROUND(I896*H896,2)</f>
        <v>0</v>
      </c>
      <c r="K896" s="217" t="s">
        <v>180</v>
      </c>
      <c r="L896" s="46"/>
      <c r="M896" s="222" t="s">
        <v>19</v>
      </c>
      <c r="N896" s="223" t="s">
        <v>43</v>
      </c>
      <c r="O896" s="86"/>
      <c r="P896" s="224">
        <f>O896*H896</f>
        <v>0</v>
      </c>
      <c r="Q896" s="224">
        <v>0</v>
      </c>
      <c r="R896" s="224">
        <f>Q896*H896</f>
        <v>0</v>
      </c>
      <c r="S896" s="224">
        <v>0.014</v>
      </c>
      <c r="T896" s="225">
        <f>S896*H896</f>
        <v>4.3399999999999999</v>
      </c>
      <c r="U896" s="40"/>
      <c r="V896" s="40"/>
      <c r="W896" s="40"/>
      <c r="X896" s="40"/>
      <c r="Y896" s="40"/>
      <c r="Z896" s="40"/>
      <c r="AA896" s="40"/>
      <c r="AB896" s="40"/>
      <c r="AC896" s="40"/>
      <c r="AD896" s="40"/>
      <c r="AE896" s="40"/>
      <c r="AR896" s="226" t="s">
        <v>275</v>
      </c>
      <c r="AT896" s="226" t="s">
        <v>176</v>
      </c>
      <c r="AU896" s="226" t="s">
        <v>81</v>
      </c>
      <c r="AY896" s="19" t="s">
        <v>174</v>
      </c>
      <c r="BE896" s="227">
        <f>IF(N896="základní",J896,0)</f>
        <v>0</v>
      </c>
      <c r="BF896" s="227">
        <f>IF(N896="snížená",J896,0)</f>
        <v>0</v>
      </c>
      <c r="BG896" s="227">
        <f>IF(N896="zákl. přenesená",J896,0)</f>
        <v>0</v>
      </c>
      <c r="BH896" s="227">
        <f>IF(N896="sníž. přenesená",J896,0)</f>
        <v>0</v>
      </c>
      <c r="BI896" s="227">
        <f>IF(N896="nulová",J896,0)</f>
        <v>0</v>
      </c>
      <c r="BJ896" s="19" t="s">
        <v>79</v>
      </c>
      <c r="BK896" s="227">
        <f>ROUND(I896*H896,2)</f>
        <v>0</v>
      </c>
      <c r="BL896" s="19" t="s">
        <v>275</v>
      </c>
      <c r="BM896" s="226" t="s">
        <v>1300</v>
      </c>
    </row>
    <row r="897" s="2" customFormat="1">
      <c r="A897" s="40"/>
      <c r="B897" s="41"/>
      <c r="C897" s="42"/>
      <c r="D897" s="228" t="s">
        <v>183</v>
      </c>
      <c r="E897" s="42"/>
      <c r="F897" s="229" t="s">
        <v>1301</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183</v>
      </c>
      <c r="AU897" s="19" t="s">
        <v>81</v>
      </c>
    </row>
    <row r="898" s="13" customFormat="1">
      <c r="A898" s="13"/>
      <c r="B898" s="234"/>
      <c r="C898" s="235"/>
      <c r="D898" s="228" t="s">
        <v>197</v>
      </c>
      <c r="E898" s="236" t="s">
        <v>19</v>
      </c>
      <c r="F898" s="237" t="s">
        <v>1302</v>
      </c>
      <c r="G898" s="235"/>
      <c r="H898" s="238">
        <v>310</v>
      </c>
      <c r="I898" s="239"/>
      <c r="J898" s="235"/>
      <c r="K898" s="235"/>
      <c r="L898" s="240"/>
      <c r="M898" s="241"/>
      <c r="N898" s="242"/>
      <c r="O898" s="242"/>
      <c r="P898" s="242"/>
      <c r="Q898" s="242"/>
      <c r="R898" s="242"/>
      <c r="S898" s="242"/>
      <c r="T898" s="243"/>
      <c r="U898" s="13"/>
      <c r="V898" s="13"/>
      <c r="W898" s="13"/>
      <c r="X898" s="13"/>
      <c r="Y898" s="13"/>
      <c r="Z898" s="13"/>
      <c r="AA898" s="13"/>
      <c r="AB898" s="13"/>
      <c r="AC898" s="13"/>
      <c r="AD898" s="13"/>
      <c r="AE898" s="13"/>
      <c r="AT898" s="244" t="s">
        <v>197</v>
      </c>
      <c r="AU898" s="244" t="s">
        <v>81</v>
      </c>
      <c r="AV898" s="13" t="s">
        <v>81</v>
      </c>
      <c r="AW898" s="13" t="s">
        <v>33</v>
      </c>
      <c r="AX898" s="13" t="s">
        <v>72</v>
      </c>
      <c r="AY898" s="244" t="s">
        <v>174</v>
      </c>
    </row>
    <row r="899" s="2" customFormat="1" ht="21.75" customHeight="1">
      <c r="A899" s="40"/>
      <c r="B899" s="41"/>
      <c r="C899" s="215" t="s">
        <v>1303</v>
      </c>
      <c r="D899" s="215" t="s">
        <v>176</v>
      </c>
      <c r="E899" s="216" t="s">
        <v>1304</v>
      </c>
      <c r="F899" s="217" t="s">
        <v>1305</v>
      </c>
      <c r="G899" s="218" t="s">
        <v>252</v>
      </c>
      <c r="H899" s="219">
        <v>28.800000000000001</v>
      </c>
      <c r="I899" s="220"/>
      <c r="J899" s="221">
        <f>ROUND(I899*H899,2)</f>
        <v>0</v>
      </c>
      <c r="K899" s="217" t="s">
        <v>180</v>
      </c>
      <c r="L899" s="46"/>
      <c r="M899" s="222" t="s">
        <v>19</v>
      </c>
      <c r="N899" s="223" t="s">
        <v>43</v>
      </c>
      <c r="O899" s="86"/>
      <c r="P899" s="224">
        <f>O899*H899</f>
        <v>0</v>
      </c>
      <c r="Q899" s="224">
        <v>0</v>
      </c>
      <c r="R899" s="224">
        <f>Q899*H899</f>
        <v>0</v>
      </c>
      <c r="S899" s="224">
        <v>0.01</v>
      </c>
      <c r="T899" s="225">
        <f>S899*H899</f>
        <v>0.28800000000000003</v>
      </c>
      <c r="U899" s="40"/>
      <c r="V899" s="40"/>
      <c r="W899" s="40"/>
      <c r="X899" s="40"/>
      <c r="Y899" s="40"/>
      <c r="Z899" s="40"/>
      <c r="AA899" s="40"/>
      <c r="AB899" s="40"/>
      <c r="AC899" s="40"/>
      <c r="AD899" s="40"/>
      <c r="AE899" s="40"/>
      <c r="AR899" s="226" t="s">
        <v>275</v>
      </c>
      <c r="AT899" s="226" t="s">
        <v>176</v>
      </c>
      <c r="AU899" s="226" t="s">
        <v>81</v>
      </c>
      <c r="AY899" s="19" t="s">
        <v>174</v>
      </c>
      <c r="BE899" s="227">
        <f>IF(N899="základní",J899,0)</f>
        <v>0</v>
      </c>
      <c r="BF899" s="227">
        <f>IF(N899="snížená",J899,0)</f>
        <v>0</v>
      </c>
      <c r="BG899" s="227">
        <f>IF(N899="zákl. přenesená",J899,0)</f>
        <v>0</v>
      </c>
      <c r="BH899" s="227">
        <f>IF(N899="sníž. přenesená",J899,0)</f>
        <v>0</v>
      </c>
      <c r="BI899" s="227">
        <f>IF(N899="nulová",J899,0)</f>
        <v>0</v>
      </c>
      <c r="BJ899" s="19" t="s">
        <v>79</v>
      </c>
      <c r="BK899" s="227">
        <f>ROUND(I899*H899,2)</f>
        <v>0</v>
      </c>
      <c r="BL899" s="19" t="s">
        <v>275</v>
      </c>
      <c r="BM899" s="226" t="s">
        <v>1306</v>
      </c>
    </row>
    <row r="900" s="2" customFormat="1">
      <c r="A900" s="40"/>
      <c r="B900" s="41"/>
      <c r="C900" s="42"/>
      <c r="D900" s="228" t="s">
        <v>183</v>
      </c>
      <c r="E900" s="42"/>
      <c r="F900" s="229" t="s">
        <v>1307</v>
      </c>
      <c r="G900" s="42"/>
      <c r="H900" s="42"/>
      <c r="I900" s="230"/>
      <c r="J900" s="42"/>
      <c r="K900" s="42"/>
      <c r="L900" s="46"/>
      <c r="M900" s="231"/>
      <c r="N900" s="232"/>
      <c r="O900" s="86"/>
      <c r="P900" s="86"/>
      <c r="Q900" s="86"/>
      <c r="R900" s="86"/>
      <c r="S900" s="86"/>
      <c r="T900" s="87"/>
      <c r="U900" s="40"/>
      <c r="V900" s="40"/>
      <c r="W900" s="40"/>
      <c r="X900" s="40"/>
      <c r="Y900" s="40"/>
      <c r="Z900" s="40"/>
      <c r="AA900" s="40"/>
      <c r="AB900" s="40"/>
      <c r="AC900" s="40"/>
      <c r="AD900" s="40"/>
      <c r="AE900" s="40"/>
      <c r="AT900" s="19" t="s">
        <v>183</v>
      </c>
      <c r="AU900" s="19" t="s">
        <v>81</v>
      </c>
    </row>
    <row r="901" s="13" customFormat="1">
      <c r="A901" s="13"/>
      <c r="B901" s="234"/>
      <c r="C901" s="235"/>
      <c r="D901" s="228" t="s">
        <v>197</v>
      </c>
      <c r="E901" s="236" t="s">
        <v>19</v>
      </c>
      <c r="F901" s="237" t="s">
        <v>1308</v>
      </c>
      <c r="G901" s="235"/>
      <c r="H901" s="238">
        <v>4.7999999999999998</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197</v>
      </c>
      <c r="AU901" s="244" t="s">
        <v>81</v>
      </c>
      <c r="AV901" s="13" t="s">
        <v>81</v>
      </c>
      <c r="AW901" s="13" t="s">
        <v>33</v>
      </c>
      <c r="AX901" s="13" t="s">
        <v>72</v>
      </c>
      <c r="AY901" s="244" t="s">
        <v>174</v>
      </c>
    </row>
    <row r="902" s="13" customFormat="1">
      <c r="A902" s="13"/>
      <c r="B902" s="234"/>
      <c r="C902" s="235"/>
      <c r="D902" s="228" t="s">
        <v>197</v>
      </c>
      <c r="E902" s="236" t="s">
        <v>19</v>
      </c>
      <c r="F902" s="237" t="s">
        <v>1309</v>
      </c>
      <c r="G902" s="235"/>
      <c r="H902" s="238">
        <v>24</v>
      </c>
      <c r="I902" s="239"/>
      <c r="J902" s="235"/>
      <c r="K902" s="235"/>
      <c r="L902" s="240"/>
      <c r="M902" s="241"/>
      <c r="N902" s="242"/>
      <c r="O902" s="242"/>
      <c r="P902" s="242"/>
      <c r="Q902" s="242"/>
      <c r="R902" s="242"/>
      <c r="S902" s="242"/>
      <c r="T902" s="243"/>
      <c r="U902" s="13"/>
      <c r="V902" s="13"/>
      <c r="W902" s="13"/>
      <c r="X902" s="13"/>
      <c r="Y902" s="13"/>
      <c r="Z902" s="13"/>
      <c r="AA902" s="13"/>
      <c r="AB902" s="13"/>
      <c r="AC902" s="13"/>
      <c r="AD902" s="13"/>
      <c r="AE902" s="13"/>
      <c r="AT902" s="244" t="s">
        <v>197</v>
      </c>
      <c r="AU902" s="244" t="s">
        <v>81</v>
      </c>
      <c r="AV902" s="13" t="s">
        <v>81</v>
      </c>
      <c r="AW902" s="13" t="s">
        <v>33</v>
      </c>
      <c r="AX902" s="13" t="s">
        <v>72</v>
      </c>
      <c r="AY902" s="244" t="s">
        <v>174</v>
      </c>
    </row>
    <row r="903" s="12" customFormat="1" ht="22.8" customHeight="1">
      <c r="A903" s="12"/>
      <c r="B903" s="199"/>
      <c r="C903" s="200"/>
      <c r="D903" s="201" t="s">
        <v>71</v>
      </c>
      <c r="E903" s="213" t="s">
        <v>1310</v>
      </c>
      <c r="F903" s="213" t="s">
        <v>1311</v>
      </c>
      <c r="G903" s="200"/>
      <c r="H903" s="200"/>
      <c r="I903" s="203"/>
      <c r="J903" s="214">
        <f>BK903</f>
        <v>0</v>
      </c>
      <c r="K903" s="200"/>
      <c r="L903" s="205"/>
      <c r="M903" s="206"/>
      <c r="N903" s="207"/>
      <c r="O903" s="207"/>
      <c r="P903" s="208">
        <f>SUM(P904:P930)</f>
        <v>0</v>
      </c>
      <c r="Q903" s="207"/>
      <c r="R903" s="208">
        <f>SUM(R904:R930)</f>
        <v>1.8154530000000002</v>
      </c>
      <c r="S903" s="207"/>
      <c r="T903" s="209">
        <f>SUM(T904:T930)</f>
        <v>0</v>
      </c>
      <c r="U903" s="12"/>
      <c r="V903" s="12"/>
      <c r="W903" s="12"/>
      <c r="X903" s="12"/>
      <c r="Y903" s="12"/>
      <c r="Z903" s="12"/>
      <c r="AA903" s="12"/>
      <c r="AB903" s="12"/>
      <c r="AC903" s="12"/>
      <c r="AD903" s="12"/>
      <c r="AE903" s="12"/>
      <c r="AR903" s="210" t="s">
        <v>81</v>
      </c>
      <c r="AT903" s="211" t="s">
        <v>71</v>
      </c>
      <c r="AU903" s="211" t="s">
        <v>79</v>
      </c>
      <c r="AY903" s="210" t="s">
        <v>174</v>
      </c>
      <c r="BK903" s="212">
        <f>SUM(BK904:BK930)</f>
        <v>0</v>
      </c>
    </row>
    <row r="904" s="2" customFormat="1">
      <c r="A904" s="40"/>
      <c r="B904" s="41"/>
      <c r="C904" s="215" t="s">
        <v>1312</v>
      </c>
      <c r="D904" s="215" t="s">
        <v>176</v>
      </c>
      <c r="E904" s="216" t="s">
        <v>1313</v>
      </c>
      <c r="F904" s="217" t="s">
        <v>1314</v>
      </c>
      <c r="G904" s="218" t="s">
        <v>252</v>
      </c>
      <c r="H904" s="219">
        <v>310</v>
      </c>
      <c r="I904" s="220"/>
      <c r="J904" s="221">
        <f>ROUND(I904*H904,2)</f>
        <v>0</v>
      </c>
      <c r="K904" s="217" t="s">
        <v>180</v>
      </c>
      <c r="L904" s="46"/>
      <c r="M904" s="222" t="s">
        <v>19</v>
      </c>
      <c r="N904" s="223" t="s">
        <v>43</v>
      </c>
      <c r="O904" s="86"/>
      <c r="P904" s="224">
        <f>O904*H904</f>
        <v>0</v>
      </c>
      <c r="Q904" s="224">
        <v>3.0000000000000001E-05</v>
      </c>
      <c r="R904" s="224">
        <f>Q904*H904</f>
        <v>0.009300000000000001</v>
      </c>
      <c r="S904" s="224">
        <v>0</v>
      </c>
      <c r="T904" s="225">
        <f>S904*H904</f>
        <v>0</v>
      </c>
      <c r="U904" s="40"/>
      <c r="V904" s="40"/>
      <c r="W904" s="40"/>
      <c r="X904" s="40"/>
      <c r="Y904" s="40"/>
      <c r="Z904" s="40"/>
      <c r="AA904" s="40"/>
      <c r="AB904" s="40"/>
      <c r="AC904" s="40"/>
      <c r="AD904" s="40"/>
      <c r="AE904" s="40"/>
      <c r="AR904" s="226" t="s">
        <v>275</v>
      </c>
      <c r="AT904" s="226" t="s">
        <v>176</v>
      </c>
      <c r="AU904" s="226" t="s">
        <v>81</v>
      </c>
      <c r="AY904" s="19" t="s">
        <v>174</v>
      </c>
      <c r="BE904" s="227">
        <f>IF(N904="základní",J904,0)</f>
        <v>0</v>
      </c>
      <c r="BF904" s="227">
        <f>IF(N904="snížená",J904,0)</f>
        <v>0</v>
      </c>
      <c r="BG904" s="227">
        <f>IF(N904="zákl. přenesená",J904,0)</f>
        <v>0</v>
      </c>
      <c r="BH904" s="227">
        <f>IF(N904="sníž. přenesená",J904,0)</f>
        <v>0</v>
      </c>
      <c r="BI904" s="227">
        <f>IF(N904="nulová",J904,0)</f>
        <v>0</v>
      </c>
      <c r="BJ904" s="19" t="s">
        <v>79</v>
      </c>
      <c r="BK904" s="227">
        <f>ROUND(I904*H904,2)</f>
        <v>0</v>
      </c>
      <c r="BL904" s="19" t="s">
        <v>275</v>
      </c>
      <c r="BM904" s="226" t="s">
        <v>1315</v>
      </c>
    </row>
    <row r="905" s="2" customFormat="1">
      <c r="A905" s="40"/>
      <c r="B905" s="41"/>
      <c r="C905" s="42"/>
      <c r="D905" s="228" t="s">
        <v>183</v>
      </c>
      <c r="E905" s="42"/>
      <c r="F905" s="229" t="s">
        <v>1316</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183</v>
      </c>
      <c r="AU905" s="19" t="s">
        <v>81</v>
      </c>
    </row>
    <row r="906" s="2" customFormat="1">
      <c r="A906" s="40"/>
      <c r="B906" s="41"/>
      <c r="C906" s="42"/>
      <c r="D906" s="228" t="s">
        <v>185</v>
      </c>
      <c r="E906" s="42"/>
      <c r="F906" s="233" t="s">
        <v>1317</v>
      </c>
      <c r="G906" s="42"/>
      <c r="H906" s="42"/>
      <c r="I906" s="230"/>
      <c r="J906" s="42"/>
      <c r="K906" s="42"/>
      <c r="L906" s="46"/>
      <c r="M906" s="231"/>
      <c r="N906" s="232"/>
      <c r="O906" s="86"/>
      <c r="P906" s="86"/>
      <c r="Q906" s="86"/>
      <c r="R906" s="86"/>
      <c r="S906" s="86"/>
      <c r="T906" s="87"/>
      <c r="U906" s="40"/>
      <c r="V906" s="40"/>
      <c r="W906" s="40"/>
      <c r="X906" s="40"/>
      <c r="Y906" s="40"/>
      <c r="Z906" s="40"/>
      <c r="AA906" s="40"/>
      <c r="AB906" s="40"/>
      <c r="AC906" s="40"/>
      <c r="AD906" s="40"/>
      <c r="AE906" s="40"/>
      <c r="AT906" s="19" t="s">
        <v>185</v>
      </c>
      <c r="AU906" s="19" t="s">
        <v>81</v>
      </c>
    </row>
    <row r="907" s="13" customFormat="1">
      <c r="A907" s="13"/>
      <c r="B907" s="234"/>
      <c r="C907" s="235"/>
      <c r="D907" s="228" t="s">
        <v>197</v>
      </c>
      <c r="E907" s="236" t="s">
        <v>19</v>
      </c>
      <c r="F907" s="237" t="s">
        <v>1318</v>
      </c>
      <c r="G907" s="235"/>
      <c r="H907" s="238">
        <v>310</v>
      </c>
      <c r="I907" s="239"/>
      <c r="J907" s="235"/>
      <c r="K907" s="235"/>
      <c r="L907" s="240"/>
      <c r="M907" s="241"/>
      <c r="N907" s="242"/>
      <c r="O907" s="242"/>
      <c r="P907" s="242"/>
      <c r="Q907" s="242"/>
      <c r="R907" s="242"/>
      <c r="S907" s="242"/>
      <c r="T907" s="243"/>
      <c r="U907" s="13"/>
      <c r="V907" s="13"/>
      <c r="W907" s="13"/>
      <c r="X907" s="13"/>
      <c r="Y907" s="13"/>
      <c r="Z907" s="13"/>
      <c r="AA907" s="13"/>
      <c r="AB907" s="13"/>
      <c r="AC907" s="13"/>
      <c r="AD907" s="13"/>
      <c r="AE907" s="13"/>
      <c r="AT907" s="244" t="s">
        <v>197</v>
      </c>
      <c r="AU907" s="244" t="s">
        <v>81</v>
      </c>
      <c r="AV907" s="13" t="s">
        <v>81</v>
      </c>
      <c r="AW907" s="13" t="s">
        <v>33</v>
      </c>
      <c r="AX907" s="13" t="s">
        <v>72</v>
      </c>
      <c r="AY907" s="244" t="s">
        <v>174</v>
      </c>
    </row>
    <row r="908" s="2" customFormat="1" ht="33" customHeight="1">
      <c r="A908" s="40"/>
      <c r="B908" s="41"/>
      <c r="C908" s="245" t="s">
        <v>1319</v>
      </c>
      <c r="D908" s="245" t="s">
        <v>269</v>
      </c>
      <c r="E908" s="246" t="s">
        <v>1320</v>
      </c>
      <c r="F908" s="247" t="s">
        <v>1321</v>
      </c>
      <c r="G908" s="248" t="s">
        <v>252</v>
      </c>
      <c r="H908" s="249">
        <v>356.5</v>
      </c>
      <c r="I908" s="250"/>
      <c r="J908" s="251">
        <f>ROUND(I908*H908,2)</f>
        <v>0</v>
      </c>
      <c r="K908" s="247" t="s">
        <v>180</v>
      </c>
      <c r="L908" s="252"/>
      <c r="M908" s="253" t="s">
        <v>19</v>
      </c>
      <c r="N908" s="254" t="s">
        <v>43</v>
      </c>
      <c r="O908" s="86"/>
      <c r="P908" s="224">
        <f>O908*H908</f>
        <v>0</v>
      </c>
      <c r="Q908" s="224">
        <v>0.00017000000000000001</v>
      </c>
      <c r="R908" s="224">
        <f>Q908*H908</f>
        <v>0.060605000000000006</v>
      </c>
      <c r="S908" s="224">
        <v>0</v>
      </c>
      <c r="T908" s="225">
        <f>S908*H908</f>
        <v>0</v>
      </c>
      <c r="U908" s="40"/>
      <c r="V908" s="40"/>
      <c r="W908" s="40"/>
      <c r="X908" s="40"/>
      <c r="Y908" s="40"/>
      <c r="Z908" s="40"/>
      <c r="AA908" s="40"/>
      <c r="AB908" s="40"/>
      <c r="AC908" s="40"/>
      <c r="AD908" s="40"/>
      <c r="AE908" s="40"/>
      <c r="AR908" s="226" t="s">
        <v>394</v>
      </c>
      <c r="AT908" s="226" t="s">
        <v>269</v>
      </c>
      <c r="AU908" s="226" t="s">
        <v>81</v>
      </c>
      <c r="AY908" s="19" t="s">
        <v>174</v>
      </c>
      <c r="BE908" s="227">
        <f>IF(N908="základní",J908,0)</f>
        <v>0</v>
      </c>
      <c r="BF908" s="227">
        <f>IF(N908="snížená",J908,0)</f>
        <v>0</v>
      </c>
      <c r="BG908" s="227">
        <f>IF(N908="zákl. přenesená",J908,0)</f>
        <v>0</v>
      </c>
      <c r="BH908" s="227">
        <f>IF(N908="sníž. přenesená",J908,0)</f>
        <v>0</v>
      </c>
      <c r="BI908" s="227">
        <f>IF(N908="nulová",J908,0)</f>
        <v>0</v>
      </c>
      <c r="BJ908" s="19" t="s">
        <v>79</v>
      </c>
      <c r="BK908" s="227">
        <f>ROUND(I908*H908,2)</f>
        <v>0</v>
      </c>
      <c r="BL908" s="19" t="s">
        <v>275</v>
      </c>
      <c r="BM908" s="226" t="s">
        <v>1322</v>
      </c>
    </row>
    <row r="909" s="2" customFormat="1">
      <c r="A909" s="40"/>
      <c r="B909" s="41"/>
      <c r="C909" s="42"/>
      <c r="D909" s="228" t="s">
        <v>183</v>
      </c>
      <c r="E909" s="42"/>
      <c r="F909" s="229" t="s">
        <v>1321</v>
      </c>
      <c r="G909" s="42"/>
      <c r="H909" s="42"/>
      <c r="I909" s="230"/>
      <c r="J909" s="42"/>
      <c r="K909" s="42"/>
      <c r="L909" s="46"/>
      <c r="M909" s="231"/>
      <c r="N909" s="232"/>
      <c r="O909" s="86"/>
      <c r="P909" s="86"/>
      <c r="Q909" s="86"/>
      <c r="R909" s="86"/>
      <c r="S909" s="86"/>
      <c r="T909" s="87"/>
      <c r="U909" s="40"/>
      <c r="V909" s="40"/>
      <c r="W909" s="40"/>
      <c r="X909" s="40"/>
      <c r="Y909" s="40"/>
      <c r="Z909" s="40"/>
      <c r="AA909" s="40"/>
      <c r="AB909" s="40"/>
      <c r="AC909" s="40"/>
      <c r="AD909" s="40"/>
      <c r="AE909" s="40"/>
      <c r="AT909" s="19" t="s">
        <v>183</v>
      </c>
      <c r="AU909" s="19" t="s">
        <v>81</v>
      </c>
    </row>
    <row r="910" s="13" customFormat="1">
      <c r="A910" s="13"/>
      <c r="B910" s="234"/>
      <c r="C910" s="235"/>
      <c r="D910" s="228" t="s">
        <v>197</v>
      </c>
      <c r="E910" s="235"/>
      <c r="F910" s="237" t="s">
        <v>1323</v>
      </c>
      <c r="G910" s="235"/>
      <c r="H910" s="238">
        <v>356.5</v>
      </c>
      <c r="I910" s="239"/>
      <c r="J910" s="235"/>
      <c r="K910" s="235"/>
      <c r="L910" s="240"/>
      <c r="M910" s="241"/>
      <c r="N910" s="242"/>
      <c r="O910" s="242"/>
      <c r="P910" s="242"/>
      <c r="Q910" s="242"/>
      <c r="R910" s="242"/>
      <c r="S910" s="242"/>
      <c r="T910" s="243"/>
      <c r="U910" s="13"/>
      <c r="V910" s="13"/>
      <c r="W910" s="13"/>
      <c r="X910" s="13"/>
      <c r="Y910" s="13"/>
      <c r="Z910" s="13"/>
      <c r="AA910" s="13"/>
      <c r="AB910" s="13"/>
      <c r="AC910" s="13"/>
      <c r="AD910" s="13"/>
      <c r="AE910" s="13"/>
      <c r="AT910" s="244" t="s">
        <v>197</v>
      </c>
      <c r="AU910" s="244" t="s">
        <v>81</v>
      </c>
      <c r="AV910" s="13" t="s">
        <v>81</v>
      </c>
      <c r="AW910" s="13" t="s">
        <v>4</v>
      </c>
      <c r="AX910" s="13" t="s">
        <v>79</v>
      </c>
      <c r="AY910" s="244" t="s">
        <v>174</v>
      </c>
    </row>
    <row r="911" s="2" customFormat="1">
      <c r="A911" s="40"/>
      <c r="B911" s="41"/>
      <c r="C911" s="215" t="s">
        <v>1324</v>
      </c>
      <c r="D911" s="215" t="s">
        <v>176</v>
      </c>
      <c r="E911" s="216" t="s">
        <v>1325</v>
      </c>
      <c r="F911" s="217" t="s">
        <v>1326</v>
      </c>
      <c r="G911" s="218" t="s">
        <v>252</v>
      </c>
      <c r="H911" s="219">
        <v>310</v>
      </c>
      <c r="I911" s="220"/>
      <c r="J911" s="221">
        <f>ROUND(I911*H911,2)</f>
        <v>0</v>
      </c>
      <c r="K911" s="217" t="s">
        <v>180</v>
      </c>
      <c r="L911" s="46"/>
      <c r="M911" s="222" t="s">
        <v>19</v>
      </c>
      <c r="N911" s="223" t="s">
        <v>43</v>
      </c>
      <c r="O911" s="86"/>
      <c r="P911" s="224">
        <f>O911*H911</f>
        <v>0</v>
      </c>
      <c r="Q911" s="224">
        <v>0</v>
      </c>
      <c r="R911" s="224">
        <f>Q911*H911</f>
        <v>0</v>
      </c>
      <c r="S911" s="224">
        <v>0</v>
      </c>
      <c r="T911" s="225">
        <f>S911*H911</f>
        <v>0</v>
      </c>
      <c r="U911" s="40"/>
      <c r="V911" s="40"/>
      <c r="W911" s="40"/>
      <c r="X911" s="40"/>
      <c r="Y911" s="40"/>
      <c r="Z911" s="40"/>
      <c r="AA911" s="40"/>
      <c r="AB911" s="40"/>
      <c r="AC911" s="40"/>
      <c r="AD911" s="40"/>
      <c r="AE911" s="40"/>
      <c r="AR911" s="226" t="s">
        <v>275</v>
      </c>
      <c r="AT911" s="226" t="s">
        <v>176</v>
      </c>
      <c r="AU911" s="226" t="s">
        <v>81</v>
      </c>
      <c r="AY911" s="19" t="s">
        <v>174</v>
      </c>
      <c r="BE911" s="227">
        <f>IF(N911="základní",J911,0)</f>
        <v>0</v>
      </c>
      <c r="BF911" s="227">
        <f>IF(N911="snížená",J911,0)</f>
        <v>0</v>
      </c>
      <c r="BG911" s="227">
        <f>IF(N911="zákl. přenesená",J911,0)</f>
        <v>0</v>
      </c>
      <c r="BH911" s="227">
        <f>IF(N911="sníž. přenesená",J911,0)</f>
        <v>0</v>
      </c>
      <c r="BI911" s="227">
        <f>IF(N911="nulová",J911,0)</f>
        <v>0</v>
      </c>
      <c r="BJ911" s="19" t="s">
        <v>79</v>
      </c>
      <c r="BK911" s="227">
        <f>ROUND(I911*H911,2)</f>
        <v>0</v>
      </c>
      <c r="BL911" s="19" t="s">
        <v>275</v>
      </c>
      <c r="BM911" s="226" t="s">
        <v>1327</v>
      </c>
    </row>
    <row r="912" s="2" customFormat="1">
      <c r="A912" s="40"/>
      <c r="B912" s="41"/>
      <c r="C912" s="42"/>
      <c r="D912" s="228" t="s">
        <v>183</v>
      </c>
      <c r="E912" s="42"/>
      <c r="F912" s="229" t="s">
        <v>1328</v>
      </c>
      <c r="G912" s="42"/>
      <c r="H912" s="42"/>
      <c r="I912" s="230"/>
      <c r="J912" s="42"/>
      <c r="K912" s="42"/>
      <c r="L912" s="46"/>
      <c r="M912" s="231"/>
      <c r="N912" s="232"/>
      <c r="O912" s="86"/>
      <c r="P912" s="86"/>
      <c r="Q912" s="86"/>
      <c r="R912" s="86"/>
      <c r="S912" s="86"/>
      <c r="T912" s="87"/>
      <c r="U912" s="40"/>
      <c r="V912" s="40"/>
      <c r="W912" s="40"/>
      <c r="X912" s="40"/>
      <c r="Y912" s="40"/>
      <c r="Z912" s="40"/>
      <c r="AA912" s="40"/>
      <c r="AB912" s="40"/>
      <c r="AC912" s="40"/>
      <c r="AD912" s="40"/>
      <c r="AE912" s="40"/>
      <c r="AT912" s="19" t="s">
        <v>183</v>
      </c>
      <c r="AU912" s="19" t="s">
        <v>81</v>
      </c>
    </row>
    <row r="913" s="2" customFormat="1">
      <c r="A913" s="40"/>
      <c r="B913" s="41"/>
      <c r="C913" s="42"/>
      <c r="D913" s="228" t="s">
        <v>185</v>
      </c>
      <c r="E913" s="42"/>
      <c r="F913" s="233" t="s">
        <v>1329</v>
      </c>
      <c r="G913" s="42"/>
      <c r="H913" s="42"/>
      <c r="I913" s="230"/>
      <c r="J913" s="42"/>
      <c r="K913" s="42"/>
      <c r="L913" s="46"/>
      <c r="M913" s="231"/>
      <c r="N913" s="232"/>
      <c r="O913" s="86"/>
      <c r="P913" s="86"/>
      <c r="Q913" s="86"/>
      <c r="R913" s="86"/>
      <c r="S913" s="86"/>
      <c r="T913" s="87"/>
      <c r="U913" s="40"/>
      <c r="V913" s="40"/>
      <c r="W913" s="40"/>
      <c r="X913" s="40"/>
      <c r="Y913" s="40"/>
      <c r="Z913" s="40"/>
      <c r="AA913" s="40"/>
      <c r="AB913" s="40"/>
      <c r="AC913" s="40"/>
      <c r="AD913" s="40"/>
      <c r="AE913" s="40"/>
      <c r="AT913" s="19" t="s">
        <v>185</v>
      </c>
      <c r="AU913" s="19" t="s">
        <v>81</v>
      </c>
    </row>
    <row r="914" s="13" customFormat="1">
      <c r="A914" s="13"/>
      <c r="B914" s="234"/>
      <c r="C914" s="235"/>
      <c r="D914" s="228" t="s">
        <v>197</v>
      </c>
      <c r="E914" s="236" t="s">
        <v>19</v>
      </c>
      <c r="F914" s="237" t="s">
        <v>1330</v>
      </c>
      <c r="G914" s="235"/>
      <c r="H914" s="238">
        <v>310</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197</v>
      </c>
      <c r="AU914" s="244" t="s">
        <v>81</v>
      </c>
      <c r="AV914" s="13" t="s">
        <v>81</v>
      </c>
      <c r="AW914" s="13" t="s">
        <v>33</v>
      </c>
      <c r="AX914" s="13" t="s">
        <v>72</v>
      </c>
      <c r="AY914" s="244" t="s">
        <v>174</v>
      </c>
    </row>
    <row r="915" s="2" customFormat="1">
      <c r="A915" s="40"/>
      <c r="B915" s="41"/>
      <c r="C915" s="245" t="s">
        <v>1331</v>
      </c>
      <c r="D915" s="245" t="s">
        <v>269</v>
      </c>
      <c r="E915" s="246" t="s">
        <v>1332</v>
      </c>
      <c r="F915" s="247" t="s">
        <v>1333</v>
      </c>
      <c r="G915" s="248" t="s">
        <v>252</v>
      </c>
      <c r="H915" s="249">
        <v>316.19999999999999</v>
      </c>
      <c r="I915" s="250"/>
      <c r="J915" s="251">
        <f>ROUND(I915*H915,2)</f>
        <v>0</v>
      </c>
      <c r="K915" s="247" t="s">
        <v>180</v>
      </c>
      <c r="L915" s="252"/>
      <c r="M915" s="253" t="s">
        <v>19</v>
      </c>
      <c r="N915" s="254" t="s">
        <v>43</v>
      </c>
      <c r="O915" s="86"/>
      <c r="P915" s="224">
        <f>O915*H915</f>
        <v>0</v>
      </c>
      <c r="Q915" s="224">
        <v>0.0027200000000000002</v>
      </c>
      <c r="R915" s="224">
        <f>Q915*H915</f>
        <v>0.86006400000000005</v>
      </c>
      <c r="S915" s="224">
        <v>0</v>
      </c>
      <c r="T915" s="225">
        <f>S915*H915</f>
        <v>0</v>
      </c>
      <c r="U915" s="40"/>
      <c r="V915" s="40"/>
      <c r="W915" s="40"/>
      <c r="X915" s="40"/>
      <c r="Y915" s="40"/>
      <c r="Z915" s="40"/>
      <c r="AA915" s="40"/>
      <c r="AB915" s="40"/>
      <c r="AC915" s="40"/>
      <c r="AD915" s="40"/>
      <c r="AE915" s="40"/>
      <c r="AR915" s="226" t="s">
        <v>394</v>
      </c>
      <c r="AT915" s="226" t="s">
        <v>269</v>
      </c>
      <c r="AU915" s="226" t="s">
        <v>81</v>
      </c>
      <c r="AY915" s="19" t="s">
        <v>174</v>
      </c>
      <c r="BE915" s="227">
        <f>IF(N915="základní",J915,0)</f>
        <v>0</v>
      </c>
      <c r="BF915" s="227">
        <f>IF(N915="snížená",J915,0)</f>
        <v>0</v>
      </c>
      <c r="BG915" s="227">
        <f>IF(N915="zákl. přenesená",J915,0)</f>
        <v>0</v>
      </c>
      <c r="BH915" s="227">
        <f>IF(N915="sníž. přenesená",J915,0)</f>
        <v>0</v>
      </c>
      <c r="BI915" s="227">
        <f>IF(N915="nulová",J915,0)</f>
        <v>0</v>
      </c>
      <c r="BJ915" s="19" t="s">
        <v>79</v>
      </c>
      <c r="BK915" s="227">
        <f>ROUND(I915*H915,2)</f>
        <v>0</v>
      </c>
      <c r="BL915" s="19" t="s">
        <v>275</v>
      </c>
      <c r="BM915" s="226" t="s">
        <v>1334</v>
      </c>
    </row>
    <row r="916" s="2" customFormat="1">
      <c r="A916" s="40"/>
      <c r="B916" s="41"/>
      <c r="C916" s="42"/>
      <c r="D916" s="228" t="s">
        <v>183</v>
      </c>
      <c r="E916" s="42"/>
      <c r="F916" s="229" t="s">
        <v>1333</v>
      </c>
      <c r="G916" s="42"/>
      <c r="H916" s="42"/>
      <c r="I916" s="230"/>
      <c r="J916" s="42"/>
      <c r="K916" s="42"/>
      <c r="L916" s="46"/>
      <c r="M916" s="231"/>
      <c r="N916" s="232"/>
      <c r="O916" s="86"/>
      <c r="P916" s="86"/>
      <c r="Q916" s="86"/>
      <c r="R916" s="86"/>
      <c r="S916" s="86"/>
      <c r="T916" s="87"/>
      <c r="U916" s="40"/>
      <c r="V916" s="40"/>
      <c r="W916" s="40"/>
      <c r="X916" s="40"/>
      <c r="Y916" s="40"/>
      <c r="Z916" s="40"/>
      <c r="AA916" s="40"/>
      <c r="AB916" s="40"/>
      <c r="AC916" s="40"/>
      <c r="AD916" s="40"/>
      <c r="AE916" s="40"/>
      <c r="AT916" s="19" t="s">
        <v>183</v>
      </c>
      <c r="AU916" s="19" t="s">
        <v>81</v>
      </c>
    </row>
    <row r="917" s="13" customFormat="1">
      <c r="A917" s="13"/>
      <c r="B917" s="234"/>
      <c r="C917" s="235"/>
      <c r="D917" s="228" t="s">
        <v>197</v>
      </c>
      <c r="E917" s="235"/>
      <c r="F917" s="237" t="s">
        <v>1335</v>
      </c>
      <c r="G917" s="235"/>
      <c r="H917" s="238">
        <v>316.19999999999999</v>
      </c>
      <c r="I917" s="239"/>
      <c r="J917" s="235"/>
      <c r="K917" s="235"/>
      <c r="L917" s="240"/>
      <c r="M917" s="241"/>
      <c r="N917" s="242"/>
      <c r="O917" s="242"/>
      <c r="P917" s="242"/>
      <c r="Q917" s="242"/>
      <c r="R917" s="242"/>
      <c r="S917" s="242"/>
      <c r="T917" s="243"/>
      <c r="U917" s="13"/>
      <c r="V917" s="13"/>
      <c r="W917" s="13"/>
      <c r="X917" s="13"/>
      <c r="Y917" s="13"/>
      <c r="Z917" s="13"/>
      <c r="AA917" s="13"/>
      <c r="AB917" s="13"/>
      <c r="AC917" s="13"/>
      <c r="AD917" s="13"/>
      <c r="AE917" s="13"/>
      <c r="AT917" s="244" t="s">
        <v>197</v>
      </c>
      <c r="AU917" s="244" t="s">
        <v>81</v>
      </c>
      <c r="AV917" s="13" t="s">
        <v>81</v>
      </c>
      <c r="AW917" s="13" t="s">
        <v>4</v>
      </c>
      <c r="AX917" s="13" t="s">
        <v>79</v>
      </c>
      <c r="AY917" s="244" t="s">
        <v>174</v>
      </c>
    </row>
    <row r="918" s="2" customFormat="1">
      <c r="A918" s="40"/>
      <c r="B918" s="41"/>
      <c r="C918" s="245" t="s">
        <v>1336</v>
      </c>
      <c r="D918" s="245" t="s">
        <v>269</v>
      </c>
      <c r="E918" s="246" t="s">
        <v>1337</v>
      </c>
      <c r="F918" s="247" t="s">
        <v>1338</v>
      </c>
      <c r="G918" s="248" t="s">
        <v>252</v>
      </c>
      <c r="H918" s="249">
        <v>316.19999999999999</v>
      </c>
      <c r="I918" s="250"/>
      <c r="J918" s="251">
        <f>ROUND(I918*H918,2)</f>
        <v>0</v>
      </c>
      <c r="K918" s="247" t="s">
        <v>180</v>
      </c>
      <c r="L918" s="252"/>
      <c r="M918" s="253" t="s">
        <v>19</v>
      </c>
      <c r="N918" s="254" t="s">
        <v>43</v>
      </c>
      <c r="O918" s="86"/>
      <c r="P918" s="224">
        <f>O918*H918</f>
        <v>0</v>
      </c>
      <c r="Q918" s="224">
        <v>0.0026199999999999999</v>
      </c>
      <c r="R918" s="224">
        <f>Q918*H918</f>
        <v>0.82844399999999996</v>
      </c>
      <c r="S918" s="224">
        <v>0</v>
      </c>
      <c r="T918" s="225">
        <f>S918*H918</f>
        <v>0</v>
      </c>
      <c r="U918" s="40"/>
      <c r="V918" s="40"/>
      <c r="W918" s="40"/>
      <c r="X918" s="40"/>
      <c r="Y918" s="40"/>
      <c r="Z918" s="40"/>
      <c r="AA918" s="40"/>
      <c r="AB918" s="40"/>
      <c r="AC918" s="40"/>
      <c r="AD918" s="40"/>
      <c r="AE918" s="40"/>
      <c r="AR918" s="226" t="s">
        <v>394</v>
      </c>
      <c r="AT918" s="226" t="s">
        <v>269</v>
      </c>
      <c r="AU918" s="226" t="s">
        <v>81</v>
      </c>
      <c r="AY918" s="19" t="s">
        <v>174</v>
      </c>
      <c r="BE918" s="227">
        <f>IF(N918="základní",J918,0)</f>
        <v>0</v>
      </c>
      <c r="BF918" s="227">
        <f>IF(N918="snížená",J918,0)</f>
        <v>0</v>
      </c>
      <c r="BG918" s="227">
        <f>IF(N918="zákl. přenesená",J918,0)</f>
        <v>0</v>
      </c>
      <c r="BH918" s="227">
        <f>IF(N918="sníž. přenesená",J918,0)</f>
        <v>0</v>
      </c>
      <c r="BI918" s="227">
        <f>IF(N918="nulová",J918,0)</f>
        <v>0</v>
      </c>
      <c r="BJ918" s="19" t="s">
        <v>79</v>
      </c>
      <c r="BK918" s="227">
        <f>ROUND(I918*H918,2)</f>
        <v>0</v>
      </c>
      <c r="BL918" s="19" t="s">
        <v>275</v>
      </c>
      <c r="BM918" s="226" t="s">
        <v>1339</v>
      </c>
    </row>
    <row r="919" s="2" customFormat="1">
      <c r="A919" s="40"/>
      <c r="B919" s="41"/>
      <c r="C919" s="42"/>
      <c r="D919" s="228" t="s">
        <v>183</v>
      </c>
      <c r="E919" s="42"/>
      <c r="F919" s="229" t="s">
        <v>1338</v>
      </c>
      <c r="G919" s="42"/>
      <c r="H919" s="42"/>
      <c r="I919" s="230"/>
      <c r="J919" s="42"/>
      <c r="K919" s="42"/>
      <c r="L919" s="46"/>
      <c r="M919" s="231"/>
      <c r="N919" s="232"/>
      <c r="O919" s="86"/>
      <c r="P919" s="86"/>
      <c r="Q919" s="86"/>
      <c r="R919" s="86"/>
      <c r="S919" s="86"/>
      <c r="T919" s="87"/>
      <c r="U919" s="40"/>
      <c r="V919" s="40"/>
      <c r="W919" s="40"/>
      <c r="X919" s="40"/>
      <c r="Y919" s="40"/>
      <c r="Z919" s="40"/>
      <c r="AA919" s="40"/>
      <c r="AB919" s="40"/>
      <c r="AC919" s="40"/>
      <c r="AD919" s="40"/>
      <c r="AE919" s="40"/>
      <c r="AT919" s="19" t="s">
        <v>183</v>
      </c>
      <c r="AU919" s="19" t="s">
        <v>81</v>
      </c>
    </row>
    <row r="920" s="13" customFormat="1">
      <c r="A920" s="13"/>
      <c r="B920" s="234"/>
      <c r="C920" s="235"/>
      <c r="D920" s="228" t="s">
        <v>197</v>
      </c>
      <c r="E920" s="235"/>
      <c r="F920" s="237" t="s">
        <v>1335</v>
      </c>
      <c r="G920" s="235"/>
      <c r="H920" s="238">
        <v>316.19999999999999</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197</v>
      </c>
      <c r="AU920" s="244" t="s">
        <v>81</v>
      </c>
      <c r="AV920" s="13" t="s">
        <v>81</v>
      </c>
      <c r="AW920" s="13" t="s">
        <v>4</v>
      </c>
      <c r="AX920" s="13" t="s">
        <v>79</v>
      </c>
      <c r="AY920" s="244" t="s">
        <v>174</v>
      </c>
    </row>
    <row r="921" s="2" customFormat="1" ht="33" customHeight="1">
      <c r="A921" s="40"/>
      <c r="B921" s="41"/>
      <c r="C921" s="215" t="s">
        <v>1340</v>
      </c>
      <c r="D921" s="215" t="s">
        <v>176</v>
      </c>
      <c r="E921" s="216" t="s">
        <v>1341</v>
      </c>
      <c r="F921" s="217" t="s">
        <v>1342</v>
      </c>
      <c r="G921" s="218" t="s">
        <v>252</v>
      </c>
      <c r="H921" s="219">
        <v>310</v>
      </c>
      <c r="I921" s="220"/>
      <c r="J921" s="221">
        <f>ROUND(I921*H921,2)</f>
        <v>0</v>
      </c>
      <c r="K921" s="217" t="s">
        <v>180</v>
      </c>
      <c r="L921" s="46"/>
      <c r="M921" s="222" t="s">
        <v>19</v>
      </c>
      <c r="N921" s="223" t="s">
        <v>43</v>
      </c>
      <c r="O921" s="86"/>
      <c r="P921" s="224">
        <f>O921*H921</f>
        <v>0</v>
      </c>
      <c r="Q921" s="224">
        <v>0</v>
      </c>
      <c r="R921" s="224">
        <f>Q921*H921</f>
        <v>0</v>
      </c>
      <c r="S921" s="224">
        <v>0</v>
      </c>
      <c r="T921" s="225">
        <f>S921*H921</f>
        <v>0</v>
      </c>
      <c r="U921" s="40"/>
      <c r="V921" s="40"/>
      <c r="W921" s="40"/>
      <c r="X921" s="40"/>
      <c r="Y921" s="40"/>
      <c r="Z921" s="40"/>
      <c r="AA921" s="40"/>
      <c r="AB921" s="40"/>
      <c r="AC921" s="40"/>
      <c r="AD921" s="40"/>
      <c r="AE921" s="40"/>
      <c r="AR921" s="226" t="s">
        <v>275</v>
      </c>
      <c r="AT921" s="226" t="s">
        <v>176</v>
      </c>
      <c r="AU921" s="226" t="s">
        <v>81</v>
      </c>
      <c r="AY921" s="19" t="s">
        <v>174</v>
      </c>
      <c r="BE921" s="227">
        <f>IF(N921="základní",J921,0)</f>
        <v>0</v>
      </c>
      <c r="BF921" s="227">
        <f>IF(N921="snížená",J921,0)</f>
        <v>0</v>
      </c>
      <c r="BG921" s="227">
        <f>IF(N921="zákl. přenesená",J921,0)</f>
        <v>0</v>
      </c>
      <c r="BH921" s="227">
        <f>IF(N921="sníž. přenesená",J921,0)</f>
        <v>0</v>
      </c>
      <c r="BI921" s="227">
        <f>IF(N921="nulová",J921,0)</f>
        <v>0</v>
      </c>
      <c r="BJ921" s="19" t="s">
        <v>79</v>
      </c>
      <c r="BK921" s="227">
        <f>ROUND(I921*H921,2)</f>
        <v>0</v>
      </c>
      <c r="BL921" s="19" t="s">
        <v>275</v>
      </c>
      <c r="BM921" s="226" t="s">
        <v>1343</v>
      </c>
    </row>
    <row r="922" s="2" customFormat="1">
      <c r="A922" s="40"/>
      <c r="B922" s="41"/>
      <c r="C922" s="42"/>
      <c r="D922" s="228" t="s">
        <v>183</v>
      </c>
      <c r="E922" s="42"/>
      <c r="F922" s="229" t="s">
        <v>1344</v>
      </c>
      <c r="G922" s="42"/>
      <c r="H922" s="42"/>
      <c r="I922" s="230"/>
      <c r="J922" s="42"/>
      <c r="K922" s="42"/>
      <c r="L922" s="46"/>
      <c r="M922" s="231"/>
      <c r="N922" s="232"/>
      <c r="O922" s="86"/>
      <c r="P922" s="86"/>
      <c r="Q922" s="86"/>
      <c r="R922" s="86"/>
      <c r="S922" s="86"/>
      <c r="T922" s="87"/>
      <c r="U922" s="40"/>
      <c r="V922" s="40"/>
      <c r="W922" s="40"/>
      <c r="X922" s="40"/>
      <c r="Y922" s="40"/>
      <c r="Z922" s="40"/>
      <c r="AA922" s="40"/>
      <c r="AB922" s="40"/>
      <c r="AC922" s="40"/>
      <c r="AD922" s="40"/>
      <c r="AE922" s="40"/>
      <c r="AT922" s="19" t="s">
        <v>183</v>
      </c>
      <c r="AU922" s="19" t="s">
        <v>81</v>
      </c>
    </row>
    <row r="923" s="2" customFormat="1">
      <c r="A923" s="40"/>
      <c r="B923" s="41"/>
      <c r="C923" s="42"/>
      <c r="D923" s="228" t="s">
        <v>185</v>
      </c>
      <c r="E923" s="42"/>
      <c r="F923" s="233" t="s">
        <v>1345</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185</v>
      </c>
      <c r="AU923" s="19" t="s">
        <v>81</v>
      </c>
    </row>
    <row r="924" s="13" customFormat="1">
      <c r="A924" s="13"/>
      <c r="B924" s="234"/>
      <c r="C924" s="235"/>
      <c r="D924" s="228" t="s">
        <v>197</v>
      </c>
      <c r="E924" s="236" t="s">
        <v>19</v>
      </c>
      <c r="F924" s="237" t="s">
        <v>1346</v>
      </c>
      <c r="G924" s="235"/>
      <c r="H924" s="238">
        <v>310</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197</v>
      </c>
      <c r="AU924" s="244" t="s">
        <v>81</v>
      </c>
      <c r="AV924" s="13" t="s">
        <v>81</v>
      </c>
      <c r="AW924" s="13" t="s">
        <v>33</v>
      </c>
      <c r="AX924" s="13" t="s">
        <v>72</v>
      </c>
      <c r="AY924" s="244" t="s">
        <v>174</v>
      </c>
    </row>
    <row r="925" s="2" customFormat="1">
      <c r="A925" s="40"/>
      <c r="B925" s="41"/>
      <c r="C925" s="245" t="s">
        <v>1347</v>
      </c>
      <c r="D925" s="245" t="s">
        <v>269</v>
      </c>
      <c r="E925" s="246" t="s">
        <v>1348</v>
      </c>
      <c r="F925" s="247" t="s">
        <v>1349</v>
      </c>
      <c r="G925" s="248" t="s">
        <v>252</v>
      </c>
      <c r="H925" s="249">
        <v>356.5</v>
      </c>
      <c r="I925" s="250"/>
      <c r="J925" s="251">
        <f>ROUND(I925*H925,2)</f>
        <v>0</v>
      </c>
      <c r="K925" s="247" t="s">
        <v>180</v>
      </c>
      <c r="L925" s="252"/>
      <c r="M925" s="253" t="s">
        <v>19</v>
      </c>
      <c r="N925" s="254" t="s">
        <v>43</v>
      </c>
      <c r="O925" s="86"/>
      <c r="P925" s="224">
        <f>O925*H925</f>
        <v>0</v>
      </c>
      <c r="Q925" s="224">
        <v>0.00016000000000000001</v>
      </c>
      <c r="R925" s="224">
        <f>Q925*H925</f>
        <v>0.057040000000000007</v>
      </c>
      <c r="S925" s="224">
        <v>0</v>
      </c>
      <c r="T925" s="225">
        <f>S925*H925</f>
        <v>0</v>
      </c>
      <c r="U925" s="40"/>
      <c r="V925" s="40"/>
      <c r="W925" s="40"/>
      <c r="X925" s="40"/>
      <c r="Y925" s="40"/>
      <c r="Z925" s="40"/>
      <c r="AA925" s="40"/>
      <c r="AB925" s="40"/>
      <c r="AC925" s="40"/>
      <c r="AD925" s="40"/>
      <c r="AE925" s="40"/>
      <c r="AR925" s="226" t="s">
        <v>394</v>
      </c>
      <c r="AT925" s="226" t="s">
        <v>269</v>
      </c>
      <c r="AU925" s="226" t="s">
        <v>81</v>
      </c>
      <c r="AY925" s="19" t="s">
        <v>174</v>
      </c>
      <c r="BE925" s="227">
        <f>IF(N925="základní",J925,0)</f>
        <v>0</v>
      </c>
      <c r="BF925" s="227">
        <f>IF(N925="snížená",J925,0)</f>
        <v>0</v>
      </c>
      <c r="BG925" s="227">
        <f>IF(N925="zákl. přenesená",J925,0)</f>
        <v>0</v>
      </c>
      <c r="BH925" s="227">
        <f>IF(N925="sníž. přenesená",J925,0)</f>
        <v>0</v>
      </c>
      <c r="BI925" s="227">
        <f>IF(N925="nulová",J925,0)</f>
        <v>0</v>
      </c>
      <c r="BJ925" s="19" t="s">
        <v>79</v>
      </c>
      <c r="BK925" s="227">
        <f>ROUND(I925*H925,2)</f>
        <v>0</v>
      </c>
      <c r="BL925" s="19" t="s">
        <v>275</v>
      </c>
      <c r="BM925" s="226" t="s">
        <v>1350</v>
      </c>
    </row>
    <row r="926" s="2" customFormat="1">
      <c r="A926" s="40"/>
      <c r="B926" s="41"/>
      <c r="C926" s="42"/>
      <c r="D926" s="228" t="s">
        <v>183</v>
      </c>
      <c r="E926" s="42"/>
      <c r="F926" s="229" t="s">
        <v>1349</v>
      </c>
      <c r="G926" s="42"/>
      <c r="H926" s="42"/>
      <c r="I926" s="230"/>
      <c r="J926" s="42"/>
      <c r="K926" s="42"/>
      <c r="L926" s="46"/>
      <c r="M926" s="231"/>
      <c r="N926" s="232"/>
      <c r="O926" s="86"/>
      <c r="P926" s="86"/>
      <c r="Q926" s="86"/>
      <c r="R926" s="86"/>
      <c r="S926" s="86"/>
      <c r="T926" s="87"/>
      <c r="U926" s="40"/>
      <c r="V926" s="40"/>
      <c r="W926" s="40"/>
      <c r="X926" s="40"/>
      <c r="Y926" s="40"/>
      <c r="Z926" s="40"/>
      <c r="AA926" s="40"/>
      <c r="AB926" s="40"/>
      <c r="AC926" s="40"/>
      <c r="AD926" s="40"/>
      <c r="AE926" s="40"/>
      <c r="AT926" s="19" t="s">
        <v>183</v>
      </c>
      <c r="AU926" s="19" t="s">
        <v>81</v>
      </c>
    </row>
    <row r="927" s="13" customFormat="1">
      <c r="A927" s="13"/>
      <c r="B927" s="234"/>
      <c r="C927" s="235"/>
      <c r="D927" s="228" t="s">
        <v>197</v>
      </c>
      <c r="E927" s="235"/>
      <c r="F927" s="237" t="s">
        <v>1323</v>
      </c>
      <c r="G927" s="235"/>
      <c r="H927" s="238">
        <v>356.5</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197</v>
      </c>
      <c r="AU927" s="244" t="s">
        <v>81</v>
      </c>
      <c r="AV927" s="13" t="s">
        <v>81</v>
      </c>
      <c r="AW927" s="13" t="s">
        <v>4</v>
      </c>
      <c r="AX927" s="13" t="s">
        <v>79</v>
      </c>
      <c r="AY927" s="244" t="s">
        <v>174</v>
      </c>
    </row>
    <row r="928" s="2" customFormat="1">
      <c r="A928" s="40"/>
      <c r="B928" s="41"/>
      <c r="C928" s="215" t="s">
        <v>1351</v>
      </c>
      <c r="D928" s="215" t="s">
        <v>176</v>
      </c>
      <c r="E928" s="216" t="s">
        <v>1352</v>
      </c>
      <c r="F928" s="217" t="s">
        <v>1353</v>
      </c>
      <c r="G928" s="218" t="s">
        <v>238</v>
      </c>
      <c r="H928" s="219">
        <v>1.815</v>
      </c>
      <c r="I928" s="220"/>
      <c r="J928" s="221">
        <f>ROUND(I928*H928,2)</f>
        <v>0</v>
      </c>
      <c r="K928" s="217" t="s">
        <v>180</v>
      </c>
      <c r="L928" s="46"/>
      <c r="M928" s="222" t="s">
        <v>19</v>
      </c>
      <c r="N928" s="223" t="s">
        <v>43</v>
      </c>
      <c r="O928" s="86"/>
      <c r="P928" s="224">
        <f>O928*H928</f>
        <v>0</v>
      </c>
      <c r="Q928" s="224">
        <v>0</v>
      </c>
      <c r="R928" s="224">
        <f>Q928*H928</f>
        <v>0</v>
      </c>
      <c r="S928" s="224">
        <v>0</v>
      </c>
      <c r="T928" s="225">
        <f>S928*H928</f>
        <v>0</v>
      </c>
      <c r="U928" s="40"/>
      <c r="V928" s="40"/>
      <c r="W928" s="40"/>
      <c r="X928" s="40"/>
      <c r="Y928" s="40"/>
      <c r="Z928" s="40"/>
      <c r="AA928" s="40"/>
      <c r="AB928" s="40"/>
      <c r="AC928" s="40"/>
      <c r="AD928" s="40"/>
      <c r="AE928" s="40"/>
      <c r="AR928" s="226" t="s">
        <v>275</v>
      </c>
      <c r="AT928" s="226" t="s">
        <v>176</v>
      </c>
      <c r="AU928" s="226" t="s">
        <v>81</v>
      </c>
      <c r="AY928" s="19" t="s">
        <v>174</v>
      </c>
      <c r="BE928" s="227">
        <f>IF(N928="základní",J928,0)</f>
        <v>0</v>
      </c>
      <c r="BF928" s="227">
        <f>IF(N928="snížená",J928,0)</f>
        <v>0</v>
      </c>
      <c r="BG928" s="227">
        <f>IF(N928="zákl. přenesená",J928,0)</f>
        <v>0</v>
      </c>
      <c r="BH928" s="227">
        <f>IF(N928="sníž. přenesená",J928,0)</f>
        <v>0</v>
      </c>
      <c r="BI928" s="227">
        <f>IF(N928="nulová",J928,0)</f>
        <v>0</v>
      </c>
      <c r="BJ928" s="19" t="s">
        <v>79</v>
      </c>
      <c r="BK928" s="227">
        <f>ROUND(I928*H928,2)</f>
        <v>0</v>
      </c>
      <c r="BL928" s="19" t="s">
        <v>275</v>
      </c>
      <c r="BM928" s="226" t="s">
        <v>1354</v>
      </c>
    </row>
    <row r="929" s="2" customFormat="1">
      <c r="A929" s="40"/>
      <c r="B929" s="41"/>
      <c r="C929" s="42"/>
      <c r="D929" s="228" t="s">
        <v>183</v>
      </c>
      <c r="E929" s="42"/>
      <c r="F929" s="229" t="s">
        <v>1355</v>
      </c>
      <c r="G929" s="42"/>
      <c r="H929" s="42"/>
      <c r="I929" s="230"/>
      <c r="J929" s="42"/>
      <c r="K929" s="42"/>
      <c r="L929" s="46"/>
      <c r="M929" s="231"/>
      <c r="N929" s="232"/>
      <c r="O929" s="86"/>
      <c r="P929" s="86"/>
      <c r="Q929" s="86"/>
      <c r="R929" s="86"/>
      <c r="S929" s="86"/>
      <c r="T929" s="87"/>
      <c r="U929" s="40"/>
      <c r="V929" s="40"/>
      <c r="W929" s="40"/>
      <c r="X929" s="40"/>
      <c r="Y929" s="40"/>
      <c r="Z929" s="40"/>
      <c r="AA929" s="40"/>
      <c r="AB929" s="40"/>
      <c r="AC929" s="40"/>
      <c r="AD929" s="40"/>
      <c r="AE929" s="40"/>
      <c r="AT929" s="19" t="s">
        <v>183</v>
      </c>
      <c r="AU929" s="19" t="s">
        <v>81</v>
      </c>
    </row>
    <row r="930" s="2" customFormat="1">
      <c r="A930" s="40"/>
      <c r="B930" s="41"/>
      <c r="C930" s="42"/>
      <c r="D930" s="228" t="s">
        <v>185</v>
      </c>
      <c r="E930" s="42"/>
      <c r="F930" s="233" t="s">
        <v>1356</v>
      </c>
      <c r="G930" s="42"/>
      <c r="H930" s="42"/>
      <c r="I930" s="230"/>
      <c r="J930" s="42"/>
      <c r="K930" s="42"/>
      <c r="L930" s="46"/>
      <c r="M930" s="231"/>
      <c r="N930" s="232"/>
      <c r="O930" s="86"/>
      <c r="P930" s="86"/>
      <c r="Q930" s="86"/>
      <c r="R930" s="86"/>
      <c r="S930" s="86"/>
      <c r="T930" s="87"/>
      <c r="U930" s="40"/>
      <c r="V930" s="40"/>
      <c r="W930" s="40"/>
      <c r="X930" s="40"/>
      <c r="Y930" s="40"/>
      <c r="Z930" s="40"/>
      <c r="AA930" s="40"/>
      <c r="AB930" s="40"/>
      <c r="AC930" s="40"/>
      <c r="AD930" s="40"/>
      <c r="AE930" s="40"/>
      <c r="AT930" s="19" t="s">
        <v>185</v>
      </c>
      <c r="AU930" s="19" t="s">
        <v>81</v>
      </c>
    </row>
    <row r="931" s="12" customFormat="1" ht="22.8" customHeight="1">
      <c r="A931" s="12"/>
      <c r="B931" s="199"/>
      <c r="C931" s="200"/>
      <c r="D931" s="201" t="s">
        <v>71</v>
      </c>
      <c r="E931" s="213" t="s">
        <v>1357</v>
      </c>
      <c r="F931" s="213" t="s">
        <v>1358</v>
      </c>
      <c r="G931" s="200"/>
      <c r="H931" s="200"/>
      <c r="I931" s="203"/>
      <c r="J931" s="214">
        <f>BK931</f>
        <v>0</v>
      </c>
      <c r="K931" s="200"/>
      <c r="L931" s="205"/>
      <c r="M931" s="206"/>
      <c r="N931" s="207"/>
      <c r="O931" s="207"/>
      <c r="P931" s="208">
        <f>SUM(P932:P940)</f>
        <v>0</v>
      </c>
      <c r="Q931" s="207"/>
      <c r="R931" s="208">
        <f>SUM(R932:R940)</f>
        <v>0.0048999999999999998</v>
      </c>
      <c r="S931" s="207"/>
      <c r="T931" s="209">
        <f>SUM(T932:T940)</f>
        <v>0</v>
      </c>
      <c r="U931" s="12"/>
      <c r="V931" s="12"/>
      <c r="W931" s="12"/>
      <c r="X931" s="12"/>
      <c r="Y931" s="12"/>
      <c r="Z931" s="12"/>
      <c r="AA931" s="12"/>
      <c r="AB931" s="12"/>
      <c r="AC931" s="12"/>
      <c r="AD931" s="12"/>
      <c r="AE931" s="12"/>
      <c r="AR931" s="210" t="s">
        <v>81</v>
      </c>
      <c r="AT931" s="211" t="s">
        <v>71</v>
      </c>
      <c r="AU931" s="211" t="s">
        <v>79</v>
      </c>
      <c r="AY931" s="210" t="s">
        <v>174</v>
      </c>
      <c r="BK931" s="212">
        <f>SUM(BK932:BK940)</f>
        <v>0</v>
      </c>
    </row>
    <row r="932" s="2" customFormat="1" ht="16.5" customHeight="1">
      <c r="A932" s="40"/>
      <c r="B932" s="41"/>
      <c r="C932" s="215" t="s">
        <v>1359</v>
      </c>
      <c r="D932" s="215" t="s">
        <v>176</v>
      </c>
      <c r="E932" s="216" t="s">
        <v>1360</v>
      </c>
      <c r="F932" s="217" t="s">
        <v>1361</v>
      </c>
      <c r="G932" s="218" t="s">
        <v>366</v>
      </c>
      <c r="H932" s="219">
        <v>14</v>
      </c>
      <c r="I932" s="220"/>
      <c r="J932" s="221">
        <f>ROUND(I932*H932,2)</f>
        <v>0</v>
      </c>
      <c r="K932" s="217" t="s">
        <v>180</v>
      </c>
      <c r="L932" s="46"/>
      <c r="M932" s="222" t="s">
        <v>19</v>
      </c>
      <c r="N932" s="223" t="s">
        <v>43</v>
      </c>
      <c r="O932" s="86"/>
      <c r="P932" s="224">
        <f>O932*H932</f>
        <v>0</v>
      </c>
      <c r="Q932" s="224">
        <v>0</v>
      </c>
      <c r="R932" s="224">
        <f>Q932*H932</f>
        <v>0</v>
      </c>
      <c r="S932" s="224">
        <v>0</v>
      </c>
      <c r="T932" s="225">
        <f>S932*H932</f>
        <v>0</v>
      </c>
      <c r="U932" s="40"/>
      <c r="V932" s="40"/>
      <c r="W932" s="40"/>
      <c r="X932" s="40"/>
      <c r="Y932" s="40"/>
      <c r="Z932" s="40"/>
      <c r="AA932" s="40"/>
      <c r="AB932" s="40"/>
      <c r="AC932" s="40"/>
      <c r="AD932" s="40"/>
      <c r="AE932" s="40"/>
      <c r="AR932" s="226" t="s">
        <v>275</v>
      </c>
      <c r="AT932" s="226" t="s">
        <v>176</v>
      </c>
      <c r="AU932" s="226" t="s">
        <v>81</v>
      </c>
      <c r="AY932" s="19" t="s">
        <v>174</v>
      </c>
      <c r="BE932" s="227">
        <f>IF(N932="základní",J932,0)</f>
        <v>0</v>
      </c>
      <c r="BF932" s="227">
        <f>IF(N932="snížená",J932,0)</f>
        <v>0</v>
      </c>
      <c r="BG932" s="227">
        <f>IF(N932="zákl. přenesená",J932,0)</f>
        <v>0</v>
      </c>
      <c r="BH932" s="227">
        <f>IF(N932="sníž. přenesená",J932,0)</f>
        <v>0</v>
      </c>
      <c r="BI932" s="227">
        <f>IF(N932="nulová",J932,0)</f>
        <v>0</v>
      </c>
      <c r="BJ932" s="19" t="s">
        <v>79</v>
      </c>
      <c r="BK932" s="227">
        <f>ROUND(I932*H932,2)</f>
        <v>0</v>
      </c>
      <c r="BL932" s="19" t="s">
        <v>275</v>
      </c>
      <c r="BM932" s="226" t="s">
        <v>1362</v>
      </c>
    </row>
    <row r="933" s="2" customFormat="1">
      <c r="A933" s="40"/>
      <c r="B933" s="41"/>
      <c r="C933" s="42"/>
      <c r="D933" s="228" t="s">
        <v>183</v>
      </c>
      <c r="E933" s="42"/>
      <c r="F933" s="229" t="s">
        <v>1363</v>
      </c>
      <c r="G933" s="42"/>
      <c r="H933" s="42"/>
      <c r="I933" s="230"/>
      <c r="J933" s="42"/>
      <c r="K933" s="42"/>
      <c r="L933" s="46"/>
      <c r="M933" s="231"/>
      <c r="N933" s="232"/>
      <c r="O933" s="86"/>
      <c r="P933" s="86"/>
      <c r="Q933" s="86"/>
      <c r="R933" s="86"/>
      <c r="S933" s="86"/>
      <c r="T933" s="87"/>
      <c r="U933" s="40"/>
      <c r="V933" s="40"/>
      <c r="W933" s="40"/>
      <c r="X933" s="40"/>
      <c r="Y933" s="40"/>
      <c r="Z933" s="40"/>
      <c r="AA933" s="40"/>
      <c r="AB933" s="40"/>
      <c r="AC933" s="40"/>
      <c r="AD933" s="40"/>
      <c r="AE933" s="40"/>
      <c r="AT933" s="19" t="s">
        <v>183</v>
      </c>
      <c r="AU933" s="19" t="s">
        <v>81</v>
      </c>
    </row>
    <row r="934" s="2" customFormat="1">
      <c r="A934" s="40"/>
      <c r="B934" s="41"/>
      <c r="C934" s="42"/>
      <c r="D934" s="228" t="s">
        <v>185</v>
      </c>
      <c r="E934" s="42"/>
      <c r="F934" s="233" t="s">
        <v>1364</v>
      </c>
      <c r="G934" s="42"/>
      <c r="H934" s="42"/>
      <c r="I934" s="230"/>
      <c r="J934" s="42"/>
      <c r="K934" s="42"/>
      <c r="L934" s="46"/>
      <c r="M934" s="231"/>
      <c r="N934" s="232"/>
      <c r="O934" s="86"/>
      <c r="P934" s="86"/>
      <c r="Q934" s="86"/>
      <c r="R934" s="86"/>
      <c r="S934" s="86"/>
      <c r="T934" s="87"/>
      <c r="U934" s="40"/>
      <c r="V934" s="40"/>
      <c r="W934" s="40"/>
      <c r="X934" s="40"/>
      <c r="Y934" s="40"/>
      <c r="Z934" s="40"/>
      <c r="AA934" s="40"/>
      <c r="AB934" s="40"/>
      <c r="AC934" s="40"/>
      <c r="AD934" s="40"/>
      <c r="AE934" s="40"/>
      <c r="AT934" s="19" t="s">
        <v>185</v>
      </c>
      <c r="AU934" s="19" t="s">
        <v>81</v>
      </c>
    </row>
    <row r="935" s="13" customFormat="1">
      <c r="A935" s="13"/>
      <c r="B935" s="234"/>
      <c r="C935" s="235"/>
      <c r="D935" s="228" t="s">
        <v>197</v>
      </c>
      <c r="E935" s="236" t="s">
        <v>19</v>
      </c>
      <c r="F935" s="237" t="s">
        <v>1365</v>
      </c>
      <c r="G935" s="235"/>
      <c r="H935" s="238">
        <v>14</v>
      </c>
      <c r="I935" s="239"/>
      <c r="J935" s="235"/>
      <c r="K935" s="235"/>
      <c r="L935" s="240"/>
      <c r="M935" s="241"/>
      <c r="N935" s="242"/>
      <c r="O935" s="242"/>
      <c r="P935" s="242"/>
      <c r="Q935" s="242"/>
      <c r="R935" s="242"/>
      <c r="S935" s="242"/>
      <c r="T935" s="243"/>
      <c r="U935" s="13"/>
      <c r="V935" s="13"/>
      <c r="W935" s="13"/>
      <c r="X935" s="13"/>
      <c r="Y935" s="13"/>
      <c r="Z935" s="13"/>
      <c r="AA935" s="13"/>
      <c r="AB935" s="13"/>
      <c r="AC935" s="13"/>
      <c r="AD935" s="13"/>
      <c r="AE935" s="13"/>
      <c r="AT935" s="244" t="s">
        <v>197</v>
      </c>
      <c r="AU935" s="244" t="s">
        <v>81</v>
      </c>
      <c r="AV935" s="13" t="s">
        <v>81</v>
      </c>
      <c r="AW935" s="13" t="s">
        <v>33</v>
      </c>
      <c r="AX935" s="13" t="s">
        <v>72</v>
      </c>
      <c r="AY935" s="244" t="s">
        <v>174</v>
      </c>
    </row>
    <row r="936" s="2" customFormat="1" ht="16.5" customHeight="1">
      <c r="A936" s="40"/>
      <c r="B936" s="41"/>
      <c r="C936" s="245" t="s">
        <v>1366</v>
      </c>
      <c r="D936" s="245" t="s">
        <v>269</v>
      </c>
      <c r="E936" s="246" t="s">
        <v>1367</v>
      </c>
      <c r="F936" s="247" t="s">
        <v>1368</v>
      </c>
      <c r="G936" s="248" t="s">
        <v>366</v>
      </c>
      <c r="H936" s="249">
        <v>14</v>
      </c>
      <c r="I936" s="250"/>
      <c r="J936" s="251">
        <f>ROUND(I936*H936,2)</f>
        <v>0</v>
      </c>
      <c r="K936" s="247" t="s">
        <v>19</v>
      </c>
      <c r="L936" s="252"/>
      <c r="M936" s="253" t="s">
        <v>19</v>
      </c>
      <c r="N936" s="254" t="s">
        <v>43</v>
      </c>
      <c r="O936" s="86"/>
      <c r="P936" s="224">
        <f>O936*H936</f>
        <v>0</v>
      </c>
      <c r="Q936" s="224">
        <v>0.00035</v>
      </c>
      <c r="R936" s="224">
        <f>Q936*H936</f>
        <v>0.0048999999999999998</v>
      </c>
      <c r="S936" s="224">
        <v>0</v>
      </c>
      <c r="T936" s="225">
        <f>S936*H936</f>
        <v>0</v>
      </c>
      <c r="U936" s="40"/>
      <c r="V936" s="40"/>
      <c r="W936" s="40"/>
      <c r="X936" s="40"/>
      <c r="Y936" s="40"/>
      <c r="Z936" s="40"/>
      <c r="AA936" s="40"/>
      <c r="AB936" s="40"/>
      <c r="AC936" s="40"/>
      <c r="AD936" s="40"/>
      <c r="AE936" s="40"/>
      <c r="AR936" s="226" t="s">
        <v>394</v>
      </c>
      <c r="AT936" s="226" t="s">
        <v>269</v>
      </c>
      <c r="AU936" s="226" t="s">
        <v>81</v>
      </c>
      <c r="AY936" s="19" t="s">
        <v>174</v>
      </c>
      <c r="BE936" s="227">
        <f>IF(N936="základní",J936,0)</f>
        <v>0</v>
      </c>
      <c r="BF936" s="227">
        <f>IF(N936="snížená",J936,0)</f>
        <v>0</v>
      </c>
      <c r="BG936" s="227">
        <f>IF(N936="zákl. přenesená",J936,0)</f>
        <v>0</v>
      </c>
      <c r="BH936" s="227">
        <f>IF(N936="sníž. přenesená",J936,0)</f>
        <v>0</v>
      </c>
      <c r="BI936" s="227">
        <f>IF(N936="nulová",J936,0)</f>
        <v>0</v>
      </c>
      <c r="BJ936" s="19" t="s">
        <v>79</v>
      </c>
      <c r="BK936" s="227">
        <f>ROUND(I936*H936,2)</f>
        <v>0</v>
      </c>
      <c r="BL936" s="19" t="s">
        <v>275</v>
      </c>
      <c r="BM936" s="226" t="s">
        <v>1369</v>
      </c>
    </row>
    <row r="937" s="2" customFormat="1">
      <c r="A937" s="40"/>
      <c r="B937" s="41"/>
      <c r="C937" s="42"/>
      <c r="D937" s="228" t="s">
        <v>183</v>
      </c>
      <c r="E937" s="42"/>
      <c r="F937" s="229" t="s">
        <v>1368</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183</v>
      </c>
      <c r="AU937" s="19" t="s">
        <v>81</v>
      </c>
    </row>
    <row r="938" s="2" customFormat="1">
      <c r="A938" s="40"/>
      <c r="B938" s="41"/>
      <c r="C938" s="215" t="s">
        <v>1370</v>
      </c>
      <c r="D938" s="215" t="s">
        <v>176</v>
      </c>
      <c r="E938" s="216" t="s">
        <v>1371</v>
      </c>
      <c r="F938" s="217" t="s">
        <v>1372</v>
      </c>
      <c r="G938" s="218" t="s">
        <v>238</v>
      </c>
      <c r="H938" s="219">
        <v>0.0050000000000000001</v>
      </c>
      <c r="I938" s="220"/>
      <c r="J938" s="221">
        <f>ROUND(I938*H938,2)</f>
        <v>0</v>
      </c>
      <c r="K938" s="217" t="s">
        <v>180</v>
      </c>
      <c r="L938" s="46"/>
      <c r="M938" s="222" t="s">
        <v>19</v>
      </c>
      <c r="N938" s="223" t="s">
        <v>43</v>
      </c>
      <c r="O938" s="86"/>
      <c r="P938" s="224">
        <f>O938*H938</f>
        <v>0</v>
      </c>
      <c r="Q938" s="224">
        <v>0</v>
      </c>
      <c r="R938" s="224">
        <f>Q938*H938</f>
        <v>0</v>
      </c>
      <c r="S938" s="224">
        <v>0</v>
      </c>
      <c r="T938" s="225">
        <f>S938*H938</f>
        <v>0</v>
      </c>
      <c r="U938" s="40"/>
      <c r="V938" s="40"/>
      <c r="W938" s="40"/>
      <c r="X938" s="40"/>
      <c r="Y938" s="40"/>
      <c r="Z938" s="40"/>
      <c r="AA938" s="40"/>
      <c r="AB938" s="40"/>
      <c r="AC938" s="40"/>
      <c r="AD938" s="40"/>
      <c r="AE938" s="40"/>
      <c r="AR938" s="226" t="s">
        <v>275</v>
      </c>
      <c r="AT938" s="226" t="s">
        <v>176</v>
      </c>
      <c r="AU938" s="226" t="s">
        <v>81</v>
      </c>
      <c r="AY938" s="19" t="s">
        <v>174</v>
      </c>
      <c r="BE938" s="227">
        <f>IF(N938="základní",J938,0)</f>
        <v>0</v>
      </c>
      <c r="BF938" s="227">
        <f>IF(N938="snížená",J938,0)</f>
        <v>0</v>
      </c>
      <c r="BG938" s="227">
        <f>IF(N938="zákl. přenesená",J938,0)</f>
        <v>0</v>
      </c>
      <c r="BH938" s="227">
        <f>IF(N938="sníž. přenesená",J938,0)</f>
        <v>0</v>
      </c>
      <c r="BI938" s="227">
        <f>IF(N938="nulová",J938,0)</f>
        <v>0</v>
      </c>
      <c r="BJ938" s="19" t="s">
        <v>79</v>
      </c>
      <c r="BK938" s="227">
        <f>ROUND(I938*H938,2)</f>
        <v>0</v>
      </c>
      <c r="BL938" s="19" t="s">
        <v>275</v>
      </c>
      <c r="BM938" s="226" t="s">
        <v>1373</v>
      </c>
    </row>
    <row r="939" s="2" customFormat="1">
      <c r="A939" s="40"/>
      <c r="B939" s="41"/>
      <c r="C939" s="42"/>
      <c r="D939" s="228" t="s">
        <v>183</v>
      </c>
      <c r="E939" s="42"/>
      <c r="F939" s="229" t="s">
        <v>1374</v>
      </c>
      <c r="G939" s="42"/>
      <c r="H939" s="42"/>
      <c r="I939" s="230"/>
      <c r="J939" s="42"/>
      <c r="K939" s="42"/>
      <c r="L939" s="46"/>
      <c r="M939" s="231"/>
      <c r="N939" s="232"/>
      <c r="O939" s="86"/>
      <c r="P939" s="86"/>
      <c r="Q939" s="86"/>
      <c r="R939" s="86"/>
      <c r="S939" s="86"/>
      <c r="T939" s="87"/>
      <c r="U939" s="40"/>
      <c r="V939" s="40"/>
      <c r="W939" s="40"/>
      <c r="X939" s="40"/>
      <c r="Y939" s="40"/>
      <c r="Z939" s="40"/>
      <c r="AA939" s="40"/>
      <c r="AB939" s="40"/>
      <c r="AC939" s="40"/>
      <c r="AD939" s="40"/>
      <c r="AE939" s="40"/>
      <c r="AT939" s="19" t="s">
        <v>183</v>
      </c>
      <c r="AU939" s="19" t="s">
        <v>81</v>
      </c>
    </row>
    <row r="940" s="2" customFormat="1">
      <c r="A940" s="40"/>
      <c r="B940" s="41"/>
      <c r="C940" s="42"/>
      <c r="D940" s="228" t="s">
        <v>185</v>
      </c>
      <c r="E940" s="42"/>
      <c r="F940" s="233" t="s">
        <v>1294</v>
      </c>
      <c r="G940" s="42"/>
      <c r="H940" s="42"/>
      <c r="I940" s="230"/>
      <c r="J940" s="42"/>
      <c r="K940" s="42"/>
      <c r="L940" s="46"/>
      <c r="M940" s="231"/>
      <c r="N940" s="232"/>
      <c r="O940" s="86"/>
      <c r="P940" s="86"/>
      <c r="Q940" s="86"/>
      <c r="R940" s="86"/>
      <c r="S940" s="86"/>
      <c r="T940" s="87"/>
      <c r="U940" s="40"/>
      <c r="V940" s="40"/>
      <c r="W940" s="40"/>
      <c r="X940" s="40"/>
      <c r="Y940" s="40"/>
      <c r="Z940" s="40"/>
      <c r="AA940" s="40"/>
      <c r="AB940" s="40"/>
      <c r="AC940" s="40"/>
      <c r="AD940" s="40"/>
      <c r="AE940" s="40"/>
      <c r="AT940" s="19" t="s">
        <v>185</v>
      </c>
      <c r="AU940" s="19" t="s">
        <v>81</v>
      </c>
    </row>
    <row r="941" s="12" customFormat="1" ht="22.8" customHeight="1">
      <c r="A941" s="12"/>
      <c r="B941" s="199"/>
      <c r="C941" s="200"/>
      <c r="D941" s="201" t="s">
        <v>71</v>
      </c>
      <c r="E941" s="213" t="s">
        <v>1375</v>
      </c>
      <c r="F941" s="213" t="s">
        <v>1376</v>
      </c>
      <c r="G941" s="200"/>
      <c r="H941" s="200"/>
      <c r="I941" s="203"/>
      <c r="J941" s="214">
        <f>BK941</f>
        <v>0</v>
      </c>
      <c r="K941" s="200"/>
      <c r="L941" s="205"/>
      <c r="M941" s="206"/>
      <c r="N941" s="207"/>
      <c r="O941" s="207"/>
      <c r="P941" s="208">
        <f>SUM(P942:P980)</f>
        <v>0</v>
      </c>
      <c r="Q941" s="207"/>
      <c r="R941" s="208">
        <f>SUM(R942:R980)</f>
        <v>6.8965700599999993</v>
      </c>
      <c r="S941" s="207"/>
      <c r="T941" s="209">
        <f>SUM(T942:T980)</f>
        <v>6.9283000000000001</v>
      </c>
      <c r="U941" s="12"/>
      <c r="V941" s="12"/>
      <c r="W941" s="12"/>
      <c r="X941" s="12"/>
      <c r="Y941" s="12"/>
      <c r="Z941" s="12"/>
      <c r="AA941" s="12"/>
      <c r="AB941" s="12"/>
      <c r="AC941" s="12"/>
      <c r="AD941" s="12"/>
      <c r="AE941" s="12"/>
      <c r="AR941" s="210" t="s">
        <v>81</v>
      </c>
      <c r="AT941" s="211" t="s">
        <v>71</v>
      </c>
      <c r="AU941" s="211" t="s">
        <v>79</v>
      </c>
      <c r="AY941" s="210" t="s">
        <v>174</v>
      </c>
      <c r="BK941" s="212">
        <f>SUM(BK942:BK980)</f>
        <v>0</v>
      </c>
    </row>
    <row r="942" s="2" customFormat="1">
      <c r="A942" s="40"/>
      <c r="B942" s="41"/>
      <c r="C942" s="215" t="s">
        <v>1377</v>
      </c>
      <c r="D942" s="215" t="s">
        <v>176</v>
      </c>
      <c r="E942" s="216" t="s">
        <v>1378</v>
      </c>
      <c r="F942" s="217" t="s">
        <v>1379</v>
      </c>
      <c r="G942" s="218" t="s">
        <v>252</v>
      </c>
      <c r="H942" s="219">
        <v>310</v>
      </c>
      <c r="I942" s="220"/>
      <c r="J942" s="221">
        <f>ROUND(I942*H942,2)</f>
        <v>0</v>
      </c>
      <c r="K942" s="217" t="s">
        <v>180</v>
      </c>
      <c r="L942" s="46"/>
      <c r="M942" s="222" t="s">
        <v>19</v>
      </c>
      <c r="N942" s="223" t="s">
        <v>43</v>
      </c>
      <c r="O942" s="86"/>
      <c r="P942" s="224">
        <f>O942*H942</f>
        <v>0</v>
      </c>
      <c r="Q942" s="224">
        <v>0</v>
      </c>
      <c r="R942" s="224">
        <f>Q942*H942</f>
        <v>0</v>
      </c>
      <c r="S942" s="224">
        <v>0.0070000000000000001</v>
      </c>
      <c r="T942" s="225">
        <f>S942*H942</f>
        <v>2.1699999999999999</v>
      </c>
      <c r="U942" s="40"/>
      <c r="V942" s="40"/>
      <c r="W942" s="40"/>
      <c r="X942" s="40"/>
      <c r="Y942" s="40"/>
      <c r="Z942" s="40"/>
      <c r="AA942" s="40"/>
      <c r="AB942" s="40"/>
      <c r="AC942" s="40"/>
      <c r="AD942" s="40"/>
      <c r="AE942" s="40"/>
      <c r="AR942" s="226" t="s">
        <v>275</v>
      </c>
      <c r="AT942" s="226" t="s">
        <v>176</v>
      </c>
      <c r="AU942" s="226" t="s">
        <v>81</v>
      </c>
      <c r="AY942" s="19" t="s">
        <v>174</v>
      </c>
      <c r="BE942" s="227">
        <f>IF(N942="základní",J942,0)</f>
        <v>0</v>
      </c>
      <c r="BF942" s="227">
        <f>IF(N942="snížená",J942,0)</f>
        <v>0</v>
      </c>
      <c r="BG942" s="227">
        <f>IF(N942="zákl. přenesená",J942,0)</f>
        <v>0</v>
      </c>
      <c r="BH942" s="227">
        <f>IF(N942="sníž. přenesená",J942,0)</f>
        <v>0</v>
      </c>
      <c r="BI942" s="227">
        <f>IF(N942="nulová",J942,0)</f>
        <v>0</v>
      </c>
      <c r="BJ942" s="19" t="s">
        <v>79</v>
      </c>
      <c r="BK942" s="227">
        <f>ROUND(I942*H942,2)</f>
        <v>0</v>
      </c>
      <c r="BL942" s="19" t="s">
        <v>275</v>
      </c>
      <c r="BM942" s="226" t="s">
        <v>1380</v>
      </c>
    </row>
    <row r="943" s="2" customFormat="1">
      <c r="A943" s="40"/>
      <c r="B943" s="41"/>
      <c r="C943" s="42"/>
      <c r="D943" s="228" t="s">
        <v>183</v>
      </c>
      <c r="E943" s="42"/>
      <c r="F943" s="229" t="s">
        <v>1381</v>
      </c>
      <c r="G943" s="42"/>
      <c r="H943" s="42"/>
      <c r="I943" s="230"/>
      <c r="J943" s="42"/>
      <c r="K943" s="42"/>
      <c r="L943" s="46"/>
      <c r="M943" s="231"/>
      <c r="N943" s="232"/>
      <c r="O943" s="86"/>
      <c r="P943" s="86"/>
      <c r="Q943" s="86"/>
      <c r="R943" s="86"/>
      <c r="S943" s="86"/>
      <c r="T943" s="87"/>
      <c r="U943" s="40"/>
      <c r="V943" s="40"/>
      <c r="W943" s="40"/>
      <c r="X943" s="40"/>
      <c r="Y943" s="40"/>
      <c r="Z943" s="40"/>
      <c r="AA943" s="40"/>
      <c r="AB943" s="40"/>
      <c r="AC943" s="40"/>
      <c r="AD943" s="40"/>
      <c r="AE943" s="40"/>
      <c r="AT943" s="19" t="s">
        <v>183</v>
      </c>
      <c r="AU943" s="19" t="s">
        <v>81</v>
      </c>
    </row>
    <row r="944" s="13" customFormat="1">
      <c r="A944" s="13"/>
      <c r="B944" s="234"/>
      <c r="C944" s="235"/>
      <c r="D944" s="228" t="s">
        <v>197</v>
      </c>
      <c r="E944" s="236" t="s">
        <v>19</v>
      </c>
      <c r="F944" s="237" t="s">
        <v>1382</v>
      </c>
      <c r="G944" s="235"/>
      <c r="H944" s="238">
        <v>310</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197</v>
      </c>
      <c r="AU944" s="244" t="s">
        <v>81</v>
      </c>
      <c r="AV944" s="13" t="s">
        <v>81</v>
      </c>
      <c r="AW944" s="13" t="s">
        <v>33</v>
      </c>
      <c r="AX944" s="13" t="s">
        <v>72</v>
      </c>
      <c r="AY944" s="244" t="s">
        <v>174</v>
      </c>
    </row>
    <row r="945" s="2" customFormat="1" ht="21.75" customHeight="1">
      <c r="A945" s="40"/>
      <c r="B945" s="41"/>
      <c r="C945" s="215" t="s">
        <v>1383</v>
      </c>
      <c r="D945" s="215" t="s">
        <v>176</v>
      </c>
      <c r="E945" s="216" t="s">
        <v>1384</v>
      </c>
      <c r="F945" s="217" t="s">
        <v>1385</v>
      </c>
      <c r="G945" s="218" t="s">
        <v>252</v>
      </c>
      <c r="H945" s="219">
        <v>57.219999999999999</v>
      </c>
      <c r="I945" s="220"/>
      <c r="J945" s="221">
        <f>ROUND(I945*H945,2)</f>
        <v>0</v>
      </c>
      <c r="K945" s="217" t="s">
        <v>180</v>
      </c>
      <c r="L945" s="46"/>
      <c r="M945" s="222" t="s">
        <v>19</v>
      </c>
      <c r="N945" s="223" t="s">
        <v>43</v>
      </c>
      <c r="O945" s="86"/>
      <c r="P945" s="224">
        <f>O945*H945</f>
        <v>0</v>
      </c>
      <c r="Q945" s="224">
        <v>0</v>
      </c>
      <c r="R945" s="224">
        <f>Q945*H945</f>
        <v>0</v>
      </c>
      <c r="S945" s="224">
        <v>0.014999999999999999</v>
      </c>
      <c r="T945" s="225">
        <f>S945*H945</f>
        <v>0.85829999999999995</v>
      </c>
      <c r="U945" s="40"/>
      <c r="V945" s="40"/>
      <c r="W945" s="40"/>
      <c r="X945" s="40"/>
      <c r="Y945" s="40"/>
      <c r="Z945" s="40"/>
      <c r="AA945" s="40"/>
      <c r="AB945" s="40"/>
      <c r="AC945" s="40"/>
      <c r="AD945" s="40"/>
      <c r="AE945" s="40"/>
      <c r="AR945" s="226" t="s">
        <v>275</v>
      </c>
      <c r="AT945" s="226" t="s">
        <v>176</v>
      </c>
      <c r="AU945" s="226" t="s">
        <v>81</v>
      </c>
      <c r="AY945" s="19" t="s">
        <v>174</v>
      </c>
      <c r="BE945" s="227">
        <f>IF(N945="základní",J945,0)</f>
        <v>0</v>
      </c>
      <c r="BF945" s="227">
        <f>IF(N945="snížená",J945,0)</f>
        <v>0</v>
      </c>
      <c r="BG945" s="227">
        <f>IF(N945="zákl. přenesená",J945,0)</f>
        <v>0</v>
      </c>
      <c r="BH945" s="227">
        <f>IF(N945="sníž. přenesená",J945,0)</f>
        <v>0</v>
      </c>
      <c r="BI945" s="227">
        <f>IF(N945="nulová",J945,0)</f>
        <v>0</v>
      </c>
      <c r="BJ945" s="19" t="s">
        <v>79</v>
      </c>
      <c r="BK945" s="227">
        <f>ROUND(I945*H945,2)</f>
        <v>0</v>
      </c>
      <c r="BL945" s="19" t="s">
        <v>275</v>
      </c>
      <c r="BM945" s="226" t="s">
        <v>1386</v>
      </c>
    </row>
    <row r="946" s="2" customFormat="1">
      <c r="A946" s="40"/>
      <c r="B946" s="41"/>
      <c r="C946" s="42"/>
      <c r="D946" s="228" t="s">
        <v>183</v>
      </c>
      <c r="E946" s="42"/>
      <c r="F946" s="229" t="s">
        <v>1387</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183</v>
      </c>
      <c r="AU946" s="19" t="s">
        <v>81</v>
      </c>
    </row>
    <row r="947" s="13" customFormat="1">
      <c r="A947" s="13"/>
      <c r="B947" s="234"/>
      <c r="C947" s="235"/>
      <c r="D947" s="228" t="s">
        <v>197</v>
      </c>
      <c r="E947" s="236" t="s">
        <v>19</v>
      </c>
      <c r="F947" s="237" t="s">
        <v>1388</v>
      </c>
      <c r="G947" s="235"/>
      <c r="H947" s="238">
        <v>22.5</v>
      </c>
      <c r="I947" s="239"/>
      <c r="J947" s="235"/>
      <c r="K947" s="235"/>
      <c r="L947" s="240"/>
      <c r="M947" s="241"/>
      <c r="N947" s="242"/>
      <c r="O947" s="242"/>
      <c r="P947" s="242"/>
      <c r="Q947" s="242"/>
      <c r="R947" s="242"/>
      <c r="S947" s="242"/>
      <c r="T947" s="243"/>
      <c r="U947" s="13"/>
      <c r="V947" s="13"/>
      <c r="W947" s="13"/>
      <c r="X947" s="13"/>
      <c r="Y947" s="13"/>
      <c r="Z947" s="13"/>
      <c r="AA947" s="13"/>
      <c r="AB947" s="13"/>
      <c r="AC947" s="13"/>
      <c r="AD947" s="13"/>
      <c r="AE947" s="13"/>
      <c r="AT947" s="244" t="s">
        <v>197</v>
      </c>
      <c r="AU947" s="244" t="s">
        <v>81</v>
      </c>
      <c r="AV947" s="13" t="s">
        <v>81</v>
      </c>
      <c r="AW947" s="13" t="s">
        <v>33</v>
      </c>
      <c r="AX947" s="13" t="s">
        <v>72</v>
      </c>
      <c r="AY947" s="244" t="s">
        <v>174</v>
      </c>
    </row>
    <row r="948" s="13" customFormat="1">
      <c r="A948" s="13"/>
      <c r="B948" s="234"/>
      <c r="C948" s="235"/>
      <c r="D948" s="228" t="s">
        <v>197</v>
      </c>
      <c r="E948" s="236" t="s">
        <v>19</v>
      </c>
      <c r="F948" s="237" t="s">
        <v>1389</v>
      </c>
      <c r="G948" s="235"/>
      <c r="H948" s="238">
        <v>34.719999999999999</v>
      </c>
      <c r="I948" s="239"/>
      <c r="J948" s="235"/>
      <c r="K948" s="235"/>
      <c r="L948" s="240"/>
      <c r="M948" s="241"/>
      <c r="N948" s="242"/>
      <c r="O948" s="242"/>
      <c r="P948" s="242"/>
      <c r="Q948" s="242"/>
      <c r="R948" s="242"/>
      <c r="S948" s="242"/>
      <c r="T948" s="243"/>
      <c r="U948" s="13"/>
      <c r="V948" s="13"/>
      <c r="W948" s="13"/>
      <c r="X948" s="13"/>
      <c r="Y948" s="13"/>
      <c r="Z948" s="13"/>
      <c r="AA948" s="13"/>
      <c r="AB948" s="13"/>
      <c r="AC948" s="13"/>
      <c r="AD948" s="13"/>
      <c r="AE948" s="13"/>
      <c r="AT948" s="244" t="s">
        <v>197</v>
      </c>
      <c r="AU948" s="244" t="s">
        <v>81</v>
      </c>
      <c r="AV948" s="13" t="s">
        <v>81</v>
      </c>
      <c r="AW948" s="13" t="s">
        <v>33</v>
      </c>
      <c r="AX948" s="13" t="s">
        <v>72</v>
      </c>
      <c r="AY948" s="244" t="s">
        <v>174</v>
      </c>
    </row>
    <row r="949" s="2" customFormat="1" ht="33" customHeight="1">
      <c r="A949" s="40"/>
      <c r="B949" s="41"/>
      <c r="C949" s="215" t="s">
        <v>1390</v>
      </c>
      <c r="D949" s="215" t="s">
        <v>176</v>
      </c>
      <c r="E949" s="216" t="s">
        <v>1391</v>
      </c>
      <c r="F949" s="217" t="s">
        <v>1392</v>
      </c>
      <c r="G949" s="218" t="s">
        <v>179</v>
      </c>
      <c r="H949" s="219">
        <v>325</v>
      </c>
      <c r="I949" s="220"/>
      <c r="J949" s="221">
        <f>ROUND(I949*H949,2)</f>
        <v>0</v>
      </c>
      <c r="K949" s="217" t="s">
        <v>19</v>
      </c>
      <c r="L949" s="46"/>
      <c r="M949" s="222" t="s">
        <v>19</v>
      </c>
      <c r="N949" s="223" t="s">
        <v>43</v>
      </c>
      <c r="O949" s="86"/>
      <c r="P949" s="224">
        <f>O949*H949</f>
        <v>0</v>
      </c>
      <c r="Q949" s="224">
        <v>0</v>
      </c>
      <c r="R949" s="224">
        <f>Q949*H949</f>
        <v>0</v>
      </c>
      <c r="S949" s="224">
        <v>0.012</v>
      </c>
      <c r="T949" s="225">
        <f>S949*H949</f>
        <v>3.8999999999999999</v>
      </c>
      <c r="U949" s="40"/>
      <c r="V949" s="40"/>
      <c r="W949" s="40"/>
      <c r="X949" s="40"/>
      <c r="Y949" s="40"/>
      <c r="Z949" s="40"/>
      <c r="AA949" s="40"/>
      <c r="AB949" s="40"/>
      <c r="AC949" s="40"/>
      <c r="AD949" s="40"/>
      <c r="AE949" s="40"/>
      <c r="AR949" s="226" t="s">
        <v>275</v>
      </c>
      <c r="AT949" s="226" t="s">
        <v>176</v>
      </c>
      <c r="AU949" s="226" t="s">
        <v>81</v>
      </c>
      <c r="AY949" s="19" t="s">
        <v>174</v>
      </c>
      <c r="BE949" s="227">
        <f>IF(N949="základní",J949,0)</f>
        <v>0</v>
      </c>
      <c r="BF949" s="227">
        <f>IF(N949="snížená",J949,0)</f>
        <v>0</v>
      </c>
      <c r="BG949" s="227">
        <f>IF(N949="zákl. přenesená",J949,0)</f>
        <v>0</v>
      </c>
      <c r="BH949" s="227">
        <f>IF(N949="sníž. přenesená",J949,0)</f>
        <v>0</v>
      </c>
      <c r="BI949" s="227">
        <f>IF(N949="nulová",J949,0)</f>
        <v>0</v>
      </c>
      <c r="BJ949" s="19" t="s">
        <v>79</v>
      </c>
      <c r="BK949" s="227">
        <f>ROUND(I949*H949,2)</f>
        <v>0</v>
      </c>
      <c r="BL949" s="19" t="s">
        <v>275</v>
      </c>
      <c r="BM949" s="226" t="s">
        <v>1393</v>
      </c>
    </row>
    <row r="950" s="2" customFormat="1">
      <c r="A950" s="40"/>
      <c r="B950" s="41"/>
      <c r="C950" s="42"/>
      <c r="D950" s="228" t="s">
        <v>183</v>
      </c>
      <c r="E950" s="42"/>
      <c r="F950" s="229" t="s">
        <v>1394</v>
      </c>
      <c r="G950" s="42"/>
      <c r="H950" s="42"/>
      <c r="I950" s="230"/>
      <c r="J950" s="42"/>
      <c r="K950" s="42"/>
      <c r="L950" s="46"/>
      <c r="M950" s="231"/>
      <c r="N950" s="232"/>
      <c r="O950" s="86"/>
      <c r="P950" s="86"/>
      <c r="Q950" s="86"/>
      <c r="R950" s="86"/>
      <c r="S950" s="86"/>
      <c r="T950" s="87"/>
      <c r="U950" s="40"/>
      <c r="V950" s="40"/>
      <c r="W950" s="40"/>
      <c r="X950" s="40"/>
      <c r="Y950" s="40"/>
      <c r="Z950" s="40"/>
      <c r="AA950" s="40"/>
      <c r="AB950" s="40"/>
      <c r="AC950" s="40"/>
      <c r="AD950" s="40"/>
      <c r="AE950" s="40"/>
      <c r="AT950" s="19" t="s">
        <v>183</v>
      </c>
      <c r="AU950" s="19" t="s">
        <v>81</v>
      </c>
    </row>
    <row r="951" s="2" customFormat="1">
      <c r="A951" s="40"/>
      <c r="B951" s="41"/>
      <c r="C951" s="42"/>
      <c r="D951" s="228" t="s">
        <v>185</v>
      </c>
      <c r="E951" s="42"/>
      <c r="F951" s="233" t="s">
        <v>1395</v>
      </c>
      <c r="G951" s="42"/>
      <c r="H951" s="42"/>
      <c r="I951" s="230"/>
      <c r="J951" s="42"/>
      <c r="K951" s="42"/>
      <c r="L951" s="46"/>
      <c r="M951" s="231"/>
      <c r="N951" s="232"/>
      <c r="O951" s="86"/>
      <c r="P951" s="86"/>
      <c r="Q951" s="86"/>
      <c r="R951" s="86"/>
      <c r="S951" s="86"/>
      <c r="T951" s="87"/>
      <c r="U951" s="40"/>
      <c r="V951" s="40"/>
      <c r="W951" s="40"/>
      <c r="X951" s="40"/>
      <c r="Y951" s="40"/>
      <c r="Z951" s="40"/>
      <c r="AA951" s="40"/>
      <c r="AB951" s="40"/>
      <c r="AC951" s="40"/>
      <c r="AD951" s="40"/>
      <c r="AE951" s="40"/>
      <c r="AT951" s="19" t="s">
        <v>185</v>
      </c>
      <c r="AU951" s="19" t="s">
        <v>81</v>
      </c>
    </row>
    <row r="952" s="13" customFormat="1">
      <c r="A952" s="13"/>
      <c r="B952" s="234"/>
      <c r="C952" s="235"/>
      <c r="D952" s="228" t="s">
        <v>197</v>
      </c>
      <c r="E952" s="236" t="s">
        <v>19</v>
      </c>
      <c r="F952" s="237" t="s">
        <v>1396</v>
      </c>
      <c r="G952" s="235"/>
      <c r="H952" s="238">
        <v>325</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197</v>
      </c>
      <c r="AU952" s="244" t="s">
        <v>81</v>
      </c>
      <c r="AV952" s="13" t="s">
        <v>81</v>
      </c>
      <c r="AW952" s="13" t="s">
        <v>33</v>
      </c>
      <c r="AX952" s="13" t="s">
        <v>72</v>
      </c>
      <c r="AY952" s="244" t="s">
        <v>174</v>
      </c>
    </row>
    <row r="953" s="2" customFormat="1" ht="16.5" customHeight="1">
      <c r="A953" s="40"/>
      <c r="B953" s="41"/>
      <c r="C953" s="215" t="s">
        <v>1397</v>
      </c>
      <c r="D953" s="215" t="s">
        <v>176</v>
      </c>
      <c r="E953" s="216" t="s">
        <v>1398</v>
      </c>
      <c r="F953" s="217" t="s">
        <v>1399</v>
      </c>
      <c r="G953" s="218" t="s">
        <v>1400</v>
      </c>
      <c r="H953" s="219">
        <v>1</v>
      </c>
      <c r="I953" s="220"/>
      <c r="J953" s="221">
        <f>ROUND(I953*H953,2)</f>
        <v>0</v>
      </c>
      <c r="K953" s="217" t="s">
        <v>19</v>
      </c>
      <c r="L953" s="46"/>
      <c r="M953" s="222" t="s">
        <v>19</v>
      </c>
      <c r="N953" s="223" t="s">
        <v>43</v>
      </c>
      <c r="O953" s="86"/>
      <c r="P953" s="224">
        <f>O953*H953</f>
        <v>0</v>
      </c>
      <c r="Q953" s="224">
        <v>0</v>
      </c>
      <c r="R953" s="224">
        <f>Q953*H953</f>
        <v>0</v>
      </c>
      <c r="S953" s="224">
        <v>0</v>
      </c>
      <c r="T953" s="225">
        <f>S953*H953</f>
        <v>0</v>
      </c>
      <c r="U953" s="40"/>
      <c r="V953" s="40"/>
      <c r="W953" s="40"/>
      <c r="X953" s="40"/>
      <c r="Y953" s="40"/>
      <c r="Z953" s="40"/>
      <c r="AA953" s="40"/>
      <c r="AB953" s="40"/>
      <c r="AC953" s="40"/>
      <c r="AD953" s="40"/>
      <c r="AE953" s="40"/>
      <c r="AR953" s="226" t="s">
        <v>275</v>
      </c>
      <c r="AT953" s="226" t="s">
        <v>176</v>
      </c>
      <c r="AU953" s="226" t="s">
        <v>81</v>
      </c>
      <c r="AY953" s="19" t="s">
        <v>174</v>
      </c>
      <c r="BE953" s="227">
        <f>IF(N953="základní",J953,0)</f>
        <v>0</v>
      </c>
      <c r="BF953" s="227">
        <f>IF(N953="snížená",J953,0)</f>
        <v>0</v>
      </c>
      <c r="BG953" s="227">
        <f>IF(N953="zákl. přenesená",J953,0)</f>
        <v>0</v>
      </c>
      <c r="BH953" s="227">
        <f>IF(N953="sníž. přenesená",J953,0)</f>
        <v>0</v>
      </c>
      <c r="BI953" s="227">
        <f>IF(N953="nulová",J953,0)</f>
        <v>0</v>
      </c>
      <c r="BJ953" s="19" t="s">
        <v>79</v>
      </c>
      <c r="BK953" s="227">
        <f>ROUND(I953*H953,2)</f>
        <v>0</v>
      </c>
      <c r="BL953" s="19" t="s">
        <v>275</v>
      </c>
      <c r="BM953" s="226" t="s">
        <v>1401</v>
      </c>
    </row>
    <row r="954" s="2" customFormat="1">
      <c r="A954" s="40"/>
      <c r="B954" s="41"/>
      <c r="C954" s="42"/>
      <c r="D954" s="228" t="s">
        <v>183</v>
      </c>
      <c r="E954" s="42"/>
      <c r="F954" s="229" t="s">
        <v>1399</v>
      </c>
      <c r="G954" s="42"/>
      <c r="H954" s="42"/>
      <c r="I954" s="230"/>
      <c r="J954" s="42"/>
      <c r="K954" s="42"/>
      <c r="L954" s="46"/>
      <c r="M954" s="231"/>
      <c r="N954" s="232"/>
      <c r="O954" s="86"/>
      <c r="P954" s="86"/>
      <c r="Q954" s="86"/>
      <c r="R954" s="86"/>
      <c r="S954" s="86"/>
      <c r="T954" s="87"/>
      <c r="U954" s="40"/>
      <c r="V954" s="40"/>
      <c r="W954" s="40"/>
      <c r="X954" s="40"/>
      <c r="Y954" s="40"/>
      <c r="Z954" s="40"/>
      <c r="AA954" s="40"/>
      <c r="AB954" s="40"/>
      <c r="AC954" s="40"/>
      <c r="AD954" s="40"/>
      <c r="AE954" s="40"/>
      <c r="AT954" s="19" t="s">
        <v>183</v>
      </c>
      <c r="AU954" s="19" t="s">
        <v>81</v>
      </c>
    </row>
    <row r="955" s="2" customFormat="1" ht="16.5" customHeight="1">
      <c r="A955" s="40"/>
      <c r="B955" s="41"/>
      <c r="C955" s="215" t="s">
        <v>1402</v>
      </c>
      <c r="D955" s="215" t="s">
        <v>176</v>
      </c>
      <c r="E955" s="216" t="s">
        <v>1403</v>
      </c>
      <c r="F955" s="217" t="s">
        <v>1404</v>
      </c>
      <c r="G955" s="218" t="s">
        <v>1400</v>
      </c>
      <c r="H955" s="219">
        <v>1</v>
      </c>
      <c r="I955" s="220"/>
      <c r="J955" s="221">
        <f>ROUND(I955*H955,2)</f>
        <v>0</v>
      </c>
      <c r="K955" s="217" t="s">
        <v>19</v>
      </c>
      <c r="L955" s="46"/>
      <c r="M955" s="222" t="s">
        <v>19</v>
      </c>
      <c r="N955" s="223" t="s">
        <v>43</v>
      </c>
      <c r="O955" s="86"/>
      <c r="P955" s="224">
        <f>O955*H955</f>
        <v>0</v>
      </c>
      <c r="Q955" s="224">
        <v>0</v>
      </c>
      <c r="R955" s="224">
        <f>Q955*H955</f>
        <v>0</v>
      </c>
      <c r="S955" s="224">
        <v>0</v>
      </c>
      <c r="T955" s="225">
        <f>S955*H955</f>
        <v>0</v>
      </c>
      <c r="U955" s="40"/>
      <c r="V955" s="40"/>
      <c r="W955" s="40"/>
      <c r="X955" s="40"/>
      <c r="Y955" s="40"/>
      <c r="Z955" s="40"/>
      <c r="AA955" s="40"/>
      <c r="AB955" s="40"/>
      <c r="AC955" s="40"/>
      <c r="AD955" s="40"/>
      <c r="AE955" s="40"/>
      <c r="AR955" s="226" t="s">
        <v>275</v>
      </c>
      <c r="AT955" s="226" t="s">
        <v>176</v>
      </c>
      <c r="AU955" s="226" t="s">
        <v>81</v>
      </c>
      <c r="AY955" s="19" t="s">
        <v>174</v>
      </c>
      <c r="BE955" s="227">
        <f>IF(N955="základní",J955,0)</f>
        <v>0</v>
      </c>
      <c r="BF955" s="227">
        <f>IF(N955="snížená",J955,0)</f>
        <v>0</v>
      </c>
      <c r="BG955" s="227">
        <f>IF(N955="zákl. přenesená",J955,0)</f>
        <v>0</v>
      </c>
      <c r="BH955" s="227">
        <f>IF(N955="sníž. přenesená",J955,0)</f>
        <v>0</v>
      </c>
      <c r="BI955" s="227">
        <f>IF(N955="nulová",J955,0)</f>
        <v>0</v>
      </c>
      <c r="BJ955" s="19" t="s">
        <v>79</v>
      </c>
      <c r="BK955" s="227">
        <f>ROUND(I955*H955,2)</f>
        <v>0</v>
      </c>
      <c r="BL955" s="19" t="s">
        <v>275</v>
      </c>
      <c r="BM955" s="226" t="s">
        <v>1405</v>
      </c>
    </row>
    <row r="956" s="2" customFormat="1">
      <c r="A956" s="40"/>
      <c r="B956" s="41"/>
      <c r="C956" s="42"/>
      <c r="D956" s="228" t="s">
        <v>183</v>
      </c>
      <c r="E956" s="42"/>
      <c r="F956" s="229" t="s">
        <v>1404</v>
      </c>
      <c r="G956" s="42"/>
      <c r="H956" s="42"/>
      <c r="I956" s="230"/>
      <c r="J956" s="42"/>
      <c r="K956" s="42"/>
      <c r="L956" s="46"/>
      <c r="M956" s="231"/>
      <c r="N956" s="232"/>
      <c r="O956" s="86"/>
      <c r="P956" s="86"/>
      <c r="Q956" s="86"/>
      <c r="R956" s="86"/>
      <c r="S956" s="86"/>
      <c r="T956" s="87"/>
      <c r="U956" s="40"/>
      <c r="V956" s="40"/>
      <c r="W956" s="40"/>
      <c r="X956" s="40"/>
      <c r="Y956" s="40"/>
      <c r="Z956" s="40"/>
      <c r="AA956" s="40"/>
      <c r="AB956" s="40"/>
      <c r="AC956" s="40"/>
      <c r="AD956" s="40"/>
      <c r="AE956" s="40"/>
      <c r="AT956" s="19" t="s">
        <v>183</v>
      </c>
      <c r="AU956" s="19" t="s">
        <v>81</v>
      </c>
    </row>
    <row r="957" s="2" customFormat="1" ht="16.5" customHeight="1">
      <c r="A957" s="40"/>
      <c r="B957" s="41"/>
      <c r="C957" s="215" t="s">
        <v>1406</v>
      </c>
      <c r="D957" s="215" t="s">
        <v>176</v>
      </c>
      <c r="E957" s="216" t="s">
        <v>1407</v>
      </c>
      <c r="F957" s="217" t="s">
        <v>1408</v>
      </c>
      <c r="G957" s="218" t="s">
        <v>1400</v>
      </c>
      <c r="H957" s="219">
        <v>1</v>
      </c>
      <c r="I957" s="220"/>
      <c r="J957" s="221">
        <f>ROUND(I957*H957,2)</f>
        <v>0</v>
      </c>
      <c r="K957" s="217" t="s">
        <v>19</v>
      </c>
      <c r="L957" s="46"/>
      <c r="M957" s="222" t="s">
        <v>19</v>
      </c>
      <c r="N957" s="223" t="s">
        <v>43</v>
      </c>
      <c r="O957" s="86"/>
      <c r="P957" s="224">
        <f>O957*H957</f>
        <v>0</v>
      </c>
      <c r="Q957" s="224">
        <v>0</v>
      </c>
      <c r="R957" s="224">
        <f>Q957*H957</f>
        <v>0</v>
      </c>
      <c r="S957" s="224">
        <v>0</v>
      </c>
      <c r="T957" s="225">
        <f>S957*H957</f>
        <v>0</v>
      </c>
      <c r="U957" s="40"/>
      <c r="V957" s="40"/>
      <c r="W957" s="40"/>
      <c r="X957" s="40"/>
      <c r="Y957" s="40"/>
      <c r="Z957" s="40"/>
      <c r="AA957" s="40"/>
      <c r="AB957" s="40"/>
      <c r="AC957" s="40"/>
      <c r="AD957" s="40"/>
      <c r="AE957" s="40"/>
      <c r="AR957" s="226" t="s">
        <v>275</v>
      </c>
      <c r="AT957" s="226" t="s">
        <v>176</v>
      </c>
      <c r="AU957" s="226" t="s">
        <v>81</v>
      </c>
      <c r="AY957" s="19" t="s">
        <v>174</v>
      </c>
      <c r="BE957" s="227">
        <f>IF(N957="základní",J957,0)</f>
        <v>0</v>
      </c>
      <c r="BF957" s="227">
        <f>IF(N957="snížená",J957,0)</f>
        <v>0</v>
      </c>
      <c r="BG957" s="227">
        <f>IF(N957="zákl. přenesená",J957,0)</f>
        <v>0</v>
      </c>
      <c r="BH957" s="227">
        <f>IF(N957="sníž. přenesená",J957,0)</f>
        <v>0</v>
      </c>
      <c r="BI957" s="227">
        <f>IF(N957="nulová",J957,0)</f>
        <v>0</v>
      </c>
      <c r="BJ957" s="19" t="s">
        <v>79</v>
      </c>
      <c r="BK957" s="227">
        <f>ROUND(I957*H957,2)</f>
        <v>0</v>
      </c>
      <c r="BL957" s="19" t="s">
        <v>275</v>
      </c>
      <c r="BM957" s="226" t="s">
        <v>1409</v>
      </c>
    </row>
    <row r="958" s="2" customFormat="1">
      <c r="A958" s="40"/>
      <c r="B958" s="41"/>
      <c r="C958" s="42"/>
      <c r="D958" s="228" t="s">
        <v>183</v>
      </c>
      <c r="E958" s="42"/>
      <c r="F958" s="229" t="s">
        <v>1408</v>
      </c>
      <c r="G958" s="42"/>
      <c r="H958" s="42"/>
      <c r="I958" s="230"/>
      <c r="J958" s="42"/>
      <c r="K958" s="42"/>
      <c r="L958" s="46"/>
      <c r="M958" s="231"/>
      <c r="N958" s="232"/>
      <c r="O958" s="86"/>
      <c r="P958" s="86"/>
      <c r="Q958" s="86"/>
      <c r="R958" s="86"/>
      <c r="S958" s="86"/>
      <c r="T958" s="87"/>
      <c r="U958" s="40"/>
      <c r="V958" s="40"/>
      <c r="W958" s="40"/>
      <c r="X958" s="40"/>
      <c r="Y958" s="40"/>
      <c r="Z958" s="40"/>
      <c r="AA958" s="40"/>
      <c r="AB958" s="40"/>
      <c r="AC958" s="40"/>
      <c r="AD958" s="40"/>
      <c r="AE958" s="40"/>
      <c r="AT958" s="19" t="s">
        <v>183</v>
      </c>
      <c r="AU958" s="19" t="s">
        <v>81</v>
      </c>
    </row>
    <row r="959" s="2" customFormat="1">
      <c r="A959" s="40"/>
      <c r="B959" s="41"/>
      <c r="C959" s="215" t="s">
        <v>1410</v>
      </c>
      <c r="D959" s="215" t="s">
        <v>176</v>
      </c>
      <c r="E959" s="216" t="s">
        <v>1411</v>
      </c>
      <c r="F959" s="217" t="s">
        <v>1412</v>
      </c>
      <c r="G959" s="218" t="s">
        <v>252</v>
      </c>
      <c r="H959" s="219">
        <v>365.43799999999999</v>
      </c>
      <c r="I959" s="220"/>
      <c r="J959" s="221">
        <f>ROUND(I959*H959,2)</f>
        <v>0</v>
      </c>
      <c r="K959" s="217" t="s">
        <v>180</v>
      </c>
      <c r="L959" s="46"/>
      <c r="M959" s="222" t="s">
        <v>19</v>
      </c>
      <c r="N959" s="223" t="s">
        <v>43</v>
      </c>
      <c r="O959" s="86"/>
      <c r="P959" s="224">
        <f>O959*H959</f>
        <v>0</v>
      </c>
      <c r="Q959" s="224">
        <v>0.0161</v>
      </c>
      <c r="R959" s="224">
        <f>Q959*H959</f>
        <v>5.8835517999999993</v>
      </c>
      <c r="S959" s="224">
        <v>0</v>
      </c>
      <c r="T959" s="225">
        <f>S959*H959</f>
        <v>0</v>
      </c>
      <c r="U959" s="40"/>
      <c r="V959" s="40"/>
      <c r="W959" s="40"/>
      <c r="X959" s="40"/>
      <c r="Y959" s="40"/>
      <c r="Z959" s="40"/>
      <c r="AA959" s="40"/>
      <c r="AB959" s="40"/>
      <c r="AC959" s="40"/>
      <c r="AD959" s="40"/>
      <c r="AE959" s="40"/>
      <c r="AR959" s="226" t="s">
        <v>275</v>
      </c>
      <c r="AT959" s="226" t="s">
        <v>176</v>
      </c>
      <c r="AU959" s="226" t="s">
        <v>81</v>
      </c>
      <c r="AY959" s="19" t="s">
        <v>174</v>
      </c>
      <c r="BE959" s="227">
        <f>IF(N959="základní",J959,0)</f>
        <v>0</v>
      </c>
      <c r="BF959" s="227">
        <f>IF(N959="snížená",J959,0)</f>
        <v>0</v>
      </c>
      <c r="BG959" s="227">
        <f>IF(N959="zákl. přenesená",J959,0)</f>
        <v>0</v>
      </c>
      <c r="BH959" s="227">
        <f>IF(N959="sníž. přenesená",J959,0)</f>
        <v>0</v>
      </c>
      <c r="BI959" s="227">
        <f>IF(N959="nulová",J959,0)</f>
        <v>0</v>
      </c>
      <c r="BJ959" s="19" t="s">
        <v>79</v>
      </c>
      <c r="BK959" s="227">
        <f>ROUND(I959*H959,2)</f>
        <v>0</v>
      </c>
      <c r="BL959" s="19" t="s">
        <v>275</v>
      </c>
      <c r="BM959" s="226" t="s">
        <v>1413</v>
      </c>
    </row>
    <row r="960" s="2" customFormat="1">
      <c r="A960" s="40"/>
      <c r="B960" s="41"/>
      <c r="C960" s="42"/>
      <c r="D960" s="228" t="s">
        <v>183</v>
      </c>
      <c r="E960" s="42"/>
      <c r="F960" s="229" t="s">
        <v>1414</v>
      </c>
      <c r="G960" s="42"/>
      <c r="H960" s="42"/>
      <c r="I960" s="230"/>
      <c r="J960" s="42"/>
      <c r="K960" s="42"/>
      <c r="L960" s="46"/>
      <c r="M960" s="231"/>
      <c r="N960" s="232"/>
      <c r="O960" s="86"/>
      <c r="P960" s="86"/>
      <c r="Q960" s="86"/>
      <c r="R960" s="86"/>
      <c r="S960" s="86"/>
      <c r="T960" s="87"/>
      <c r="U960" s="40"/>
      <c r="V960" s="40"/>
      <c r="W960" s="40"/>
      <c r="X960" s="40"/>
      <c r="Y960" s="40"/>
      <c r="Z960" s="40"/>
      <c r="AA960" s="40"/>
      <c r="AB960" s="40"/>
      <c r="AC960" s="40"/>
      <c r="AD960" s="40"/>
      <c r="AE960" s="40"/>
      <c r="AT960" s="19" t="s">
        <v>183</v>
      </c>
      <c r="AU960" s="19" t="s">
        <v>81</v>
      </c>
    </row>
    <row r="961" s="2" customFormat="1">
      <c r="A961" s="40"/>
      <c r="B961" s="41"/>
      <c r="C961" s="42"/>
      <c r="D961" s="228" t="s">
        <v>185</v>
      </c>
      <c r="E961" s="42"/>
      <c r="F961" s="233" t="s">
        <v>1415</v>
      </c>
      <c r="G961" s="42"/>
      <c r="H961" s="42"/>
      <c r="I961" s="230"/>
      <c r="J961" s="42"/>
      <c r="K961" s="42"/>
      <c r="L961" s="46"/>
      <c r="M961" s="231"/>
      <c r="N961" s="232"/>
      <c r="O961" s="86"/>
      <c r="P961" s="86"/>
      <c r="Q961" s="86"/>
      <c r="R961" s="86"/>
      <c r="S961" s="86"/>
      <c r="T961" s="87"/>
      <c r="U961" s="40"/>
      <c r="V961" s="40"/>
      <c r="W961" s="40"/>
      <c r="X961" s="40"/>
      <c r="Y961" s="40"/>
      <c r="Z961" s="40"/>
      <c r="AA961" s="40"/>
      <c r="AB961" s="40"/>
      <c r="AC961" s="40"/>
      <c r="AD961" s="40"/>
      <c r="AE961" s="40"/>
      <c r="AT961" s="19" t="s">
        <v>185</v>
      </c>
      <c r="AU961" s="19" t="s">
        <v>81</v>
      </c>
    </row>
    <row r="962" s="13" customFormat="1">
      <c r="A962" s="13"/>
      <c r="B962" s="234"/>
      <c r="C962" s="235"/>
      <c r="D962" s="228" t="s">
        <v>197</v>
      </c>
      <c r="E962" s="236" t="s">
        <v>19</v>
      </c>
      <c r="F962" s="237" t="s">
        <v>1416</v>
      </c>
      <c r="G962" s="235"/>
      <c r="H962" s="238">
        <v>365.43799999999999</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197</v>
      </c>
      <c r="AU962" s="244" t="s">
        <v>81</v>
      </c>
      <c r="AV962" s="13" t="s">
        <v>81</v>
      </c>
      <c r="AW962" s="13" t="s">
        <v>33</v>
      </c>
      <c r="AX962" s="13" t="s">
        <v>72</v>
      </c>
      <c r="AY962" s="244" t="s">
        <v>174</v>
      </c>
    </row>
    <row r="963" s="2" customFormat="1">
      <c r="A963" s="40"/>
      <c r="B963" s="41"/>
      <c r="C963" s="215" t="s">
        <v>1417</v>
      </c>
      <c r="D963" s="215" t="s">
        <v>176</v>
      </c>
      <c r="E963" s="216" t="s">
        <v>1418</v>
      </c>
      <c r="F963" s="217" t="s">
        <v>1419</v>
      </c>
      <c r="G963" s="218" t="s">
        <v>193</v>
      </c>
      <c r="H963" s="219">
        <v>1.7330000000000001</v>
      </c>
      <c r="I963" s="220"/>
      <c r="J963" s="221">
        <f>ROUND(I963*H963,2)</f>
        <v>0</v>
      </c>
      <c r="K963" s="217" t="s">
        <v>180</v>
      </c>
      <c r="L963" s="46"/>
      <c r="M963" s="222" t="s">
        <v>19</v>
      </c>
      <c r="N963" s="223" t="s">
        <v>43</v>
      </c>
      <c r="O963" s="86"/>
      <c r="P963" s="224">
        <f>O963*H963</f>
        <v>0</v>
      </c>
      <c r="Q963" s="224">
        <v>0.00122</v>
      </c>
      <c r="R963" s="224">
        <f>Q963*H963</f>
        <v>0.0021142600000000002</v>
      </c>
      <c r="S963" s="224">
        <v>0</v>
      </c>
      <c r="T963" s="225">
        <f>S963*H963</f>
        <v>0</v>
      </c>
      <c r="U963" s="40"/>
      <c r="V963" s="40"/>
      <c r="W963" s="40"/>
      <c r="X963" s="40"/>
      <c r="Y963" s="40"/>
      <c r="Z963" s="40"/>
      <c r="AA963" s="40"/>
      <c r="AB963" s="40"/>
      <c r="AC963" s="40"/>
      <c r="AD963" s="40"/>
      <c r="AE963" s="40"/>
      <c r="AR963" s="226" t="s">
        <v>275</v>
      </c>
      <c r="AT963" s="226" t="s">
        <v>176</v>
      </c>
      <c r="AU963" s="226" t="s">
        <v>81</v>
      </c>
      <c r="AY963" s="19" t="s">
        <v>174</v>
      </c>
      <c r="BE963" s="227">
        <f>IF(N963="základní",J963,0)</f>
        <v>0</v>
      </c>
      <c r="BF963" s="227">
        <f>IF(N963="snížená",J963,0)</f>
        <v>0</v>
      </c>
      <c r="BG963" s="227">
        <f>IF(N963="zákl. přenesená",J963,0)</f>
        <v>0</v>
      </c>
      <c r="BH963" s="227">
        <f>IF(N963="sníž. přenesená",J963,0)</f>
        <v>0</v>
      </c>
      <c r="BI963" s="227">
        <f>IF(N963="nulová",J963,0)</f>
        <v>0</v>
      </c>
      <c r="BJ963" s="19" t="s">
        <v>79</v>
      </c>
      <c r="BK963" s="227">
        <f>ROUND(I963*H963,2)</f>
        <v>0</v>
      </c>
      <c r="BL963" s="19" t="s">
        <v>275</v>
      </c>
      <c r="BM963" s="226" t="s">
        <v>1420</v>
      </c>
    </row>
    <row r="964" s="2" customFormat="1">
      <c r="A964" s="40"/>
      <c r="B964" s="41"/>
      <c r="C964" s="42"/>
      <c r="D964" s="228" t="s">
        <v>183</v>
      </c>
      <c r="E964" s="42"/>
      <c r="F964" s="229" t="s">
        <v>1421</v>
      </c>
      <c r="G964" s="42"/>
      <c r="H964" s="42"/>
      <c r="I964" s="230"/>
      <c r="J964" s="42"/>
      <c r="K964" s="42"/>
      <c r="L964" s="46"/>
      <c r="M964" s="231"/>
      <c r="N964" s="232"/>
      <c r="O964" s="86"/>
      <c r="P964" s="86"/>
      <c r="Q964" s="86"/>
      <c r="R964" s="86"/>
      <c r="S964" s="86"/>
      <c r="T964" s="87"/>
      <c r="U964" s="40"/>
      <c r="V964" s="40"/>
      <c r="W964" s="40"/>
      <c r="X964" s="40"/>
      <c r="Y964" s="40"/>
      <c r="Z964" s="40"/>
      <c r="AA964" s="40"/>
      <c r="AB964" s="40"/>
      <c r="AC964" s="40"/>
      <c r="AD964" s="40"/>
      <c r="AE964" s="40"/>
      <c r="AT964" s="19" t="s">
        <v>183</v>
      </c>
      <c r="AU964" s="19" t="s">
        <v>81</v>
      </c>
    </row>
    <row r="965" s="2" customFormat="1">
      <c r="A965" s="40"/>
      <c r="B965" s="41"/>
      <c r="C965" s="42"/>
      <c r="D965" s="228" t="s">
        <v>185</v>
      </c>
      <c r="E965" s="42"/>
      <c r="F965" s="233" t="s">
        <v>1422</v>
      </c>
      <c r="G965" s="42"/>
      <c r="H965" s="42"/>
      <c r="I965" s="230"/>
      <c r="J965" s="42"/>
      <c r="K965" s="42"/>
      <c r="L965" s="46"/>
      <c r="M965" s="231"/>
      <c r="N965" s="232"/>
      <c r="O965" s="86"/>
      <c r="P965" s="86"/>
      <c r="Q965" s="86"/>
      <c r="R965" s="86"/>
      <c r="S965" s="86"/>
      <c r="T965" s="87"/>
      <c r="U965" s="40"/>
      <c r="V965" s="40"/>
      <c r="W965" s="40"/>
      <c r="X965" s="40"/>
      <c r="Y965" s="40"/>
      <c r="Z965" s="40"/>
      <c r="AA965" s="40"/>
      <c r="AB965" s="40"/>
      <c r="AC965" s="40"/>
      <c r="AD965" s="40"/>
      <c r="AE965" s="40"/>
      <c r="AT965" s="19" t="s">
        <v>185</v>
      </c>
      <c r="AU965" s="19" t="s">
        <v>81</v>
      </c>
    </row>
    <row r="966" s="13" customFormat="1">
      <c r="A966" s="13"/>
      <c r="B966" s="234"/>
      <c r="C966" s="235"/>
      <c r="D966" s="228" t="s">
        <v>197</v>
      </c>
      <c r="E966" s="236" t="s">
        <v>19</v>
      </c>
      <c r="F966" s="237" t="s">
        <v>1423</v>
      </c>
      <c r="G966" s="235"/>
      <c r="H966" s="238">
        <v>1.7330000000000001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197</v>
      </c>
      <c r="AU966" s="244" t="s">
        <v>81</v>
      </c>
      <c r="AV966" s="13" t="s">
        <v>81</v>
      </c>
      <c r="AW966" s="13" t="s">
        <v>33</v>
      </c>
      <c r="AX966" s="13" t="s">
        <v>72</v>
      </c>
      <c r="AY966" s="244" t="s">
        <v>174</v>
      </c>
    </row>
    <row r="967" s="2" customFormat="1" ht="16.5" customHeight="1">
      <c r="A967" s="40"/>
      <c r="B967" s="41"/>
      <c r="C967" s="215" t="s">
        <v>1424</v>
      </c>
      <c r="D967" s="215" t="s">
        <v>176</v>
      </c>
      <c r="E967" s="216" t="s">
        <v>1425</v>
      </c>
      <c r="F967" s="217" t="s">
        <v>1426</v>
      </c>
      <c r="G967" s="218" t="s">
        <v>252</v>
      </c>
      <c r="H967" s="219">
        <v>49.520000000000003</v>
      </c>
      <c r="I967" s="220"/>
      <c r="J967" s="221">
        <f>ROUND(I967*H967,2)</f>
        <v>0</v>
      </c>
      <c r="K967" s="217" t="s">
        <v>180</v>
      </c>
      <c r="L967" s="46"/>
      <c r="M967" s="222" t="s">
        <v>19</v>
      </c>
      <c r="N967" s="223" t="s">
        <v>43</v>
      </c>
      <c r="O967" s="86"/>
      <c r="P967" s="224">
        <f>O967*H967</f>
        <v>0</v>
      </c>
      <c r="Q967" s="224">
        <v>0</v>
      </c>
      <c r="R967" s="224">
        <f>Q967*H967</f>
        <v>0</v>
      </c>
      <c r="S967" s="224">
        <v>0</v>
      </c>
      <c r="T967" s="225">
        <f>S967*H967</f>
        <v>0</v>
      </c>
      <c r="U967" s="40"/>
      <c r="V967" s="40"/>
      <c r="W967" s="40"/>
      <c r="X967" s="40"/>
      <c r="Y967" s="40"/>
      <c r="Z967" s="40"/>
      <c r="AA967" s="40"/>
      <c r="AB967" s="40"/>
      <c r="AC967" s="40"/>
      <c r="AD967" s="40"/>
      <c r="AE967" s="40"/>
      <c r="AR967" s="226" t="s">
        <v>275</v>
      </c>
      <c r="AT967" s="226" t="s">
        <v>176</v>
      </c>
      <c r="AU967" s="226" t="s">
        <v>81</v>
      </c>
      <c r="AY967" s="19" t="s">
        <v>174</v>
      </c>
      <c r="BE967" s="227">
        <f>IF(N967="základní",J967,0)</f>
        <v>0</v>
      </c>
      <c r="BF967" s="227">
        <f>IF(N967="snížená",J967,0)</f>
        <v>0</v>
      </c>
      <c r="BG967" s="227">
        <f>IF(N967="zákl. přenesená",J967,0)</f>
        <v>0</v>
      </c>
      <c r="BH967" s="227">
        <f>IF(N967="sníž. přenesená",J967,0)</f>
        <v>0</v>
      </c>
      <c r="BI967" s="227">
        <f>IF(N967="nulová",J967,0)</f>
        <v>0</v>
      </c>
      <c r="BJ967" s="19" t="s">
        <v>79</v>
      </c>
      <c r="BK967" s="227">
        <f>ROUND(I967*H967,2)</f>
        <v>0</v>
      </c>
      <c r="BL967" s="19" t="s">
        <v>275</v>
      </c>
      <c r="BM967" s="226" t="s">
        <v>1427</v>
      </c>
    </row>
    <row r="968" s="2" customFormat="1">
      <c r="A968" s="40"/>
      <c r="B968" s="41"/>
      <c r="C968" s="42"/>
      <c r="D968" s="228" t="s">
        <v>183</v>
      </c>
      <c r="E968" s="42"/>
      <c r="F968" s="229" t="s">
        <v>1428</v>
      </c>
      <c r="G968" s="42"/>
      <c r="H968" s="42"/>
      <c r="I968" s="230"/>
      <c r="J968" s="42"/>
      <c r="K968" s="42"/>
      <c r="L968" s="46"/>
      <c r="M968" s="231"/>
      <c r="N968" s="232"/>
      <c r="O968" s="86"/>
      <c r="P968" s="86"/>
      <c r="Q968" s="86"/>
      <c r="R968" s="86"/>
      <c r="S968" s="86"/>
      <c r="T968" s="87"/>
      <c r="U968" s="40"/>
      <c r="V968" s="40"/>
      <c r="W968" s="40"/>
      <c r="X968" s="40"/>
      <c r="Y968" s="40"/>
      <c r="Z968" s="40"/>
      <c r="AA968" s="40"/>
      <c r="AB968" s="40"/>
      <c r="AC968" s="40"/>
      <c r="AD968" s="40"/>
      <c r="AE968" s="40"/>
      <c r="AT968" s="19" t="s">
        <v>183</v>
      </c>
      <c r="AU968" s="19" t="s">
        <v>81</v>
      </c>
    </row>
    <row r="969" s="2" customFormat="1">
      <c r="A969" s="40"/>
      <c r="B969" s="41"/>
      <c r="C969" s="42"/>
      <c r="D969" s="228" t="s">
        <v>185</v>
      </c>
      <c r="E969" s="42"/>
      <c r="F969" s="233" t="s">
        <v>1429</v>
      </c>
      <c r="G969" s="42"/>
      <c r="H969" s="42"/>
      <c r="I969" s="230"/>
      <c r="J969" s="42"/>
      <c r="K969" s="42"/>
      <c r="L969" s="46"/>
      <c r="M969" s="231"/>
      <c r="N969" s="232"/>
      <c r="O969" s="86"/>
      <c r="P969" s="86"/>
      <c r="Q969" s="86"/>
      <c r="R969" s="86"/>
      <c r="S969" s="86"/>
      <c r="T969" s="87"/>
      <c r="U969" s="40"/>
      <c r="V969" s="40"/>
      <c r="W969" s="40"/>
      <c r="X969" s="40"/>
      <c r="Y969" s="40"/>
      <c r="Z969" s="40"/>
      <c r="AA969" s="40"/>
      <c r="AB969" s="40"/>
      <c r="AC969" s="40"/>
      <c r="AD969" s="40"/>
      <c r="AE969" s="40"/>
      <c r="AT969" s="19" t="s">
        <v>185</v>
      </c>
      <c r="AU969" s="19" t="s">
        <v>81</v>
      </c>
    </row>
    <row r="970" s="13" customFormat="1">
      <c r="A970" s="13"/>
      <c r="B970" s="234"/>
      <c r="C970" s="235"/>
      <c r="D970" s="228" t="s">
        <v>197</v>
      </c>
      <c r="E970" s="236" t="s">
        <v>19</v>
      </c>
      <c r="F970" s="237" t="s">
        <v>1430</v>
      </c>
      <c r="G970" s="235"/>
      <c r="H970" s="238">
        <v>49.520000000000003</v>
      </c>
      <c r="I970" s="239"/>
      <c r="J970" s="235"/>
      <c r="K970" s="235"/>
      <c r="L970" s="240"/>
      <c r="M970" s="241"/>
      <c r="N970" s="242"/>
      <c r="O970" s="242"/>
      <c r="P970" s="242"/>
      <c r="Q970" s="242"/>
      <c r="R970" s="242"/>
      <c r="S970" s="242"/>
      <c r="T970" s="243"/>
      <c r="U970" s="13"/>
      <c r="V970" s="13"/>
      <c r="W970" s="13"/>
      <c r="X970" s="13"/>
      <c r="Y970" s="13"/>
      <c r="Z970" s="13"/>
      <c r="AA970" s="13"/>
      <c r="AB970" s="13"/>
      <c r="AC970" s="13"/>
      <c r="AD970" s="13"/>
      <c r="AE970" s="13"/>
      <c r="AT970" s="244" t="s">
        <v>197</v>
      </c>
      <c r="AU970" s="244" t="s">
        <v>81</v>
      </c>
      <c r="AV970" s="13" t="s">
        <v>81</v>
      </c>
      <c r="AW970" s="13" t="s">
        <v>33</v>
      </c>
      <c r="AX970" s="13" t="s">
        <v>72</v>
      </c>
      <c r="AY970" s="244" t="s">
        <v>174</v>
      </c>
    </row>
    <row r="971" s="2" customFormat="1">
      <c r="A971" s="40"/>
      <c r="B971" s="41"/>
      <c r="C971" s="245" t="s">
        <v>1431</v>
      </c>
      <c r="D971" s="245" t="s">
        <v>269</v>
      </c>
      <c r="E971" s="246" t="s">
        <v>1432</v>
      </c>
      <c r="F971" s="247" t="s">
        <v>1433</v>
      </c>
      <c r="G971" s="248" t="s">
        <v>193</v>
      </c>
      <c r="H971" s="249">
        <v>1.8200000000000001</v>
      </c>
      <c r="I971" s="250"/>
      <c r="J971" s="251">
        <f>ROUND(I971*H971,2)</f>
        <v>0</v>
      </c>
      <c r="K971" s="247" t="s">
        <v>180</v>
      </c>
      <c r="L971" s="252"/>
      <c r="M971" s="253" t="s">
        <v>19</v>
      </c>
      <c r="N971" s="254" t="s">
        <v>43</v>
      </c>
      <c r="O971" s="86"/>
      <c r="P971" s="224">
        <f>O971*H971</f>
        <v>0</v>
      </c>
      <c r="Q971" s="224">
        <v>0.55000000000000004</v>
      </c>
      <c r="R971" s="224">
        <f>Q971*H971</f>
        <v>1.0010000000000001</v>
      </c>
      <c r="S971" s="224">
        <v>0</v>
      </c>
      <c r="T971" s="225">
        <f>S971*H971</f>
        <v>0</v>
      </c>
      <c r="U971" s="40"/>
      <c r="V971" s="40"/>
      <c r="W971" s="40"/>
      <c r="X971" s="40"/>
      <c r="Y971" s="40"/>
      <c r="Z971" s="40"/>
      <c r="AA971" s="40"/>
      <c r="AB971" s="40"/>
      <c r="AC971" s="40"/>
      <c r="AD971" s="40"/>
      <c r="AE971" s="40"/>
      <c r="AR971" s="226" t="s">
        <v>394</v>
      </c>
      <c r="AT971" s="226" t="s">
        <v>269</v>
      </c>
      <c r="AU971" s="226" t="s">
        <v>81</v>
      </c>
      <c r="AY971" s="19" t="s">
        <v>174</v>
      </c>
      <c r="BE971" s="227">
        <f>IF(N971="základní",J971,0)</f>
        <v>0</v>
      </c>
      <c r="BF971" s="227">
        <f>IF(N971="snížená",J971,0)</f>
        <v>0</v>
      </c>
      <c r="BG971" s="227">
        <f>IF(N971="zákl. přenesená",J971,0)</f>
        <v>0</v>
      </c>
      <c r="BH971" s="227">
        <f>IF(N971="sníž. přenesená",J971,0)</f>
        <v>0</v>
      </c>
      <c r="BI971" s="227">
        <f>IF(N971="nulová",J971,0)</f>
        <v>0</v>
      </c>
      <c r="BJ971" s="19" t="s">
        <v>79</v>
      </c>
      <c r="BK971" s="227">
        <f>ROUND(I971*H971,2)</f>
        <v>0</v>
      </c>
      <c r="BL971" s="19" t="s">
        <v>275</v>
      </c>
      <c r="BM971" s="226" t="s">
        <v>1434</v>
      </c>
    </row>
    <row r="972" s="2" customFormat="1">
      <c r="A972" s="40"/>
      <c r="B972" s="41"/>
      <c r="C972" s="42"/>
      <c r="D972" s="228" t="s">
        <v>183</v>
      </c>
      <c r="E972" s="42"/>
      <c r="F972" s="229" t="s">
        <v>1433</v>
      </c>
      <c r="G972" s="42"/>
      <c r="H972" s="42"/>
      <c r="I972" s="230"/>
      <c r="J972" s="42"/>
      <c r="K972" s="42"/>
      <c r="L972" s="46"/>
      <c r="M972" s="231"/>
      <c r="N972" s="232"/>
      <c r="O972" s="86"/>
      <c r="P972" s="86"/>
      <c r="Q972" s="86"/>
      <c r="R972" s="86"/>
      <c r="S972" s="86"/>
      <c r="T972" s="87"/>
      <c r="U972" s="40"/>
      <c r="V972" s="40"/>
      <c r="W972" s="40"/>
      <c r="X972" s="40"/>
      <c r="Y972" s="40"/>
      <c r="Z972" s="40"/>
      <c r="AA972" s="40"/>
      <c r="AB972" s="40"/>
      <c r="AC972" s="40"/>
      <c r="AD972" s="40"/>
      <c r="AE972" s="40"/>
      <c r="AT972" s="19" t="s">
        <v>183</v>
      </c>
      <c r="AU972" s="19" t="s">
        <v>81</v>
      </c>
    </row>
    <row r="973" s="13" customFormat="1">
      <c r="A973" s="13"/>
      <c r="B973" s="234"/>
      <c r="C973" s="235"/>
      <c r="D973" s="228" t="s">
        <v>197</v>
      </c>
      <c r="E973" s="236" t="s">
        <v>19</v>
      </c>
      <c r="F973" s="237" t="s">
        <v>1435</v>
      </c>
      <c r="G973" s="235"/>
      <c r="H973" s="238">
        <v>1.8200000000000001</v>
      </c>
      <c r="I973" s="239"/>
      <c r="J973" s="235"/>
      <c r="K973" s="235"/>
      <c r="L973" s="240"/>
      <c r="M973" s="241"/>
      <c r="N973" s="242"/>
      <c r="O973" s="242"/>
      <c r="P973" s="242"/>
      <c r="Q973" s="242"/>
      <c r="R973" s="242"/>
      <c r="S973" s="242"/>
      <c r="T973" s="243"/>
      <c r="U973" s="13"/>
      <c r="V973" s="13"/>
      <c r="W973" s="13"/>
      <c r="X973" s="13"/>
      <c r="Y973" s="13"/>
      <c r="Z973" s="13"/>
      <c r="AA973" s="13"/>
      <c r="AB973" s="13"/>
      <c r="AC973" s="13"/>
      <c r="AD973" s="13"/>
      <c r="AE973" s="13"/>
      <c r="AT973" s="244" t="s">
        <v>197</v>
      </c>
      <c r="AU973" s="244" t="s">
        <v>81</v>
      </c>
      <c r="AV973" s="13" t="s">
        <v>81</v>
      </c>
      <c r="AW973" s="13" t="s">
        <v>33</v>
      </c>
      <c r="AX973" s="13" t="s">
        <v>72</v>
      </c>
      <c r="AY973" s="244" t="s">
        <v>174</v>
      </c>
    </row>
    <row r="974" s="2" customFormat="1">
      <c r="A974" s="40"/>
      <c r="B974" s="41"/>
      <c r="C974" s="215" t="s">
        <v>1436</v>
      </c>
      <c r="D974" s="215" t="s">
        <v>176</v>
      </c>
      <c r="E974" s="216" t="s">
        <v>1437</v>
      </c>
      <c r="F974" s="217" t="s">
        <v>1438</v>
      </c>
      <c r="G974" s="218" t="s">
        <v>252</v>
      </c>
      <c r="H974" s="219">
        <v>49.520000000000003</v>
      </c>
      <c r="I974" s="220"/>
      <c r="J974" s="221">
        <f>ROUND(I974*H974,2)</f>
        <v>0</v>
      </c>
      <c r="K974" s="217" t="s">
        <v>180</v>
      </c>
      <c r="L974" s="46"/>
      <c r="M974" s="222" t="s">
        <v>19</v>
      </c>
      <c r="N974" s="223" t="s">
        <v>43</v>
      </c>
      <c r="O974" s="86"/>
      <c r="P974" s="224">
        <f>O974*H974</f>
        <v>0</v>
      </c>
      <c r="Q974" s="224">
        <v>0.00020000000000000001</v>
      </c>
      <c r="R974" s="224">
        <f>Q974*H974</f>
        <v>0.0099040000000000013</v>
      </c>
      <c r="S974" s="224">
        <v>0</v>
      </c>
      <c r="T974" s="225">
        <f>S974*H974</f>
        <v>0</v>
      </c>
      <c r="U974" s="40"/>
      <c r="V974" s="40"/>
      <c r="W974" s="40"/>
      <c r="X974" s="40"/>
      <c r="Y974" s="40"/>
      <c r="Z974" s="40"/>
      <c r="AA974" s="40"/>
      <c r="AB974" s="40"/>
      <c r="AC974" s="40"/>
      <c r="AD974" s="40"/>
      <c r="AE974" s="40"/>
      <c r="AR974" s="226" t="s">
        <v>275</v>
      </c>
      <c r="AT974" s="226" t="s">
        <v>176</v>
      </c>
      <c r="AU974" s="226" t="s">
        <v>81</v>
      </c>
      <c r="AY974" s="19" t="s">
        <v>174</v>
      </c>
      <c r="BE974" s="227">
        <f>IF(N974="základní",J974,0)</f>
        <v>0</v>
      </c>
      <c r="BF974" s="227">
        <f>IF(N974="snížená",J974,0)</f>
        <v>0</v>
      </c>
      <c r="BG974" s="227">
        <f>IF(N974="zákl. přenesená",J974,0)</f>
        <v>0</v>
      </c>
      <c r="BH974" s="227">
        <f>IF(N974="sníž. přenesená",J974,0)</f>
        <v>0</v>
      </c>
      <c r="BI974" s="227">
        <f>IF(N974="nulová",J974,0)</f>
        <v>0</v>
      </c>
      <c r="BJ974" s="19" t="s">
        <v>79</v>
      </c>
      <c r="BK974" s="227">
        <f>ROUND(I974*H974,2)</f>
        <v>0</v>
      </c>
      <c r="BL974" s="19" t="s">
        <v>275</v>
      </c>
      <c r="BM974" s="226" t="s">
        <v>1439</v>
      </c>
    </row>
    <row r="975" s="2" customFormat="1">
      <c r="A975" s="40"/>
      <c r="B975" s="41"/>
      <c r="C975" s="42"/>
      <c r="D975" s="228" t="s">
        <v>183</v>
      </c>
      <c r="E975" s="42"/>
      <c r="F975" s="229" t="s">
        <v>1440</v>
      </c>
      <c r="G975" s="42"/>
      <c r="H975" s="42"/>
      <c r="I975" s="230"/>
      <c r="J975" s="42"/>
      <c r="K975" s="42"/>
      <c r="L975" s="46"/>
      <c r="M975" s="231"/>
      <c r="N975" s="232"/>
      <c r="O975" s="86"/>
      <c r="P975" s="86"/>
      <c r="Q975" s="86"/>
      <c r="R975" s="86"/>
      <c r="S975" s="86"/>
      <c r="T975" s="87"/>
      <c r="U975" s="40"/>
      <c r="V975" s="40"/>
      <c r="W975" s="40"/>
      <c r="X975" s="40"/>
      <c r="Y975" s="40"/>
      <c r="Z975" s="40"/>
      <c r="AA975" s="40"/>
      <c r="AB975" s="40"/>
      <c r="AC975" s="40"/>
      <c r="AD975" s="40"/>
      <c r="AE975" s="40"/>
      <c r="AT975" s="19" t="s">
        <v>183</v>
      </c>
      <c r="AU975" s="19" t="s">
        <v>81</v>
      </c>
    </row>
    <row r="976" s="2" customFormat="1">
      <c r="A976" s="40"/>
      <c r="B976" s="41"/>
      <c r="C976" s="42"/>
      <c r="D976" s="228" t="s">
        <v>185</v>
      </c>
      <c r="E976" s="42"/>
      <c r="F976" s="233" t="s">
        <v>1441</v>
      </c>
      <c r="G976" s="42"/>
      <c r="H976" s="42"/>
      <c r="I976" s="230"/>
      <c r="J976" s="42"/>
      <c r="K976" s="42"/>
      <c r="L976" s="46"/>
      <c r="M976" s="231"/>
      <c r="N976" s="232"/>
      <c r="O976" s="86"/>
      <c r="P976" s="86"/>
      <c r="Q976" s="86"/>
      <c r="R976" s="86"/>
      <c r="S976" s="86"/>
      <c r="T976" s="87"/>
      <c r="U976" s="40"/>
      <c r="V976" s="40"/>
      <c r="W976" s="40"/>
      <c r="X976" s="40"/>
      <c r="Y976" s="40"/>
      <c r="Z976" s="40"/>
      <c r="AA976" s="40"/>
      <c r="AB976" s="40"/>
      <c r="AC976" s="40"/>
      <c r="AD976" s="40"/>
      <c r="AE976" s="40"/>
      <c r="AT976" s="19" t="s">
        <v>185</v>
      </c>
      <c r="AU976" s="19" t="s">
        <v>81</v>
      </c>
    </row>
    <row r="977" s="13" customFormat="1">
      <c r="A977" s="13"/>
      <c r="B977" s="234"/>
      <c r="C977" s="235"/>
      <c r="D977" s="228" t="s">
        <v>197</v>
      </c>
      <c r="E977" s="236" t="s">
        <v>19</v>
      </c>
      <c r="F977" s="237" t="s">
        <v>1430</v>
      </c>
      <c r="G977" s="235"/>
      <c r="H977" s="238">
        <v>49.520000000000003</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197</v>
      </c>
      <c r="AU977" s="244" t="s">
        <v>81</v>
      </c>
      <c r="AV977" s="13" t="s">
        <v>81</v>
      </c>
      <c r="AW977" s="13" t="s">
        <v>33</v>
      </c>
      <c r="AX977" s="13" t="s">
        <v>72</v>
      </c>
      <c r="AY977" s="244" t="s">
        <v>174</v>
      </c>
    </row>
    <row r="978" s="2" customFormat="1">
      <c r="A978" s="40"/>
      <c r="B978" s="41"/>
      <c r="C978" s="215" t="s">
        <v>1442</v>
      </c>
      <c r="D978" s="215" t="s">
        <v>176</v>
      </c>
      <c r="E978" s="216" t="s">
        <v>1443</v>
      </c>
      <c r="F978" s="217" t="s">
        <v>1444</v>
      </c>
      <c r="G978" s="218" t="s">
        <v>238</v>
      </c>
      <c r="H978" s="219">
        <v>6.8970000000000002</v>
      </c>
      <c r="I978" s="220"/>
      <c r="J978" s="221">
        <f>ROUND(I978*H978,2)</f>
        <v>0</v>
      </c>
      <c r="K978" s="217" t="s">
        <v>180</v>
      </c>
      <c r="L978" s="46"/>
      <c r="M978" s="222" t="s">
        <v>19</v>
      </c>
      <c r="N978" s="223" t="s">
        <v>43</v>
      </c>
      <c r="O978" s="86"/>
      <c r="P978" s="224">
        <f>O978*H978</f>
        <v>0</v>
      </c>
      <c r="Q978" s="224">
        <v>0</v>
      </c>
      <c r="R978" s="224">
        <f>Q978*H978</f>
        <v>0</v>
      </c>
      <c r="S978" s="224">
        <v>0</v>
      </c>
      <c r="T978" s="225">
        <f>S978*H978</f>
        <v>0</v>
      </c>
      <c r="U978" s="40"/>
      <c r="V978" s="40"/>
      <c r="W978" s="40"/>
      <c r="X978" s="40"/>
      <c r="Y978" s="40"/>
      <c r="Z978" s="40"/>
      <c r="AA978" s="40"/>
      <c r="AB978" s="40"/>
      <c r="AC978" s="40"/>
      <c r="AD978" s="40"/>
      <c r="AE978" s="40"/>
      <c r="AR978" s="226" t="s">
        <v>275</v>
      </c>
      <c r="AT978" s="226" t="s">
        <v>176</v>
      </c>
      <c r="AU978" s="226" t="s">
        <v>81</v>
      </c>
      <c r="AY978" s="19" t="s">
        <v>174</v>
      </c>
      <c r="BE978" s="227">
        <f>IF(N978="základní",J978,0)</f>
        <v>0</v>
      </c>
      <c r="BF978" s="227">
        <f>IF(N978="snížená",J978,0)</f>
        <v>0</v>
      </c>
      <c r="BG978" s="227">
        <f>IF(N978="zákl. přenesená",J978,0)</f>
        <v>0</v>
      </c>
      <c r="BH978" s="227">
        <f>IF(N978="sníž. přenesená",J978,0)</f>
        <v>0</v>
      </c>
      <c r="BI978" s="227">
        <f>IF(N978="nulová",J978,0)</f>
        <v>0</v>
      </c>
      <c r="BJ978" s="19" t="s">
        <v>79</v>
      </c>
      <c r="BK978" s="227">
        <f>ROUND(I978*H978,2)</f>
        <v>0</v>
      </c>
      <c r="BL978" s="19" t="s">
        <v>275</v>
      </c>
      <c r="BM978" s="226" t="s">
        <v>1445</v>
      </c>
    </row>
    <row r="979" s="2" customFormat="1">
      <c r="A979" s="40"/>
      <c r="B979" s="41"/>
      <c r="C979" s="42"/>
      <c r="D979" s="228" t="s">
        <v>183</v>
      </c>
      <c r="E979" s="42"/>
      <c r="F979" s="229" t="s">
        <v>1446</v>
      </c>
      <c r="G979" s="42"/>
      <c r="H979" s="42"/>
      <c r="I979" s="230"/>
      <c r="J979" s="42"/>
      <c r="K979" s="42"/>
      <c r="L979" s="46"/>
      <c r="M979" s="231"/>
      <c r="N979" s="232"/>
      <c r="O979" s="86"/>
      <c r="P979" s="86"/>
      <c r="Q979" s="86"/>
      <c r="R979" s="86"/>
      <c r="S979" s="86"/>
      <c r="T979" s="87"/>
      <c r="U979" s="40"/>
      <c r="V979" s="40"/>
      <c r="W979" s="40"/>
      <c r="X979" s="40"/>
      <c r="Y979" s="40"/>
      <c r="Z979" s="40"/>
      <c r="AA979" s="40"/>
      <c r="AB979" s="40"/>
      <c r="AC979" s="40"/>
      <c r="AD979" s="40"/>
      <c r="AE979" s="40"/>
      <c r="AT979" s="19" t="s">
        <v>183</v>
      </c>
      <c r="AU979" s="19" t="s">
        <v>81</v>
      </c>
    </row>
    <row r="980" s="2" customFormat="1">
      <c r="A980" s="40"/>
      <c r="B980" s="41"/>
      <c r="C980" s="42"/>
      <c r="D980" s="228" t="s">
        <v>185</v>
      </c>
      <c r="E980" s="42"/>
      <c r="F980" s="233" t="s">
        <v>1447</v>
      </c>
      <c r="G980" s="42"/>
      <c r="H980" s="42"/>
      <c r="I980" s="230"/>
      <c r="J980" s="42"/>
      <c r="K980" s="42"/>
      <c r="L980" s="46"/>
      <c r="M980" s="231"/>
      <c r="N980" s="232"/>
      <c r="O980" s="86"/>
      <c r="P980" s="86"/>
      <c r="Q980" s="86"/>
      <c r="R980" s="86"/>
      <c r="S980" s="86"/>
      <c r="T980" s="87"/>
      <c r="U980" s="40"/>
      <c r="V980" s="40"/>
      <c r="W980" s="40"/>
      <c r="X980" s="40"/>
      <c r="Y980" s="40"/>
      <c r="Z980" s="40"/>
      <c r="AA980" s="40"/>
      <c r="AB980" s="40"/>
      <c r="AC980" s="40"/>
      <c r="AD980" s="40"/>
      <c r="AE980" s="40"/>
      <c r="AT980" s="19" t="s">
        <v>185</v>
      </c>
      <c r="AU980" s="19" t="s">
        <v>81</v>
      </c>
    </row>
    <row r="981" s="12" customFormat="1" ht="22.8" customHeight="1">
      <c r="A981" s="12"/>
      <c r="B981" s="199"/>
      <c r="C981" s="200"/>
      <c r="D981" s="201" t="s">
        <v>71</v>
      </c>
      <c r="E981" s="213" t="s">
        <v>1448</v>
      </c>
      <c r="F981" s="213" t="s">
        <v>1449</v>
      </c>
      <c r="G981" s="200"/>
      <c r="H981" s="200"/>
      <c r="I981" s="203"/>
      <c r="J981" s="214">
        <f>BK981</f>
        <v>0</v>
      </c>
      <c r="K981" s="200"/>
      <c r="L981" s="205"/>
      <c r="M981" s="206"/>
      <c r="N981" s="207"/>
      <c r="O981" s="207"/>
      <c r="P981" s="208">
        <f>SUM(P982:P1010)</f>
        <v>0</v>
      </c>
      <c r="Q981" s="207"/>
      <c r="R981" s="208">
        <f>SUM(R982:R1010)</f>
        <v>2.1572253000000003</v>
      </c>
      <c r="S981" s="207"/>
      <c r="T981" s="209">
        <f>SUM(T982:T1010)</f>
        <v>0</v>
      </c>
      <c r="U981" s="12"/>
      <c r="V981" s="12"/>
      <c r="W981" s="12"/>
      <c r="X981" s="12"/>
      <c r="Y981" s="12"/>
      <c r="Z981" s="12"/>
      <c r="AA981" s="12"/>
      <c r="AB981" s="12"/>
      <c r="AC981" s="12"/>
      <c r="AD981" s="12"/>
      <c r="AE981" s="12"/>
      <c r="AR981" s="210" t="s">
        <v>81</v>
      </c>
      <c r="AT981" s="211" t="s">
        <v>71</v>
      </c>
      <c r="AU981" s="211" t="s">
        <v>79</v>
      </c>
      <c r="AY981" s="210" t="s">
        <v>174</v>
      </c>
      <c r="BK981" s="212">
        <f>SUM(BK982:BK1010)</f>
        <v>0</v>
      </c>
    </row>
    <row r="982" s="2" customFormat="1">
      <c r="A982" s="40"/>
      <c r="B982" s="41"/>
      <c r="C982" s="215" t="s">
        <v>1450</v>
      </c>
      <c r="D982" s="215" t="s">
        <v>176</v>
      </c>
      <c r="E982" s="216" t="s">
        <v>1451</v>
      </c>
      <c r="F982" s="217" t="s">
        <v>1452</v>
      </c>
      <c r="G982" s="218" t="s">
        <v>252</v>
      </c>
      <c r="H982" s="219">
        <v>137.56</v>
      </c>
      <c r="I982" s="220"/>
      <c r="J982" s="221">
        <f>ROUND(I982*H982,2)</f>
        <v>0</v>
      </c>
      <c r="K982" s="217" t="s">
        <v>180</v>
      </c>
      <c r="L982" s="46"/>
      <c r="M982" s="222" t="s">
        <v>19</v>
      </c>
      <c r="N982" s="223" t="s">
        <v>43</v>
      </c>
      <c r="O982" s="86"/>
      <c r="P982" s="224">
        <f>O982*H982</f>
        <v>0</v>
      </c>
      <c r="Q982" s="224">
        <v>0.012200000000000001</v>
      </c>
      <c r="R982" s="224">
        <f>Q982*H982</f>
        <v>1.6782320000000002</v>
      </c>
      <c r="S982" s="224">
        <v>0</v>
      </c>
      <c r="T982" s="225">
        <f>S982*H982</f>
        <v>0</v>
      </c>
      <c r="U982" s="40"/>
      <c r="V982" s="40"/>
      <c r="W982" s="40"/>
      <c r="X982" s="40"/>
      <c r="Y982" s="40"/>
      <c r="Z982" s="40"/>
      <c r="AA982" s="40"/>
      <c r="AB982" s="40"/>
      <c r="AC982" s="40"/>
      <c r="AD982" s="40"/>
      <c r="AE982" s="40"/>
      <c r="AR982" s="226" t="s">
        <v>275</v>
      </c>
      <c r="AT982" s="226" t="s">
        <v>176</v>
      </c>
      <c r="AU982" s="226" t="s">
        <v>81</v>
      </c>
      <c r="AY982" s="19" t="s">
        <v>174</v>
      </c>
      <c r="BE982" s="227">
        <f>IF(N982="základní",J982,0)</f>
        <v>0</v>
      </c>
      <c r="BF982" s="227">
        <f>IF(N982="snížená",J982,0)</f>
        <v>0</v>
      </c>
      <c r="BG982" s="227">
        <f>IF(N982="zákl. přenesená",J982,0)</f>
        <v>0</v>
      </c>
      <c r="BH982" s="227">
        <f>IF(N982="sníž. přenesená",J982,0)</f>
        <v>0</v>
      </c>
      <c r="BI982" s="227">
        <f>IF(N982="nulová",J982,0)</f>
        <v>0</v>
      </c>
      <c r="BJ982" s="19" t="s">
        <v>79</v>
      </c>
      <c r="BK982" s="227">
        <f>ROUND(I982*H982,2)</f>
        <v>0</v>
      </c>
      <c r="BL982" s="19" t="s">
        <v>275</v>
      </c>
      <c r="BM982" s="226" t="s">
        <v>1453</v>
      </c>
    </row>
    <row r="983" s="2" customFormat="1">
      <c r="A983" s="40"/>
      <c r="B983" s="41"/>
      <c r="C983" s="42"/>
      <c r="D983" s="228" t="s">
        <v>183</v>
      </c>
      <c r="E983" s="42"/>
      <c r="F983" s="229" t="s">
        <v>1454</v>
      </c>
      <c r="G983" s="42"/>
      <c r="H983" s="42"/>
      <c r="I983" s="230"/>
      <c r="J983" s="42"/>
      <c r="K983" s="42"/>
      <c r="L983" s="46"/>
      <c r="M983" s="231"/>
      <c r="N983" s="232"/>
      <c r="O983" s="86"/>
      <c r="P983" s="86"/>
      <c r="Q983" s="86"/>
      <c r="R983" s="86"/>
      <c r="S983" s="86"/>
      <c r="T983" s="87"/>
      <c r="U983" s="40"/>
      <c r="V983" s="40"/>
      <c r="W983" s="40"/>
      <c r="X983" s="40"/>
      <c r="Y983" s="40"/>
      <c r="Z983" s="40"/>
      <c r="AA983" s="40"/>
      <c r="AB983" s="40"/>
      <c r="AC983" s="40"/>
      <c r="AD983" s="40"/>
      <c r="AE983" s="40"/>
      <c r="AT983" s="19" t="s">
        <v>183</v>
      </c>
      <c r="AU983" s="19" t="s">
        <v>81</v>
      </c>
    </row>
    <row r="984" s="2" customFormat="1">
      <c r="A984" s="40"/>
      <c r="B984" s="41"/>
      <c r="C984" s="42"/>
      <c r="D984" s="228" t="s">
        <v>185</v>
      </c>
      <c r="E984" s="42"/>
      <c r="F984" s="233" t="s">
        <v>1455</v>
      </c>
      <c r="G984" s="42"/>
      <c r="H984" s="42"/>
      <c r="I984" s="230"/>
      <c r="J984" s="42"/>
      <c r="K984" s="42"/>
      <c r="L984" s="46"/>
      <c r="M984" s="231"/>
      <c r="N984" s="232"/>
      <c r="O984" s="86"/>
      <c r="P984" s="86"/>
      <c r="Q984" s="86"/>
      <c r="R984" s="86"/>
      <c r="S984" s="86"/>
      <c r="T984" s="87"/>
      <c r="U984" s="40"/>
      <c r="V984" s="40"/>
      <c r="W984" s="40"/>
      <c r="X984" s="40"/>
      <c r="Y984" s="40"/>
      <c r="Z984" s="40"/>
      <c r="AA984" s="40"/>
      <c r="AB984" s="40"/>
      <c r="AC984" s="40"/>
      <c r="AD984" s="40"/>
      <c r="AE984" s="40"/>
      <c r="AT984" s="19" t="s">
        <v>185</v>
      </c>
      <c r="AU984" s="19" t="s">
        <v>81</v>
      </c>
    </row>
    <row r="985" s="13" customFormat="1">
      <c r="A985" s="13"/>
      <c r="B985" s="234"/>
      <c r="C985" s="235"/>
      <c r="D985" s="228" t="s">
        <v>197</v>
      </c>
      <c r="E985" s="236" t="s">
        <v>19</v>
      </c>
      <c r="F985" s="237" t="s">
        <v>1456</v>
      </c>
      <c r="G985" s="235"/>
      <c r="H985" s="238">
        <v>109.23</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197</v>
      </c>
      <c r="AU985" s="244" t="s">
        <v>81</v>
      </c>
      <c r="AV985" s="13" t="s">
        <v>81</v>
      </c>
      <c r="AW985" s="13" t="s">
        <v>33</v>
      </c>
      <c r="AX985" s="13" t="s">
        <v>72</v>
      </c>
      <c r="AY985" s="244" t="s">
        <v>174</v>
      </c>
    </row>
    <row r="986" s="13" customFormat="1">
      <c r="A986" s="13"/>
      <c r="B986" s="234"/>
      <c r="C986" s="235"/>
      <c r="D986" s="228" t="s">
        <v>197</v>
      </c>
      <c r="E986" s="236" t="s">
        <v>19</v>
      </c>
      <c r="F986" s="237" t="s">
        <v>1457</v>
      </c>
      <c r="G986" s="235"/>
      <c r="H986" s="238">
        <v>28.329999999999998</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197</v>
      </c>
      <c r="AU986" s="244" t="s">
        <v>81</v>
      </c>
      <c r="AV986" s="13" t="s">
        <v>81</v>
      </c>
      <c r="AW986" s="13" t="s">
        <v>33</v>
      </c>
      <c r="AX986" s="13" t="s">
        <v>72</v>
      </c>
      <c r="AY986" s="244" t="s">
        <v>174</v>
      </c>
    </row>
    <row r="987" s="2" customFormat="1">
      <c r="A987" s="40"/>
      <c r="B987" s="41"/>
      <c r="C987" s="215" t="s">
        <v>1458</v>
      </c>
      <c r="D987" s="215" t="s">
        <v>176</v>
      </c>
      <c r="E987" s="216" t="s">
        <v>1459</v>
      </c>
      <c r="F987" s="217" t="s">
        <v>1460</v>
      </c>
      <c r="G987" s="218" t="s">
        <v>252</v>
      </c>
      <c r="H987" s="219">
        <v>13.57</v>
      </c>
      <c r="I987" s="220"/>
      <c r="J987" s="221">
        <f>ROUND(I987*H987,2)</f>
        <v>0</v>
      </c>
      <c r="K987" s="217" t="s">
        <v>180</v>
      </c>
      <c r="L987" s="46"/>
      <c r="M987" s="222" t="s">
        <v>19</v>
      </c>
      <c r="N987" s="223" t="s">
        <v>43</v>
      </c>
      <c r="O987" s="86"/>
      <c r="P987" s="224">
        <f>O987*H987</f>
        <v>0</v>
      </c>
      <c r="Q987" s="224">
        <v>0.012590000000000001</v>
      </c>
      <c r="R987" s="224">
        <f>Q987*H987</f>
        <v>0.17084630000000001</v>
      </c>
      <c r="S987" s="224">
        <v>0</v>
      </c>
      <c r="T987" s="225">
        <f>S987*H987</f>
        <v>0</v>
      </c>
      <c r="U987" s="40"/>
      <c r="V987" s="40"/>
      <c r="W987" s="40"/>
      <c r="X987" s="40"/>
      <c r="Y987" s="40"/>
      <c r="Z987" s="40"/>
      <c r="AA987" s="40"/>
      <c r="AB987" s="40"/>
      <c r="AC987" s="40"/>
      <c r="AD987" s="40"/>
      <c r="AE987" s="40"/>
      <c r="AR987" s="226" t="s">
        <v>275</v>
      </c>
      <c r="AT987" s="226" t="s">
        <v>176</v>
      </c>
      <c r="AU987" s="226" t="s">
        <v>81</v>
      </c>
      <c r="AY987" s="19" t="s">
        <v>174</v>
      </c>
      <c r="BE987" s="227">
        <f>IF(N987="základní",J987,0)</f>
        <v>0</v>
      </c>
      <c r="BF987" s="227">
        <f>IF(N987="snížená",J987,0)</f>
        <v>0</v>
      </c>
      <c r="BG987" s="227">
        <f>IF(N987="zákl. přenesená",J987,0)</f>
        <v>0</v>
      </c>
      <c r="BH987" s="227">
        <f>IF(N987="sníž. přenesená",J987,0)</f>
        <v>0</v>
      </c>
      <c r="BI987" s="227">
        <f>IF(N987="nulová",J987,0)</f>
        <v>0</v>
      </c>
      <c r="BJ987" s="19" t="s">
        <v>79</v>
      </c>
      <c r="BK987" s="227">
        <f>ROUND(I987*H987,2)</f>
        <v>0</v>
      </c>
      <c r="BL987" s="19" t="s">
        <v>275</v>
      </c>
      <c r="BM987" s="226" t="s">
        <v>1461</v>
      </c>
    </row>
    <row r="988" s="2" customFormat="1">
      <c r="A988" s="40"/>
      <c r="B988" s="41"/>
      <c r="C988" s="42"/>
      <c r="D988" s="228" t="s">
        <v>183</v>
      </c>
      <c r="E988" s="42"/>
      <c r="F988" s="229" t="s">
        <v>1462</v>
      </c>
      <c r="G988" s="42"/>
      <c r="H988" s="42"/>
      <c r="I988" s="230"/>
      <c r="J988" s="42"/>
      <c r="K988" s="42"/>
      <c r="L988" s="46"/>
      <c r="M988" s="231"/>
      <c r="N988" s="232"/>
      <c r="O988" s="86"/>
      <c r="P988" s="86"/>
      <c r="Q988" s="86"/>
      <c r="R988" s="86"/>
      <c r="S988" s="86"/>
      <c r="T988" s="87"/>
      <c r="U988" s="40"/>
      <c r="V988" s="40"/>
      <c r="W988" s="40"/>
      <c r="X988" s="40"/>
      <c r="Y988" s="40"/>
      <c r="Z988" s="40"/>
      <c r="AA988" s="40"/>
      <c r="AB988" s="40"/>
      <c r="AC988" s="40"/>
      <c r="AD988" s="40"/>
      <c r="AE988" s="40"/>
      <c r="AT988" s="19" t="s">
        <v>183</v>
      </c>
      <c r="AU988" s="19" t="s">
        <v>81</v>
      </c>
    </row>
    <row r="989" s="2" customFormat="1">
      <c r="A989" s="40"/>
      <c r="B989" s="41"/>
      <c r="C989" s="42"/>
      <c r="D989" s="228" t="s">
        <v>185</v>
      </c>
      <c r="E989" s="42"/>
      <c r="F989" s="233" t="s">
        <v>1455</v>
      </c>
      <c r="G989" s="42"/>
      <c r="H989" s="42"/>
      <c r="I989" s="230"/>
      <c r="J989" s="42"/>
      <c r="K989" s="42"/>
      <c r="L989" s="46"/>
      <c r="M989" s="231"/>
      <c r="N989" s="232"/>
      <c r="O989" s="86"/>
      <c r="P989" s="86"/>
      <c r="Q989" s="86"/>
      <c r="R989" s="86"/>
      <c r="S989" s="86"/>
      <c r="T989" s="87"/>
      <c r="U989" s="40"/>
      <c r="V989" s="40"/>
      <c r="W989" s="40"/>
      <c r="X989" s="40"/>
      <c r="Y989" s="40"/>
      <c r="Z989" s="40"/>
      <c r="AA989" s="40"/>
      <c r="AB989" s="40"/>
      <c r="AC989" s="40"/>
      <c r="AD989" s="40"/>
      <c r="AE989" s="40"/>
      <c r="AT989" s="19" t="s">
        <v>185</v>
      </c>
      <c r="AU989" s="19" t="s">
        <v>81</v>
      </c>
    </row>
    <row r="990" s="13" customFormat="1">
      <c r="A990" s="13"/>
      <c r="B990" s="234"/>
      <c r="C990" s="235"/>
      <c r="D990" s="228" t="s">
        <v>197</v>
      </c>
      <c r="E990" s="236" t="s">
        <v>19</v>
      </c>
      <c r="F990" s="237" t="s">
        <v>1463</v>
      </c>
      <c r="G990" s="235"/>
      <c r="H990" s="238">
        <v>13.57</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197</v>
      </c>
      <c r="AU990" s="244" t="s">
        <v>81</v>
      </c>
      <c r="AV990" s="13" t="s">
        <v>81</v>
      </c>
      <c r="AW990" s="13" t="s">
        <v>33</v>
      </c>
      <c r="AX990" s="13" t="s">
        <v>72</v>
      </c>
      <c r="AY990" s="244" t="s">
        <v>174</v>
      </c>
    </row>
    <row r="991" s="2" customFormat="1" ht="16.5" customHeight="1">
      <c r="A991" s="40"/>
      <c r="B991" s="41"/>
      <c r="C991" s="215" t="s">
        <v>1464</v>
      </c>
      <c r="D991" s="215" t="s">
        <v>176</v>
      </c>
      <c r="E991" s="216" t="s">
        <v>1465</v>
      </c>
      <c r="F991" s="217" t="s">
        <v>1466</v>
      </c>
      <c r="G991" s="218" t="s">
        <v>179</v>
      </c>
      <c r="H991" s="219">
        <v>46.200000000000003</v>
      </c>
      <c r="I991" s="220"/>
      <c r="J991" s="221">
        <f>ROUND(I991*H991,2)</f>
        <v>0</v>
      </c>
      <c r="K991" s="217" t="s">
        <v>180</v>
      </c>
      <c r="L991" s="46"/>
      <c r="M991" s="222" t="s">
        <v>19</v>
      </c>
      <c r="N991" s="223" t="s">
        <v>43</v>
      </c>
      <c r="O991" s="86"/>
      <c r="P991" s="224">
        <f>O991*H991</f>
        <v>0</v>
      </c>
      <c r="Q991" s="224">
        <v>0.0043800000000000002</v>
      </c>
      <c r="R991" s="224">
        <f>Q991*H991</f>
        <v>0.20235600000000004</v>
      </c>
      <c r="S991" s="224">
        <v>0</v>
      </c>
      <c r="T991" s="225">
        <f>S991*H991</f>
        <v>0</v>
      </c>
      <c r="U991" s="40"/>
      <c r="V991" s="40"/>
      <c r="W991" s="40"/>
      <c r="X991" s="40"/>
      <c r="Y991" s="40"/>
      <c r="Z991" s="40"/>
      <c r="AA991" s="40"/>
      <c r="AB991" s="40"/>
      <c r="AC991" s="40"/>
      <c r="AD991" s="40"/>
      <c r="AE991" s="40"/>
      <c r="AR991" s="226" t="s">
        <v>275</v>
      </c>
      <c r="AT991" s="226" t="s">
        <v>176</v>
      </c>
      <c r="AU991" s="226" t="s">
        <v>81</v>
      </c>
      <c r="AY991" s="19" t="s">
        <v>174</v>
      </c>
      <c r="BE991" s="227">
        <f>IF(N991="základní",J991,0)</f>
        <v>0</v>
      </c>
      <c r="BF991" s="227">
        <f>IF(N991="snížená",J991,0)</f>
        <v>0</v>
      </c>
      <c r="BG991" s="227">
        <f>IF(N991="zákl. přenesená",J991,0)</f>
        <v>0</v>
      </c>
      <c r="BH991" s="227">
        <f>IF(N991="sníž. přenesená",J991,0)</f>
        <v>0</v>
      </c>
      <c r="BI991" s="227">
        <f>IF(N991="nulová",J991,0)</f>
        <v>0</v>
      </c>
      <c r="BJ991" s="19" t="s">
        <v>79</v>
      </c>
      <c r="BK991" s="227">
        <f>ROUND(I991*H991,2)</f>
        <v>0</v>
      </c>
      <c r="BL991" s="19" t="s">
        <v>275</v>
      </c>
      <c r="BM991" s="226" t="s">
        <v>1467</v>
      </c>
    </row>
    <row r="992" s="2" customFormat="1">
      <c r="A992" s="40"/>
      <c r="B992" s="41"/>
      <c r="C992" s="42"/>
      <c r="D992" s="228" t="s">
        <v>183</v>
      </c>
      <c r="E992" s="42"/>
      <c r="F992" s="229" t="s">
        <v>1468</v>
      </c>
      <c r="G992" s="42"/>
      <c r="H992" s="42"/>
      <c r="I992" s="230"/>
      <c r="J992" s="42"/>
      <c r="K992" s="42"/>
      <c r="L992" s="46"/>
      <c r="M992" s="231"/>
      <c r="N992" s="232"/>
      <c r="O992" s="86"/>
      <c r="P992" s="86"/>
      <c r="Q992" s="86"/>
      <c r="R992" s="86"/>
      <c r="S992" s="86"/>
      <c r="T992" s="87"/>
      <c r="U992" s="40"/>
      <c r="V992" s="40"/>
      <c r="W992" s="40"/>
      <c r="X992" s="40"/>
      <c r="Y992" s="40"/>
      <c r="Z992" s="40"/>
      <c r="AA992" s="40"/>
      <c r="AB992" s="40"/>
      <c r="AC992" s="40"/>
      <c r="AD992" s="40"/>
      <c r="AE992" s="40"/>
      <c r="AT992" s="19" t="s">
        <v>183</v>
      </c>
      <c r="AU992" s="19" t="s">
        <v>81</v>
      </c>
    </row>
    <row r="993" s="2" customFormat="1">
      <c r="A993" s="40"/>
      <c r="B993" s="41"/>
      <c r="C993" s="42"/>
      <c r="D993" s="228" t="s">
        <v>185</v>
      </c>
      <c r="E993" s="42"/>
      <c r="F993" s="233" t="s">
        <v>1455</v>
      </c>
      <c r="G993" s="42"/>
      <c r="H993" s="42"/>
      <c r="I993" s="230"/>
      <c r="J993" s="42"/>
      <c r="K993" s="42"/>
      <c r="L993" s="46"/>
      <c r="M993" s="231"/>
      <c r="N993" s="232"/>
      <c r="O993" s="86"/>
      <c r="P993" s="86"/>
      <c r="Q993" s="86"/>
      <c r="R993" s="86"/>
      <c r="S993" s="86"/>
      <c r="T993" s="87"/>
      <c r="U993" s="40"/>
      <c r="V993" s="40"/>
      <c r="W993" s="40"/>
      <c r="X993" s="40"/>
      <c r="Y993" s="40"/>
      <c r="Z993" s="40"/>
      <c r="AA993" s="40"/>
      <c r="AB993" s="40"/>
      <c r="AC993" s="40"/>
      <c r="AD993" s="40"/>
      <c r="AE993" s="40"/>
      <c r="AT993" s="19" t="s">
        <v>185</v>
      </c>
      <c r="AU993" s="19" t="s">
        <v>81</v>
      </c>
    </row>
    <row r="994" s="13" customFormat="1">
      <c r="A994" s="13"/>
      <c r="B994" s="234"/>
      <c r="C994" s="235"/>
      <c r="D994" s="228" t="s">
        <v>197</v>
      </c>
      <c r="E994" s="236" t="s">
        <v>19</v>
      </c>
      <c r="F994" s="237" t="s">
        <v>1469</v>
      </c>
      <c r="G994" s="235"/>
      <c r="H994" s="238">
        <v>2.3999999999999999</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197</v>
      </c>
      <c r="AU994" s="244" t="s">
        <v>81</v>
      </c>
      <c r="AV994" s="13" t="s">
        <v>81</v>
      </c>
      <c r="AW994" s="13" t="s">
        <v>33</v>
      </c>
      <c r="AX994" s="13" t="s">
        <v>72</v>
      </c>
      <c r="AY994" s="244" t="s">
        <v>174</v>
      </c>
    </row>
    <row r="995" s="13" customFormat="1">
      <c r="A995" s="13"/>
      <c r="B995" s="234"/>
      <c r="C995" s="235"/>
      <c r="D995" s="228" t="s">
        <v>197</v>
      </c>
      <c r="E995" s="236" t="s">
        <v>19</v>
      </c>
      <c r="F995" s="237" t="s">
        <v>1470</v>
      </c>
      <c r="G995" s="235"/>
      <c r="H995" s="238">
        <v>9</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197</v>
      </c>
      <c r="AU995" s="244" t="s">
        <v>81</v>
      </c>
      <c r="AV995" s="13" t="s">
        <v>81</v>
      </c>
      <c r="AW995" s="13" t="s">
        <v>33</v>
      </c>
      <c r="AX995" s="13" t="s">
        <v>72</v>
      </c>
      <c r="AY995" s="244" t="s">
        <v>174</v>
      </c>
    </row>
    <row r="996" s="13" customFormat="1">
      <c r="A996" s="13"/>
      <c r="B996" s="234"/>
      <c r="C996" s="235"/>
      <c r="D996" s="228" t="s">
        <v>197</v>
      </c>
      <c r="E996" s="236" t="s">
        <v>19</v>
      </c>
      <c r="F996" s="237" t="s">
        <v>1471</v>
      </c>
      <c r="G996" s="235"/>
      <c r="H996" s="238">
        <v>9</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197</v>
      </c>
      <c r="AU996" s="244" t="s">
        <v>81</v>
      </c>
      <c r="AV996" s="13" t="s">
        <v>81</v>
      </c>
      <c r="AW996" s="13" t="s">
        <v>33</v>
      </c>
      <c r="AX996" s="13" t="s">
        <v>72</v>
      </c>
      <c r="AY996" s="244" t="s">
        <v>174</v>
      </c>
    </row>
    <row r="997" s="13" customFormat="1">
      <c r="A997" s="13"/>
      <c r="B997" s="234"/>
      <c r="C997" s="235"/>
      <c r="D997" s="228" t="s">
        <v>197</v>
      </c>
      <c r="E997" s="236" t="s">
        <v>19</v>
      </c>
      <c r="F997" s="237" t="s">
        <v>1472</v>
      </c>
      <c r="G997" s="235"/>
      <c r="H997" s="238">
        <v>6.0999999999999996</v>
      </c>
      <c r="I997" s="239"/>
      <c r="J997" s="235"/>
      <c r="K997" s="235"/>
      <c r="L997" s="240"/>
      <c r="M997" s="241"/>
      <c r="N997" s="242"/>
      <c r="O997" s="242"/>
      <c r="P997" s="242"/>
      <c r="Q997" s="242"/>
      <c r="R997" s="242"/>
      <c r="S997" s="242"/>
      <c r="T997" s="243"/>
      <c r="U997" s="13"/>
      <c r="V997" s="13"/>
      <c r="W997" s="13"/>
      <c r="X997" s="13"/>
      <c r="Y997" s="13"/>
      <c r="Z997" s="13"/>
      <c r="AA997" s="13"/>
      <c r="AB997" s="13"/>
      <c r="AC997" s="13"/>
      <c r="AD997" s="13"/>
      <c r="AE997" s="13"/>
      <c r="AT997" s="244" t="s">
        <v>197</v>
      </c>
      <c r="AU997" s="244" t="s">
        <v>81</v>
      </c>
      <c r="AV997" s="13" t="s">
        <v>81</v>
      </c>
      <c r="AW997" s="13" t="s">
        <v>33</v>
      </c>
      <c r="AX997" s="13" t="s">
        <v>72</v>
      </c>
      <c r="AY997" s="244" t="s">
        <v>174</v>
      </c>
    </row>
    <row r="998" s="13" customFormat="1">
      <c r="A998" s="13"/>
      <c r="B998" s="234"/>
      <c r="C998" s="235"/>
      <c r="D998" s="228" t="s">
        <v>197</v>
      </c>
      <c r="E998" s="236" t="s">
        <v>19</v>
      </c>
      <c r="F998" s="237" t="s">
        <v>1473</v>
      </c>
      <c r="G998" s="235"/>
      <c r="H998" s="238">
        <v>4.4000000000000004</v>
      </c>
      <c r="I998" s="239"/>
      <c r="J998" s="235"/>
      <c r="K998" s="235"/>
      <c r="L998" s="240"/>
      <c r="M998" s="241"/>
      <c r="N998" s="242"/>
      <c r="O998" s="242"/>
      <c r="P998" s="242"/>
      <c r="Q998" s="242"/>
      <c r="R998" s="242"/>
      <c r="S998" s="242"/>
      <c r="T998" s="243"/>
      <c r="U998" s="13"/>
      <c r="V998" s="13"/>
      <c r="W998" s="13"/>
      <c r="X998" s="13"/>
      <c r="Y998" s="13"/>
      <c r="Z998" s="13"/>
      <c r="AA998" s="13"/>
      <c r="AB998" s="13"/>
      <c r="AC998" s="13"/>
      <c r="AD998" s="13"/>
      <c r="AE998" s="13"/>
      <c r="AT998" s="244" t="s">
        <v>197</v>
      </c>
      <c r="AU998" s="244" t="s">
        <v>81</v>
      </c>
      <c r="AV998" s="13" t="s">
        <v>81</v>
      </c>
      <c r="AW998" s="13" t="s">
        <v>33</v>
      </c>
      <c r="AX998" s="13" t="s">
        <v>72</v>
      </c>
      <c r="AY998" s="244" t="s">
        <v>174</v>
      </c>
    </row>
    <row r="999" s="13" customFormat="1">
      <c r="A999" s="13"/>
      <c r="B999" s="234"/>
      <c r="C999" s="235"/>
      <c r="D999" s="228" t="s">
        <v>197</v>
      </c>
      <c r="E999" s="236" t="s">
        <v>19</v>
      </c>
      <c r="F999" s="237" t="s">
        <v>1474</v>
      </c>
      <c r="G999" s="235"/>
      <c r="H999" s="238">
        <v>3.2999999999999998</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197</v>
      </c>
      <c r="AU999" s="244" t="s">
        <v>81</v>
      </c>
      <c r="AV999" s="13" t="s">
        <v>81</v>
      </c>
      <c r="AW999" s="13" t="s">
        <v>33</v>
      </c>
      <c r="AX999" s="13" t="s">
        <v>72</v>
      </c>
      <c r="AY999" s="244" t="s">
        <v>174</v>
      </c>
    </row>
    <row r="1000" s="13" customFormat="1">
      <c r="A1000" s="13"/>
      <c r="B1000" s="234"/>
      <c r="C1000" s="235"/>
      <c r="D1000" s="228" t="s">
        <v>197</v>
      </c>
      <c r="E1000" s="236" t="s">
        <v>19</v>
      </c>
      <c r="F1000" s="237" t="s">
        <v>1475</v>
      </c>
      <c r="G1000" s="235"/>
      <c r="H1000" s="238">
        <v>6.5999999999999996</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197</v>
      </c>
      <c r="AU1000" s="244" t="s">
        <v>81</v>
      </c>
      <c r="AV1000" s="13" t="s">
        <v>81</v>
      </c>
      <c r="AW1000" s="13" t="s">
        <v>33</v>
      </c>
      <c r="AX1000" s="13" t="s">
        <v>72</v>
      </c>
      <c r="AY1000" s="244" t="s">
        <v>174</v>
      </c>
    </row>
    <row r="1001" s="13" customFormat="1">
      <c r="A1001" s="13"/>
      <c r="B1001" s="234"/>
      <c r="C1001" s="235"/>
      <c r="D1001" s="228" t="s">
        <v>197</v>
      </c>
      <c r="E1001" s="236" t="s">
        <v>19</v>
      </c>
      <c r="F1001" s="237" t="s">
        <v>1476</v>
      </c>
      <c r="G1001" s="235"/>
      <c r="H1001" s="238">
        <v>5.4000000000000004</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197</v>
      </c>
      <c r="AU1001" s="244" t="s">
        <v>81</v>
      </c>
      <c r="AV1001" s="13" t="s">
        <v>81</v>
      </c>
      <c r="AW1001" s="13" t="s">
        <v>33</v>
      </c>
      <c r="AX1001" s="13" t="s">
        <v>72</v>
      </c>
      <c r="AY1001" s="244" t="s">
        <v>174</v>
      </c>
    </row>
    <row r="1002" s="2" customFormat="1" ht="21.75" customHeight="1">
      <c r="A1002" s="40"/>
      <c r="B1002" s="41"/>
      <c r="C1002" s="215" t="s">
        <v>1477</v>
      </c>
      <c r="D1002" s="215" t="s">
        <v>176</v>
      </c>
      <c r="E1002" s="216" t="s">
        <v>1478</v>
      </c>
      <c r="F1002" s="217" t="s">
        <v>1479</v>
      </c>
      <c r="G1002" s="218" t="s">
        <v>252</v>
      </c>
      <c r="H1002" s="219">
        <v>151.13</v>
      </c>
      <c r="I1002" s="220"/>
      <c r="J1002" s="221">
        <f>ROUND(I1002*H1002,2)</f>
        <v>0</v>
      </c>
      <c r="K1002" s="217" t="s">
        <v>180</v>
      </c>
      <c r="L1002" s="46"/>
      <c r="M1002" s="222" t="s">
        <v>19</v>
      </c>
      <c r="N1002" s="223" t="s">
        <v>43</v>
      </c>
      <c r="O1002" s="86"/>
      <c r="P1002" s="224">
        <f>O1002*H1002</f>
        <v>0</v>
      </c>
      <c r="Q1002" s="224">
        <v>0.00069999999999999999</v>
      </c>
      <c r="R1002" s="224">
        <f>Q1002*H1002</f>
        <v>0.105791</v>
      </c>
      <c r="S1002" s="224">
        <v>0</v>
      </c>
      <c r="T1002" s="225">
        <f>S1002*H1002</f>
        <v>0</v>
      </c>
      <c r="U1002" s="40"/>
      <c r="V1002" s="40"/>
      <c r="W1002" s="40"/>
      <c r="X1002" s="40"/>
      <c r="Y1002" s="40"/>
      <c r="Z1002" s="40"/>
      <c r="AA1002" s="40"/>
      <c r="AB1002" s="40"/>
      <c r="AC1002" s="40"/>
      <c r="AD1002" s="40"/>
      <c r="AE1002" s="40"/>
      <c r="AR1002" s="226" t="s">
        <v>275</v>
      </c>
      <c r="AT1002" s="226" t="s">
        <v>176</v>
      </c>
      <c r="AU1002" s="226" t="s">
        <v>81</v>
      </c>
      <c r="AY1002" s="19" t="s">
        <v>174</v>
      </c>
      <c r="BE1002" s="227">
        <f>IF(N1002="základní",J1002,0)</f>
        <v>0</v>
      </c>
      <c r="BF1002" s="227">
        <f>IF(N1002="snížená",J1002,0)</f>
        <v>0</v>
      </c>
      <c r="BG1002" s="227">
        <f>IF(N1002="zákl. přenesená",J1002,0)</f>
        <v>0</v>
      </c>
      <c r="BH1002" s="227">
        <f>IF(N1002="sníž. přenesená",J1002,0)</f>
        <v>0</v>
      </c>
      <c r="BI1002" s="227">
        <f>IF(N1002="nulová",J1002,0)</f>
        <v>0</v>
      </c>
      <c r="BJ1002" s="19" t="s">
        <v>79</v>
      </c>
      <c r="BK1002" s="227">
        <f>ROUND(I1002*H1002,2)</f>
        <v>0</v>
      </c>
      <c r="BL1002" s="19" t="s">
        <v>275</v>
      </c>
      <c r="BM1002" s="226" t="s">
        <v>1480</v>
      </c>
    </row>
    <row r="1003" s="2" customFormat="1">
      <c r="A1003" s="40"/>
      <c r="B1003" s="41"/>
      <c r="C1003" s="42"/>
      <c r="D1003" s="228" t="s">
        <v>183</v>
      </c>
      <c r="E1003" s="42"/>
      <c r="F1003" s="229" t="s">
        <v>1481</v>
      </c>
      <c r="G1003" s="42"/>
      <c r="H1003" s="42"/>
      <c r="I1003" s="230"/>
      <c r="J1003" s="42"/>
      <c r="K1003" s="42"/>
      <c r="L1003" s="46"/>
      <c r="M1003" s="231"/>
      <c r="N1003" s="232"/>
      <c r="O1003" s="86"/>
      <c r="P1003" s="86"/>
      <c r="Q1003" s="86"/>
      <c r="R1003" s="86"/>
      <c r="S1003" s="86"/>
      <c r="T1003" s="87"/>
      <c r="U1003" s="40"/>
      <c r="V1003" s="40"/>
      <c r="W1003" s="40"/>
      <c r="X1003" s="40"/>
      <c r="Y1003" s="40"/>
      <c r="Z1003" s="40"/>
      <c r="AA1003" s="40"/>
      <c r="AB1003" s="40"/>
      <c r="AC1003" s="40"/>
      <c r="AD1003" s="40"/>
      <c r="AE1003" s="40"/>
      <c r="AT1003" s="19" t="s">
        <v>183</v>
      </c>
      <c r="AU1003" s="19" t="s">
        <v>81</v>
      </c>
    </row>
    <row r="1004" s="2" customFormat="1">
      <c r="A1004" s="40"/>
      <c r="B1004" s="41"/>
      <c r="C1004" s="42"/>
      <c r="D1004" s="228" t="s">
        <v>185</v>
      </c>
      <c r="E1004" s="42"/>
      <c r="F1004" s="233" t="s">
        <v>1455</v>
      </c>
      <c r="G1004" s="42"/>
      <c r="H1004" s="42"/>
      <c r="I1004" s="230"/>
      <c r="J1004" s="42"/>
      <c r="K1004" s="42"/>
      <c r="L1004" s="46"/>
      <c r="M1004" s="231"/>
      <c r="N1004" s="232"/>
      <c r="O1004" s="86"/>
      <c r="P1004" s="86"/>
      <c r="Q1004" s="86"/>
      <c r="R1004" s="86"/>
      <c r="S1004" s="86"/>
      <c r="T1004" s="87"/>
      <c r="U1004" s="40"/>
      <c r="V1004" s="40"/>
      <c r="W1004" s="40"/>
      <c r="X1004" s="40"/>
      <c r="Y1004" s="40"/>
      <c r="Z1004" s="40"/>
      <c r="AA1004" s="40"/>
      <c r="AB1004" s="40"/>
      <c r="AC1004" s="40"/>
      <c r="AD1004" s="40"/>
      <c r="AE1004" s="40"/>
      <c r="AT1004" s="19" t="s">
        <v>185</v>
      </c>
      <c r="AU1004" s="19" t="s">
        <v>81</v>
      </c>
    </row>
    <row r="1005" s="13" customFormat="1">
      <c r="A1005" s="13"/>
      <c r="B1005" s="234"/>
      <c r="C1005" s="235"/>
      <c r="D1005" s="228" t="s">
        <v>197</v>
      </c>
      <c r="E1005" s="236" t="s">
        <v>19</v>
      </c>
      <c r="F1005" s="237" t="s">
        <v>1456</v>
      </c>
      <c r="G1005" s="235"/>
      <c r="H1005" s="238">
        <v>109.23</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197</v>
      </c>
      <c r="AU1005" s="244" t="s">
        <v>81</v>
      </c>
      <c r="AV1005" s="13" t="s">
        <v>81</v>
      </c>
      <c r="AW1005" s="13" t="s">
        <v>33</v>
      </c>
      <c r="AX1005" s="13" t="s">
        <v>72</v>
      </c>
      <c r="AY1005" s="244" t="s">
        <v>174</v>
      </c>
    </row>
    <row r="1006" s="13" customFormat="1">
      <c r="A1006" s="13"/>
      <c r="B1006" s="234"/>
      <c r="C1006" s="235"/>
      <c r="D1006" s="228" t="s">
        <v>197</v>
      </c>
      <c r="E1006" s="236" t="s">
        <v>19</v>
      </c>
      <c r="F1006" s="237" t="s">
        <v>1457</v>
      </c>
      <c r="G1006" s="235"/>
      <c r="H1006" s="238">
        <v>28.329999999999998</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197</v>
      </c>
      <c r="AU1006" s="244" t="s">
        <v>81</v>
      </c>
      <c r="AV1006" s="13" t="s">
        <v>81</v>
      </c>
      <c r="AW1006" s="13" t="s">
        <v>33</v>
      </c>
      <c r="AX1006" s="13" t="s">
        <v>72</v>
      </c>
      <c r="AY1006" s="244" t="s">
        <v>174</v>
      </c>
    </row>
    <row r="1007" s="13" customFormat="1">
      <c r="A1007" s="13"/>
      <c r="B1007" s="234"/>
      <c r="C1007" s="235"/>
      <c r="D1007" s="228" t="s">
        <v>197</v>
      </c>
      <c r="E1007" s="236" t="s">
        <v>19</v>
      </c>
      <c r="F1007" s="237" t="s">
        <v>1463</v>
      </c>
      <c r="G1007" s="235"/>
      <c r="H1007" s="238">
        <v>13.57</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197</v>
      </c>
      <c r="AU1007" s="244" t="s">
        <v>81</v>
      </c>
      <c r="AV1007" s="13" t="s">
        <v>81</v>
      </c>
      <c r="AW1007" s="13" t="s">
        <v>33</v>
      </c>
      <c r="AX1007" s="13" t="s">
        <v>72</v>
      </c>
      <c r="AY1007" s="244" t="s">
        <v>174</v>
      </c>
    </row>
    <row r="1008" s="2" customFormat="1">
      <c r="A1008" s="40"/>
      <c r="B1008" s="41"/>
      <c r="C1008" s="215" t="s">
        <v>1482</v>
      </c>
      <c r="D1008" s="215" t="s">
        <v>176</v>
      </c>
      <c r="E1008" s="216" t="s">
        <v>1483</v>
      </c>
      <c r="F1008" s="217" t="s">
        <v>1484</v>
      </c>
      <c r="G1008" s="218" t="s">
        <v>238</v>
      </c>
      <c r="H1008" s="219">
        <v>2.157</v>
      </c>
      <c r="I1008" s="220"/>
      <c r="J1008" s="221">
        <f>ROUND(I1008*H1008,2)</f>
        <v>0</v>
      </c>
      <c r="K1008" s="217" t="s">
        <v>180</v>
      </c>
      <c r="L1008" s="46"/>
      <c r="M1008" s="222" t="s">
        <v>19</v>
      </c>
      <c r="N1008" s="223" t="s">
        <v>43</v>
      </c>
      <c r="O1008" s="86"/>
      <c r="P1008" s="224">
        <f>O1008*H1008</f>
        <v>0</v>
      </c>
      <c r="Q1008" s="224">
        <v>0</v>
      </c>
      <c r="R1008" s="224">
        <f>Q1008*H1008</f>
        <v>0</v>
      </c>
      <c r="S1008" s="224">
        <v>0</v>
      </c>
      <c r="T1008" s="225">
        <f>S1008*H1008</f>
        <v>0</v>
      </c>
      <c r="U1008" s="40"/>
      <c r="V1008" s="40"/>
      <c r="W1008" s="40"/>
      <c r="X1008" s="40"/>
      <c r="Y1008" s="40"/>
      <c r="Z1008" s="40"/>
      <c r="AA1008" s="40"/>
      <c r="AB1008" s="40"/>
      <c r="AC1008" s="40"/>
      <c r="AD1008" s="40"/>
      <c r="AE1008" s="40"/>
      <c r="AR1008" s="226" t="s">
        <v>275</v>
      </c>
      <c r="AT1008" s="226" t="s">
        <v>176</v>
      </c>
      <c r="AU1008" s="226" t="s">
        <v>81</v>
      </c>
      <c r="AY1008" s="19" t="s">
        <v>174</v>
      </c>
      <c r="BE1008" s="227">
        <f>IF(N1008="základní",J1008,0)</f>
        <v>0</v>
      </c>
      <c r="BF1008" s="227">
        <f>IF(N1008="snížená",J1008,0)</f>
        <v>0</v>
      </c>
      <c r="BG1008" s="227">
        <f>IF(N1008="zákl. přenesená",J1008,0)</f>
        <v>0</v>
      </c>
      <c r="BH1008" s="227">
        <f>IF(N1008="sníž. přenesená",J1008,0)</f>
        <v>0</v>
      </c>
      <c r="BI1008" s="227">
        <f>IF(N1008="nulová",J1008,0)</f>
        <v>0</v>
      </c>
      <c r="BJ1008" s="19" t="s">
        <v>79</v>
      </c>
      <c r="BK1008" s="227">
        <f>ROUND(I1008*H1008,2)</f>
        <v>0</v>
      </c>
      <c r="BL1008" s="19" t="s">
        <v>275</v>
      </c>
      <c r="BM1008" s="226" t="s">
        <v>1485</v>
      </c>
    </row>
    <row r="1009" s="2" customFormat="1">
      <c r="A1009" s="40"/>
      <c r="B1009" s="41"/>
      <c r="C1009" s="42"/>
      <c r="D1009" s="228" t="s">
        <v>183</v>
      </c>
      <c r="E1009" s="42"/>
      <c r="F1009" s="229" t="s">
        <v>1486</v>
      </c>
      <c r="G1009" s="42"/>
      <c r="H1009" s="42"/>
      <c r="I1009" s="230"/>
      <c r="J1009" s="42"/>
      <c r="K1009" s="42"/>
      <c r="L1009" s="46"/>
      <c r="M1009" s="231"/>
      <c r="N1009" s="232"/>
      <c r="O1009" s="86"/>
      <c r="P1009" s="86"/>
      <c r="Q1009" s="86"/>
      <c r="R1009" s="86"/>
      <c r="S1009" s="86"/>
      <c r="T1009" s="87"/>
      <c r="U1009" s="40"/>
      <c r="V1009" s="40"/>
      <c r="W1009" s="40"/>
      <c r="X1009" s="40"/>
      <c r="Y1009" s="40"/>
      <c r="Z1009" s="40"/>
      <c r="AA1009" s="40"/>
      <c r="AB1009" s="40"/>
      <c r="AC1009" s="40"/>
      <c r="AD1009" s="40"/>
      <c r="AE1009" s="40"/>
      <c r="AT1009" s="19" t="s">
        <v>183</v>
      </c>
      <c r="AU1009" s="19" t="s">
        <v>81</v>
      </c>
    </row>
    <row r="1010" s="2" customFormat="1">
      <c r="A1010" s="40"/>
      <c r="B1010" s="41"/>
      <c r="C1010" s="42"/>
      <c r="D1010" s="228" t="s">
        <v>185</v>
      </c>
      <c r="E1010" s="42"/>
      <c r="F1010" s="233" t="s">
        <v>1487</v>
      </c>
      <c r="G1010" s="42"/>
      <c r="H1010" s="42"/>
      <c r="I1010" s="230"/>
      <c r="J1010" s="42"/>
      <c r="K1010" s="42"/>
      <c r="L1010" s="46"/>
      <c r="M1010" s="231"/>
      <c r="N1010" s="232"/>
      <c r="O1010" s="86"/>
      <c r="P1010" s="86"/>
      <c r="Q1010" s="86"/>
      <c r="R1010" s="86"/>
      <c r="S1010" s="86"/>
      <c r="T1010" s="87"/>
      <c r="U1010" s="40"/>
      <c r="V1010" s="40"/>
      <c r="W1010" s="40"/>
      <c r="X1010" s="40"/>
      <c r="Y1010" s="40"/>
      <c r="Z1010" s="40"/>
      <c r="AA1010" s="40"/>
      <c r="AB1010" s="40"/>
      <c r="AC1010" s="40"/>
      <c r="AD1010" s="40"/>
      <c r="AE1010" s="40"/>
      <c r="AT1010" s="19" t="s">
        <v>185</v>
      </c>
      <c r="AU1010" s="19" t="s">
        <v>81</v>
      </c>
    </row>
    <row r="1011" s="12" customFormat="1" ht="22.8" customHeight="1">
      <c r="A1011" s="12"/>
      <c r="B1011" s="199"/>
      <c r="C1011" s="200"/>
      <c r="D1011" s="201" t="s">
        <v>71</v>
      </c>
      <c r="E1011" s="213" t="s">
        <v>1488</v>
      </c>
      <c r="F1011" s="213" t="s">
        <v>1489</v>
      </c>
      <c r="G1011" s="200"/>
      <c r="H1011" s="200"/>
      <c r="I1011" s="203"/>
      <c r="J1011" s="214">
        <f>BK1011</f>
        <v>0</v>
      </c>
      <c r="K1011" s="200"/>
      <c r="L1011" s="205"/>
      <c r="M1011" s="206"/>
      <c r="N1011" s="207"/>
      <c r="O1011" s="207"/>
      <c r="P1011" s="208">
        <f>SUM(P1012:P1106)</f>
        <v>0</v>
      </c>
      <c r="Q1011" s="207"/>
      <c r="R1011" s="208">
        <f>SUM(R1012:R1106)</f>
        <v>3.7864778799999992</v>
      </c>
      <c r="S1011" s="207"/>
      <c r="T1011" s="209">
        <f>SUM(T1012:T1106)</f>
        <v>1.278796</v>
      </c>
      <c r="U1011" s="12"/>
      <c r="V1011" s="12"/>
      <c r="W1011" s="12"/>
      <c r="X1011" s="12"/>
      <c r="Y1011" s="12"/>
      <c r="Z1011" s="12"/>
      <c r="AA1011" s="12"/>
      <c r="AB1011" s="12"/>
      <c r="AC1011" s="12"/>
      <c r="AD1011" s="12"/>
      <c r="AE1011" s="12"/>
      <c r="AR1011" s="210" t="s">
        <v>81</v>
      </c>
      <c r="AT1011" s="211" t="s">
        <v>71</v>
      </c>
      <c r="AU1011" s="211" t="s">
        <v>79</v>
      </c>
      <c r="AY1011" s="210" t="s">
        <v>174</v>
      </c>
      <c r="BK1011" s="212">
        <f>SUM(BK1012:BK1106)</f>
        <v>0</v>
      </c>
    </row>
    <row r="1012" s="2" customFormat="1" ht="16.5" customHeight="1">
      <c r="A1012" s="40"/>
      <c r="B1012" s="41"/>
      <c r="C1012" s="215" t="s">
        <v>1490</v>
      </c>
      <c r="D1012" s="215" t="s">
        <v>176</v>
      </c>
      <c r="E1012" s="216" t="s">
        <v>1491</v>
      </c>
      <c r="F1012" s="217" t="s">
        <v>1492</v>
      </c>
      <c r="G1012" s="218" t="s">
        <v>252</v>
      </c>
      <c r="H1012" s="219">
        <v>310</v>
      </c>
      <c r="I1012" s="220"/>
      <c r="J1012" s="221">
        <f>ROUND(I1012*H1012,2)</f>
        <v>0</v>
      </c>
      <c r="K1012" s="217" t="s">
        <v>180</v>
      </c>
      <c r="L1012" s="46"/>
      <c r="M1012" s="222" t="s">
        <v>19</v>
      </c>
      <c r="N1012" s="223" t="s">
        <v>43</v>
      </c>
      <c r="O1012" s="86"/>
      <c r="P1012" s="224">
        <f>O1012*H1012</f>
        <v>0</v>
      </c>
      <c r="Q1012" s="224">
        <v>0</v>
      </c>
      <c r="R1012" s="224">
        <f>Q1012*H1012</f>
        <v>0</v>
      </c>
      <c r="S1012" s="224">
        <v>0.0031199999999999999</v>
      </c>
      <c r="T1012" s="225">
        <f>S1012*H1012</f>
        <v>0.96719999999999995</v>
      </c>
      <c r="U1012" s="40"/>
      <c r="V1012" s="40"/>
      <c r="W1012" s="40"/>
      <c r="X1012" s="40"/>
      <c r="Y1012" s="40"/>
      <c r="Z1012" s="40"/>
      <c r="AA1012" s="40"/>
      <c r="AB1012" s="40"/>
      <c r="AC1012" s="40"/>
      <c r="AD1012" s="40"/>
      <c r="AE1012" s="40"/>
      <c r="AR1012" s="226" t="s">
        <v>275</v>
      </c>
      <c r="AT1012" s="226" t="s">
        <v>176</v>
      </c>
      <c r="AU1012" s="226" t="s">
        <v>81</v>
      </c>
      <c r="AY1012" s="19" t="s">
        <v>174</v>
      </c>
      <c r="BE1012" s="227">
        <f>IF(N1012="základní",J1012,0)</f>
        <v>0</v>
      </c>
      <c r="BF1012" s="227">
        <f>IF(N1012="snížená",J1012,0)</f>
        <v>0</v>
      </c>
      <c r="BG1012" s="227">
        <f>IF(N1012="zákl. přenesená",J1012,0)</f>
        <v>0</v>
      </c>
      <c r="BH1012" s="227">
        <f>IF(N1012="sníž. přenesená",J1012,0)</f>
        <v>0</v>
      </c>
      <c r="BI1012" s="227">
        <f>IF(N1012="nulová",J1012,0)</f>
        <v>0</v>
      </c>
      <c r="BJ1012" s="19" t="s">
        <v>79</v>
      </c>
      <c r="BK1012" s="227">
        <f>ROUND(I1012*H1012,2)</f>
        <v>0</v>
      </c>
      <c r="BL1012" s="19" t="s">
        <v>275</v>
      </c>
      <c r="BM1012" s="226" t="s">
        <v>1493</v>
      </c>
    </row>
    <row r="1013" s="2" customFormat="1">
      <c r="A1013" s="40"/>
      <c r="B1013" s="41"/>
      <c r="C1013" s="42"/>
      <c r="D1013" s="228" t="s">
        <v>183</v>
      </c>
      <c r="E1013" s="42"/>
      <c r="F1013" s="229" t="s">
        <v>1494</v>
      </c>
      <c r="G1013" s="42"/>
      <c r="H1013" s="42"/>
      <c r="I1013" s="230"/>
      <c r="J1013" s="42"/>
      <c r="K1013" s="42"/>
      <c r="L1013" s="46"/>
      <c r="M1013" s="231"/>
      <c r="N1013" s="232"/>
      <c r="O1013" s="86"/>
      <c r="P1013" s="86"/>
      <c r="Q1013" s="86"/>
      <c r="R1013" s="86"/>
      <c r="S1013" s="86"/>
      <c r="T1013" s="87"/>
      <c r="U1013" s="40"/>
      <c r="V1013" s="40"/>
      <c r="W1013" s="40"/>
      <c r="X1013" s="40"/>
      <c r="Y1013" s="40"/>
      <c r="Z1013" s="40"/>
      <c r="AA1013" s="40"/>
      <c r="AB1013" s="40"/>
      <c r="AC1013" s="40"/>
      <c r="AD1013" s="40"/>
      <c r="AE1013" s="40"/>
      <c r="AT1013" s="19" t="s">
        <v>183</v>
      </c>
      <c r="AU1013" s="19" t="s">
        <v>81</v>
      </c>
    </row>
    <row r="1014" s="13" customFormat="1">
      <c r="A1014" s="13"/>
      <c r="B1014" s="234"/>
      <c r="C1014" s="235"/>
      <c r="D1014" s="228" t="s">
        <v>197</v>
      </c>
      <c r="E1014" s="236" t="s">
        <v>19</v>
      </c>
      <c r="F1014" s="237" t="s">
        <v>1495</v>
      </c>
      <c r="G1014" s="235"/>
      <c r="H1014" s="238">
        <v>310</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197</v>
      </c>
      <c r="AU1014" s="244" t="s">
        <v>81</v>
      </c>
      <c r="AV1014" s="13" t="s">
        <v>81</v>
      </c>
      <c r="AW1014" s="13" t="s">
        <v>33</v>
      </c>
      <c r="AX1014" s="13" t="s">
        <v>72</v>
      </c>
      <c r="AY1014" s="244" t="s">
        <v>174</v>
      </c>
    </row>
    <row r="1015" s="2" customFormat="1" ht="16.5" customHeight="1">
      <c r="A1015" s="40"/>
      <c r="B1015" s="41"/>
      <c r="C1015" s="215" t="s">
        <v>1496</v>
      </c>
      <c r="D1015" s="215" t="s">
        <v>176</v>
      </c>
      <c r="E1015" s="216" t="s">
        <v>1497</v>
      </c>
      <c r="F1015" s="217" t="s">
        <v>1498</v>
      </c>
      <c r="G1015" s="218" t="s">
        <v>179</v>
      </c>
      <c r="H1015" s="219">
        <v>57</v>
      </c>
      <c r="I1015" s="220"/>
      <c r="J1015" s="221">
        <f>ROUND(I1015*H1015,2)</f>
        <v>0</v>
      </c>
      <c r="K1015" s="217" t="s">
        <v>180</v>
      </c>
      <c r="L1015" s="46"/>
      <c r="M1015" s="222" t="s">
        <v>19</v>
      </c>
      <c r="N1015" s="223" t="s">
        <v>43</v>
      </c>
      <c r="O1015" s="86"/>
      <c r="P1015" s="224">
        <f>O1015*H1015</f>
        <v>0</v>
      </c>
      <c r="Q1015" s="224">
        <v>0</v>
      </c>
      <c r="R1015" s="224">
        <f>Q1015*H1015</f>
        <v>0</v>
      </c>
      <c r="S1015" s="224">
        <v>0.0016999999999999999</v>
      </c>
      <c r="T1015" s="225">
        <f>S1015*H1015</f>
        <v>0.0969</v>
      </c>
      <c r="U1015" s="40"/>
      <c r="V1015" s="40"/>
      <c r="W1015" s="40"/>
      <c r="X1015" s="40"/>
      <c r="Y1015" s="40"/>
      <c r="Z1015" s="40"/>
      <c r="AA1015" s="40"/>
      <c r="AB1015" s="40"/>
      <c r="AC1015" s="40"/>
      <c r="AD1015" s="40"/>
      <c r="AE1015" s="40"/>
      <c r="AR1015" s="226" t="s">
        <v>275</v>
      </c>
      <c r="AT1015" s="226" t="s">
        <v>176</v>
      </c>
      <c r="AU1015" s="226" t="s">
        <v>81</v>
      </c>
      <c r="AY1015" s="19" t="s">
        <v>174</v>
      </c>
      <c r="BE1015" s="227">
        <f>IF(N1015="základní",J1015,0)</f>
        <v>0</v>
      </c>
      <c r="BF1015" s="227">
        <f>IF(N1015="snížená",J1015,0)</f>
        <v>0</v>
      </c>
      <c r="BG1015" s="227">
        <f>IF(N1015="zákl. přenesená",J1015,0)</f>
        <v>0</v>
      </c>
      <c r="BH1015" s="227">
        <f>IF(N1015="sníž. přenesená",J1015,0)</f>
        <v>0</v>
      </c>
      <c r="BI1015" s="227">
        <f>IF(N1015="nulová",J1015,0)</f>
        <v>0</v>
      </c>
      <c r="BJ1015" s="19" t="s">
        <v>79</v>
      </c>
      <c r="BK1015" s="227">
        <f>ROUND(I1015*H1015,2)</f>
        <v>0</v>
      </c>
      <c r="BL1015" s="19" t="s">
        <v>275</v>
      </c>
      <c r="BM1015" s="226" t="s">
        <v>1499</v>
      </c>
    </row>
    <row r="1016" s="2" customFormat="1">
      <c r="A1016" s="40"/>
      <c r="B1016" s="41"/>
      <c r="C1016" s="42"/>
      <c r="D1016" s="228" t="s">
        <v>183</v>
      </c>
      <c r="E1016" s="42"/>
      <c r="F1016" s="229" t="s">
        <v>1500</v>
      </c>
      <c r="G1016" s="42"/>
      <c r="H1016" s="42"/>
      <c r="I1016" s="230"/>
      <c r="J1016" s="42"/>
      <c r="K1016" s="42"/>
      <c r="L1016" s="46"/>
      <c r="M1016" s="231"/>
      <c r="N1016" s="232"/>
      <c r="O1016" s="86"/>
      <c r="P1016" s="86"/>
      <c r="Q1016" s="86"/>
      <c r="R1016" s="86"/>
      <c r="S1016" s="86"/>
      <c r="T1016" s="87"/>
      <c r="U1016" s="40"/>
      <c r="V1016" s="40"/>
      <c r="W1016" s="40"/>
      <c r="X1016" s="40"/>
      <c r="Y1016" s="40"/>
      <c r="Z1016" s="40"/>
      <c r="AA1016" s="40"/>
      <c r="AB1016" s="40"/>
      <c r="AC1016" s="40"/>
      <c r="AD1016" s="40"/>
      <c r="AE1016" s="40"/>
      <c r="AT1016" s="19" t="s">
        <v>183</v>
      </c>
      <c r="AU1016" s="19" t="s">
        <v>81</v>
      </c>
    </row>
    <row r="1017" s="13" customFormat="1">
      <c r="A1017" s="13"/>
      <c r="B1017" s="234"/>
      <c r="C1017" s="235"/>
      <c r="D1017" s="228" t="s">
        <v>197</v>
      </c>
      <c r="E1017" s="236" t="s">
        <v>19</v>
      </c>
      <c r="F1017" s="237" t="s">
        <v>1501</v>
      </c>
      <c r="G1017" s="235"/>
      <c r="H1017" s="238">
        <v>49.799999999999997</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197</v>
      </c>
      <c r="AU1017" s="244" t="s">
        <v>81</v>
      </c>
      <c r="AV1017" s="13" t="s">
        <v>81</v>
      </c>
      <c r="AW1017" s="13" t="s">
        <v>33</v>
      </c>
      <c r="AX1017" s="13" t="s">
        <v>72</v>
      </c>
      <c r="AY1017" s="244" t="s">
        <v>174</v>
      </c>
    </row>
    <row r="1018" s="13" customFormat="1">
      <c r="A1018" s="13"/>
      <c r="B1018" s="234"/>
      <c r="C1018" s="235"/>
      <c r="D1018" s="228" t="s">
        <v>197</v>
      </c>
      <c r="E1018" s="236" t="s">
        <v>19</v>
      </c>
      <c r="F1018" s="237" t="s">
        <v>1502</v>
      </c>
      <c r="G1018" s="235"/>
      <c r="H1018" s="238">
        <v>7.2000000000000002</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197</v>
      </c>
      <c r="AU1018" s="244" t="s">
        <v>81</v>
      </c>
      <c r="AV1018" s="13" t="s">
        <v>81</v>
      </c>
      <c r="AW1018" s="13" t="s">
        <v>33</v>
      </c>
      <c r="AX1018" s="13" t="s">
        <v>72</v>
      </c>
      <c r="AY1018" s="244" t="s">
        <v>174</v>
      </c>
    </row>
    <row r="1019" s="2" customFormat="1" ht="21.75" customHeight="1">
      <c r="A1019" s="40"/>
      <c r="B1019" s="41"/>
      <c r="C1019" s="215" t="s">
        <v>1503</v>
      </c>
      <c r="D1019" s="215" t="s">
        <v>176</v>
      </c>
      <c r="E1019" s="216" t="s">
        <v>1504</v>
      </c>
      <c r="F1019" s="217" t="s">
        <v>1505</v>
      </c>
      <c r="G1019" s="218" t="s">
        <v>179</v>
      </c>
      <c r="H1019" s="219">
        <v>19.800000000000001</v>
      </c>
      <c r="I1019" s="220"/>
      <c r="J1019" s="221">
        <f>ROUND(I1019*H1019,2)</f>
        <v>0</v>
      </c>
      <c r="K1019" s="217" t="s">
        <v>180</v>
      </c>
      <c r="L1019" s="46"/>
      <c r="M1019" s="222" t="s">
        <v>19</v>
      </c>
      <c r="N1019" s="223" t="s">
        <v>43</v>
      </c>
      <c r="O1019" s="86"/>
      <c r="P1019" s="224">
        <f>O1019*H1019</f>
        <v>0</v>
      </c>
      <c r="Q1019" s="224">
        <v>0</v>
      </c>
      <c r="R1019" s="224">
        <f>Q1019*H1019</f>
        <v>0</v>
      </c>
      <c r="S1019" s="224">
        <v>0.0017700000000000001</v>
      </c>
      <c r="T1019" s="225">
        <f>S1019*H1019</f>
        <v>0.035046000000000001</v>
      </c>
      <c r="U1019" s="40"/>
      <c r="V1019" s="40"/>
      <c r="W1019" s="40"/>
      <c r="X1019" s="40"/>
      <c r="Y1019" s="40"/>
      <c r="Z1019" s="40"/>
      <c r="AA1019" s="40"/>
      <c r="AB1019" s="40"/>
      <c r="AC1019" s="40"/>
      <c r="AD1019" s="40"/>
      <c r="AE1019" s="40"/>
      <c r="AR1019" s="226" t="s">
        <v>275</v>
      </c>
      <c r="AT1019" s="226" t="s">
        <v>176</v>
      </c>
      <c r="AU1019" s="226" t="s">
        <v>81</v>
      </c>
      <c r="AY1019" s="19" t="s">
        <v>174</v>
      </c>
      <c r="BE1019" s="227">
        <f>IF(N1019="základní",J1019,0)</f>
        <v>0</v>
      </c>
      <c r="BF1019" s="227">
        <f>IF(N1019="snížená",J1019,0)</f>
        <v>0</v>
      </c>
      <c r="BG1019" s="227">
        <f>IF(N1019="zákl. přenesená",J1019,0)</f>
        <v>0</v>
      </c>
      <c r="BH1019" s="227">
        <f>IF(N1019="sníž. přenesená",J1019,0)</f>
        <v>0</v>
      </c>
      <c r="BI1019" s="227">
        <f>IF(N1019="nulová",J1019,0)</f>
        <v>0</v>
      </c>
      <c r="BJ1019" s="19" t="s">
        <v>79</v>
      </c>
      <c r="BK1019" s="227">
        <f>ROUND(I1019*H1019,2)</f>
        <v>0</v>
      </c>
      <c r="BL1019" s="19" t="s">
        <v>275</v>
      </c>
      <c r="BM1019" s="226" t="s">
        <v>1506</v>
      </c>
    </row>
    <row r="1020" s="2" customFormat="1">
      <c r="A1020" s="40"/>
      <c r="B1020" s="41"/>
      <c r="C1020" s="42"/>
      <c r="D1020" s="228" t="s">
        <v>183</v>
      </c>
      <c r="E1020" s="42"/>
      <c r="F1020" s="229" t="s">
        <v>1507</v>
      </c>
      <c r="G1020" s="42"/>
      <c r="H1020" s="42"/>
      <c r="I1020" s="230"/>
      <c r="J1020" s="42"/>
      <c r="K1020" s="42"/>
      <c r="L1020" s="46"/>
      <c r="M1020" s="231"/>
      <c r="N1020" s="232"/>
      <c r="O1020" s="86"/>
      <c r="P1020" s="86"/>
      <c r="Q1020" s="86"/>
      <c r="R1020" s="86"/>
      <c r="S1020" s="86"/>
      <c r="T1020" s="87"/>
      <c r="U1020" s="40"/>
      <c r="V1020" s="40"/>
      <c r="W1020" s="40"/>
      <c r="X1020" s="40"/>
      <c r="Y1020" s="40"/>
      <c r="Z1020" s="40"/>
      <c r="AA1020" s="40"/>
      <c r="AB1020" s="40"/>
      <c r="AC1020" s="40"/>
      <c r="AD1020" s="40"/>
      <c r="AE1020" s="40"/>
      <c r="AT1020" s="19" t="s">
        <v>183</v>
      </c>
      <c r="AU1020" s="19" t="s">
        <v>81</v>
      </c>
    </row>
    <row r="1021" s="13" customFormat="1">
      <c r="A1021" s="13"/>
      <c r="B1021" s="234"/>
      <c r="C1021" s="235"/>
      <c r="D1021" s="228" t="s">
        <v>197</v>
      </c>
      <c r="E1021" s="236" t="s">
        <v>19</v>
      </c>
      <c r="F1021" s="237" t="s">
        <v>1508</v>
      </c>
      <c r="G1021" s="235"/>
      <c r="H1021" s="238">
        <v>4.7999999999999998</v>
      </c>
      <c r="I1021" s="239"/>
      <c r="J1021" s="235"/>
      <c r="K1021" s="235"/>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197</v>
      </c>
      <c r="AU1021" s="244" t="s">
        <v>81</v>
      </c>
      <c r="AV1021" s="13" t="s">
        <v>81</v>
      </c>
      <c r="AW1021" s="13" t="s">
        <v>33</v>
      </c>
      <c r="AX1021" s="13" t="s">
        <v>72</v>
      </c>
      <c r="AY1021" s="244" t="s">
        <v>174</v>
      </c>
    </row>
    <row r="1022" s="13" customFormat="1">
      <c r="A1022" s="13"/>
      <c r="B1022" s="234"/>
      <c r="C1022" s="235"/>
      <c r="D1022" s="228" t="s">
        <v>197</v>
      </c>
      <c r="E1022" s="236" t="s">
        <v>19</v>
      </c>
      <c r="F1022" s="237" t="s">
        <v>1509</v>
      </c>
      <c r="G1022" s="235"/>
      <c r="H1022" s="238">
        <v>15</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197</v>
      </c>
      <c r="AU1022" s="244" t="s">
        <v>81</v>
      </c>
      <c r="AV1022" s="13" t="s">
        <v>81</v>
      </c>
      <c r="AW1022" s="13" t="s">
        <v>33</v>
      </c>
      <c r="AX1022" s="13" t="s">
        <v>72</v>
      </c>
      <c r="AY1022" s="244" t="s">
        <v>174</v>
      </c>
    </row>
    <row r="1023" s="2" customFormat="1" ht="16.5" customHeight="1">
      <c r="A1023" s="40"/>
      <c r="B1023" s="41"/>
      <c r="C1023" s="215" t="s">
        <v>1510</v>
      </c>
      <c r="D1023" s="215" t="s">
        <v>176</v>
      </c>
      <c r="E1023" s="216" t="s">
        <v>1511</v>
      </c>
      <c r="F1023" s="217" t="s">
        <v>1512</v>
      </c>
      <c r="G1023" s="218" t="s">
        <v>179</v>
      </c>
      <c r="H1023" s="219">
        <v>28</v>
      </c>
      <c r="I1023" s="220"/>
      <c r="J1023" s="221">
        <f>ROUND(I1023*H1023,2)</f>
        <v>0</v>
      </c>
      <c r="K1023" s="217" t="s">
        <v>180</v>
      </c>
      <c r="L1023" s="46"/>
      <c r="M1023" s="222" t="s">
        <v>19</v>
      </c>
      <c r="N1023" s="223" t="s">
        <v>43</v>
      </c>
      <c r="O1023" s="86"/>
      <c r="P1023" s="224">
        <f>O1023*H1023</f>
        <v>0</v>
      </c>
      <c r="Q1023" s="224">
        <v>0</v>
      </c>
      <c r="R1023" s="224">
        <f>Q1023*H1023</f>
        <v>0</v>
      </c>
      <c r="S1023" s="224">
        <v>0.00167</v>
      </c>
      <c r="T1023" s="225">
        <f>S1023*H1023</f>
        <v>0.046760000000000003</v>
      </c>
      <c r="U1023" s="40"/>
      <c r="V1023" s="40"/>
      <c r="W1023" s="40"/>
      <c r="X1023" s="40"/>
      <c r="Y1023" s="40"/>
      <c r="Z1023" s="40"/>
      <c r="AA1023" s="40"/>
      <c r="AB1023" s="40"/>
      <c r="AC1023" s="40"/>
      <c r="AD1023" s="40"/>
      <c r="AE1023" s="40"/>
      <c r="AR1023" s="226" t="s">
        <v>275</v>
      </c>
      <c r="AT1023" s="226" t="s">
        <v>176</v>
      </c>
      <c r="AU1023" s="226" t="s">
        <v>81</v>
      </c>
      <c r="AY1023" s="19" t="s">
        <v>174</v>
      </c>
      <c r="BE1023" s="227">
        <f>IF(N1023="základní",J1023,0)</f>
        <v>0</v>
      </c>
      <c r="BF1023" s="227">
        <f>IF(N1023="snížená",J1023,0)</f>
        <v>0</v>
      </c>
      <c r="BG1023" s="227">
        <f>IF(N1023="zákl. přenesená",J1023,0)</f>
        <v>0</v>
      </c>
      <c r="BH1023" s="227">
        <f>IF(N1023="sníž. přenesená",J1023,0)</f>
        <v>0</v>
      </c>
      <c r="BI1023" s="227">
        <f>IF(N1023="nulová",J1023,0)</f>
        <v>0</v>
      </c>
      <c r="BJ1023" s="19" t="s">
        <v>79</v>
      </c>
      <c r="BK1023" s="227">
        <f>ROUND(I1023*H1023,2)</f>
        <v>0</v>
      </c>
      <c r="BL1023" s="19" t="s">
        <v>275</v>
      </c>
      <c r="BM1023" s="226" t="s">
        <v>1513</v>
      </c>
    </row>
    <row r="1024" s="2" customFormat="1">
      <c r="A1024" s="40"/>
      <c r="B1024" s="41"/>
      <c r="C1024" s="42"/>
      <c r="D1024" s="228" t="s">
        <v>183</v>
      </c>
      <c r="E1024" s="42"/>
      <c r="F1024" s="229" t="s">
        <v>1514</v>
      </c>
      <c r="G1024" s="42"/>
      <c r="H1024" s="42"/>
      <c r="I1024" s="230"/>
      <c r="J1024" s="42"/>
      <c r="K1024" s="42"/>
      <c r="L1024" s="46"/>
      <c r="M1024" s="231"/>
      <c r="N1024" s="232"/>
      <c r="O1024" s="86"/>
      <c r="P1024" s="86"/>
      <c r="Q1024" s="86"/>
      <c r="R1024" s="86"/>
      <c r="S1024" s="86"/>
      <c r="T1024" s="87"/>
      <c r="U1024" s="40"/>
      <c r="V1024" s="40"/>
      <c r="W1024" s="40"/>
      <c r="X1024" s="40"/>
      <c r="Y1024" s="40"/>
      <c r="Z1024" s="40"/>
      <c r="AA1024" s="40"/>
      <c r="AB1024" s="40"/>
      <c r="AC1024" s="40"/>
      <c r="AD1024" s="40"/>
      <c r="AE1024" s="40"/>
      <c r="AT1024" s="19" t="s">
        <v>183</v>
      </c>
      <c r="AU1024" s="19" t="s">
        <v>81</v>
      </c>
    </row>
    <row r="1025" s="13" customFormat="1">
      <c r="A1025" s="13"/>
      <c r="B1025" s="234"/>
      <c r="C1025" s="235"/>
      <c r="D1025" s="228" t="s">
        <v>197</v>
      </c>
      <c r="E1025" s="236" t="s">
        <v>19</v>
      </c>
      <c r="F1025" s="237" t="s">
        <v>1515</v>
      </c>
      <c r="G1025" s="235"/>
      <c r="H1025" s="238">
        <v>28</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197</v>
      </c>
      <c r="AU1025" s="244" t="s">
        <v>81</v>
      </c>
      <c r="AV1025" s="13" t="s">
        <v>81</v>
      </c>
      <c r="AW1025" s="13" t="s">
        <v>33</v>
      </c>
      <c r="AX1025" s="13" t="s">
        <v>72</v>
      </c>
      <c r="AY1025" s="244" t="s">
        <v>174</v>
      </c>
    </row>
    <row r="1026" s="2" customFormat="1" ht="16.5" customHeight="1">
      <c r="A1026" s="40"/>
      <c r="B1026" s="41"/>
      <c r="C1026" s="215" t="s">
        <v>1516</v>
      </c>
      <c r="D1026" s="215" t="s">
        <v>176</v>
      </c>
      <c r="E1026" s="216" t="s">
        <v>1517</v>
      </c>
      <c r="F1026" s="217" t="s">
        <v>1518</v>
      </c>
      <c r="G1026" s="218" t="s">
        <v>179</v>
      </c>
      <c r="H1026" s="219">
        <v>15</v>
      </c>
      <c r="I1026" s="220"/>
      <c r="J1026" s="221">
        <f>ROUND(I1026*H1026,2)</f>
        <v>0</v>
      </c>
      <c r="K1026" s="217" t="s">
        <v>180</v>
      </c>
      <c r="L1026" s="46"/>
      <c r="M1026" s="222" t="s">
        <v>19</v>
      </c>
      <c r="N1026" s="223" t="s">
        <v>43</v>
      </c>
      <c r="O1026" s="86"/>
      <c r="P1026" s="224">
        <f>O1026*H1026</f>
        <v>0</v>
      </c>
      <c r="Q1026" s="224">
        <v>0</v>
      </c>
      <c r="R1026" s="224">
        <f>Q1026*H1026</f>
        <v>0</v>
      </c>
      <c r="S1026" s="224">
        <v>0.00175</v>
      </c>
      <c r="T1026" s="225">
        <f>S1026*H1026</f>
        <v>0.026249999999999999</v>
      </c>
      <c r="U1026" s="40"/>
      <c r="V1026" s="40"/>
      <c r="W1026" s="40"/>
      <c r="X1026" s="40"/>
      <c r="Y1026" s="40"/>
      <c r="Z1026" s="40"/>
      <c r="AA1026" s="40"/>
      <c r="AB1026" s="40"/>
      <c r="AC1026" s="40"/>
      <c r="AD1026" s="40"/>
      <c r="AE1026" s="40"/>
      <c r="AR1026" s="226" t="s">
        <v>275</v>
      </c>
      <c r="AT1026" s="226" t="s">
        <v>176</v>
      </c>
      <c r="AU1026" s="226" t="s">
        <v>81</v>
      </c>
      <c r="AY1026" s="19" t="s">
        <v>174</v>
      </c>
      <c r="BE1026" s="227">
        <f>IF(N1026="základní",J1026,0)</f>
        <v>0</v>
      </c>
      <c r="BF1026" s="227">
        <f>IF(N1026="snížená",J1026,0)</f>
        <v>0</v>
      </c>
      <c r="BG1026" s="227">
        <f>IF(N1026="zákl. přenesená",J1026,0)</f>
        <v>0</v>
      </c>
      <c r="BH1026" s="227">
        <f>IF(N1026="sníž. přenesená",J1026,0)</f>
        <v>0</v>
      </c>
      <c r="BI1026" s="227">
        <f>IF(N1026="nulová",J1026,0)</f>
        <v>0</v>
      </c>
      <c r="BJ1026" s="19" t="s">
        <v>79</v>
      </c>
      <c r="BK1026" s="227">
        <f>ROUND(I1026*H1026,2)</f>
        <v>0</v>
      </c>
      <c r="BL1026" s="19" t="s">
        <v>275</v>
      </c>
      <c r="BM1026" s="226" t="s">
        <v>1519</v>
      </c>
    </row>
    <row r="1027" s="2" customFormat="1">
      <c r="A1027" s="40"/>
      <c r="B1027" s="41"/>
      <c r="C1027" s="42"/>
      <c r="D1027" s="228" t="s">
        <v>183</v>
      </c>
      <c r="E1027" s="42"/>
      <c r="F1027" s="229" t="s">
        <v>1520</v>
      </c>
      <c r="G1027" s="42"/>
      <c r="H1027" s="42"/>
      <c r="I1027" s="230"/>
      <c r="J1027" s="42"/>
      <c r="K1027" s="42"/>
      <c r="L1027" s="46"/>
      <c r="M1027" s="231"/>
      <c r="N1027" s="232"/>
      <c r="O1027" s="86"/>
      <c r="P1027" s="86"/>
      <c r="Q1027" s="86"/>
      <c r="R1027" s="86"/>
      <c r="S1027" s="86"/>
      <c r="T1027" s="87"/>
      <c r="U1027" s="40"/>
      <c r="V1027" s="40"/>
      <c r="W1027" s="40"/>
      <c r="X1027" s="40"/>
      <c r="Y1027" s="40"/>
      <c r="Z1027" s="40"/>
      <c r="AA1027" s="40"/>
      <c r="AB1027" s="40"/>
      <c r="AC1027" s="40"/>
      <c r="AD1027" s="40"/>
      <c r="AE1027" s="40"/>
      <c r="AT1027" s="19" t="s">
        <v>183</v>
      </c>
      <c r="AU1027" s="19" t="s">
        <v>81</v>
      </c>
    </row>
    <row r="1028" s="13" customFormat="1">
      <c r="A1028" s="13"/>
      <c r="B1028" s="234"/>
      <c r="C1028" s="235"/>
      <c r="D1028" s="228" t="s">
        <v>197</v>
      </c>
      <c r="E1028" s="236" t="s">
        <v>19</v>
      </c>
      <c r="F1028" s="237" t="s">
        <v>1509</v>
      </c>
      <c r="G1028" s="235"/>
      <c r="H1028" s="238">
        <v>15</v>
      </c>
      <c r="I1028" s="239"/>
      <c r="J1028" s="235"/>
      <c r="K1028" s="235"/>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197</v>
      </c>
      <c r="AU1028" s="244" t="s">
        <v>81</v>
      </c>
      <c r="AV1028" s="13" t="s">
        <v>81</v>
      </c>
      <c r="AW1028" s="13" t="s">
        <v>33</v>
      </c>
      <c r="AX1028" s="13" t="s">
        <v>72</v>
      </c>
      <c r="AY1028" s="244" t="s">
        <v>174</v>
      </c>
    </row>
    <row r="1029" s="2" customFormat="1" ht="16.5" customHeight="1">
      <c r="A1029" s="40"/>
      <c r="B1029" s="41"/>
      <c r="C1029" s="215" t="s">
        <v>1521</v>
      </c>
      <c r="D1029" s="215" t="s">
        <v>176</v>
      </c>
      <c r="E1029" s="216" t="s">
        <v>1522</v>
      </c>
      <c r="F1029" s="217" t="s">
        <v>1523</v>
      </c>
      <c r="G1029" s="218" t="s">
        <v>179</v>
      </c>
      <c r="H1029" s="219">
        <v>19.800000000000001</v>
      </c>
      <c r="I1029" s="220"/>
      <c r="J1029" s="221">
        <f>ROUND(I1029*H1029,2)</f>
        <v>0</v>
      </c>
      <c r="K1029" s="217" t="s">
        <v>180</v>
      </c>
      <c r="L1029" s="46"/>
      <c r="M1029" s="222" t="s">
        <v>19</v>
      </c>
      <c r="N1029" s="223" t="s">
        <v>43</v>
      </c>
      <c r="O1029" s="86"/>
      <c r="P1029" s="224">
        <f>O1029*H1029</f>
        <v>0</v>
      </c>
      <c r="Q1029" s="224">
        <v>0</v>
      </c>
      <c r="R1029" s="224">
        <f>Q1029*H1029</f>
        <v>0</v>
      </c>
      <c r="S1029" s="224">
        <v>0.0025999999999999999</v>
      </c>
      <c r="T1029" s="225">
        <f>S1029*H1029</f>
        <v>0.051479999999999998</v>
      </c>
      <c r="U1029" s="40"/>
      <c r="V1029" s="40"/>
      <c r="W1029" s="40"/>
      <c r="X1029" s="40"/>
      <c r="Y1029" s="40"/>
      <c r="Z1029" s="40"/>
      <c r="AA1029" s="40"/>
      <c r="AB1029" s="40"/>
      <c r="AC1029" s="40"/>
      <c r="AD1029" s="40"/>
      <c r="AE1029" s="40"/>
      <c r="AR1029" s="226" t="s">
        <v>275</v>
      </c>
      <c r="AT1029" s="226" t="s">
        <v>176</v>
      </c>
      <c r="AU1029" s="226" t="s">
        <v>81</v>
      </c>
      <c r="AY1029" s="19" t="s">
        <v>174</v>
      </c>
      <c r="BE1029" s="227">
        <f>IF(N1029="základní",J1029,0)</f>
        <v>0</v>
      </c>
      <c r="BF1029" s="227">
        <f>IF(N1029="snížená",J1029,0)</f>
        <v>0</v>
      </c>
      <c r="BG1029" s="227">
        <f>IF(N1029="zákl. přenesená",J1029,0)</f>
        <v>0</v>
      </c>
      <c r="BH1029" s="227">
        <f>IF(N1029="sníž. přenesená",J1029,0)</f>
        <v>0</v>
      </c>
      <c r="BI1029" s="227">
        <f>IF(N1029="nulová",J1029,0)</f>
        <v>0</v>
      </c>
      <c r="BJ1029" s="19" t="s">
        <v>79</v>
      </c>
      <c r="BK1029" s="227">
        <f>ROUND(I1029*H1029,2)</f>
        <v>0</v>
      </c>
      <c r="BL1029" s="19" t="s">
        <v>275</v>
      </c>
      <c r="BM1029" s="226" t="s">
        <v>1524</v>
      </c>
    </row>
    <row r="1030" s="2" customFormat="1">
      <c r="A1030" s="40"/>
      <c r="B1030" s="41"/>
      <c r="C1030" s="42"/>
      <c r="D1030" s="228" t="s">
        <v>183</v>
      </c>
      <c r="E1030" s="42"/>
      <c r="F1030" s="229" t="s">
        <v>1525</v>
      </c>
      <c r="G1030" s="42"/>
      <c r="H1030" s="42"/>
      <c r="I1030" s="230"/>
      <c r="J1030" s="42"/>
      <c r="K1030" s="42"/>
      <c r="L1030" s="46"/>
      <c r="M1030" s="231"/>
      <c r="N1030" s="232"/>
      <c r="O1030" s="86"/>
      <c r="P1030" s="86"/>
      <c r="Q1030" s="86"/>
      <c r="R1030" s="86"/>
      <c r="S1030" s="86"/>
      <c r="T1030" s="87"/>
      <c r="U1030" s="40"/>
      <c r="V1030" s="40"/>
      <c r="W1030" s="40"/>
      <c r="X1030" s="40"/>
      <c r="Y1030" s="40"/>
      <c r="Z1030" s="40"/>
      <c r="AA1030" s="40"/>
      <c r="AB1030" s="40"/>
      <c r="AC1030" s="40"/>
      <c r="AD1030" s="40"/>
      <c r="AE1030" s="40"/>
      <c r="AT1030" s="19" t="s">
        <v>183</v>
      </c>
      <c r="AU1030" s="19" t="s">
        <v>81</v>
      </c>
    </row>
    <row r="1031" s="13" customFormat="1">
      <c r="A1031" s="13"/>
      <c r="B1031" s="234"/>
      <c r="C1031" s="235"/>
      <c r="D1031" s="228" t="s">
        <v>197</v>
      </c>
      <c r="E1031" s="236" t="s">
        <v>19</v>
      </c>
      <c r="F1031" s="237" t="s">
        <v>1508</v>
      </c>
      <c r="G1031" s="235"/>
      <c r="H1031" s="238">
        <v>4.7999999999999998</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197</v>
      </c>
      <c r="AU1031" s="244" t="s">
        <v>81</v>
      </c>
      <c r="AV1031" s="13" t="s">
        <v>81</v>
      </c>
      <c r="AW1031" s="13" t="s">
        <v>33</v>
      </c>
      <c r="AX1031" s="13" t="s">
        <v>72</v>
      </c>
      <c r="AY1031" s="244" t="s">
        <v>174</v>
      </c>
    </row>
    <row r="1032" s="13" customFormat="1">
      <c r="A1032" s="13"/>
      <c r="B1032" s="234"/>
      <c r="C1032" s="235"/>
      <c r="D1032" s="228" t="s">
        <v>197</v>
      </c>
      <c r="E1032" s="236" t="s">
        <v>19</v>
      </c>
      <c r="F1032" s="237" t="s">
        <v>1509</v>
      </c>
      <c r="G1032" s="235"/>
      <c r="H1032" s="238">
        <v>15</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197</v>
      </c>
      <c r="AU1032" s="244" t="s">
        <v>81</v>
      </c>
      <c r="AV1032" s="13" t="s">
        <v>81</v>
      </c>
      <c r="AW1032" s="13" t="s">
        <v>33</v>
      </c>
      <c r="AX1032" s="13" t="s">
        <v>72</v>
      </c>
      <c r="AY1032" s="244" t="s">
        <v>174</v>
      </c>
    </row>
    <row r="1033" s="2" customFormat="1" ht="16.5" customHeight="1">
      <c r="A1033" s="40"/>
      <c r="B1033" s="41"/>
      <c r="C1033" s="215" t="s">
        <v>1526</v>
      </c>
      <c r="D1033" s="215" t="s">
        <v>176</v>
      </c>
      <c r="E1033" s="216" t="s">
        <v>1527</v>
      </c>
      <c r="F1033" s="217" t="s">
        <v>1528</v>
      </c>
      <c r="G1033" s="218" t="s">
        <v>179</v>
      </c>
      <c r="H1033" s="219">
        <v>14</v>
      </c>
      <c r="I1033" s="220"/>
      <c r="J1033" s="221">
        <f>ROUND(I1033*H1033,2)</f>
        <v>0</v>
      </c>
      <c r="K1033" s="217" t="s">
        <v>180</v>
      </c>
      <c r="L1033" s="46"/>
      <c r="M1033" s="222" t="s">
        <v>19</v>
      </c>
      <c r="N1033" s="223" t="s">
        <v>43</v>
      </c>
      <c r="O1033" s="86"/>
      <c r="P1033" s="224">
        <f>O1033*H1033</f>
        <v>0</v>
      </c>
      <c r="Q1033" s="224">
        <v>0</v>
      </c>
      <c r="R1033" s="224">
        <f>Q1033*H1033</f>
        <v>0</v>
      </c>
      <c r="S1033" s="224">
        <v>0.0039399999999999999</v>
      </c>
      <c r="T1033" s="225">
        <f>S1033*H1033</f>
        <v>0.055160000000000001</v>
      </c>
      <c r="U1033" s="40"/>
      <c r="V1033" s="40"/>
      <c r="W1033" s="40"/>
      <c r="X1033" s="40"/>
      <c r="Y1033" s="40"/>
      <c r="Z1033" s="40"/>
      <c r="AA1033" s="40"/>
      <c r="AB1033" s="40"/>
      <c r="AC1033" s="40"/>
      <c r="AD1033" s="40"/>
      <c r="AE1033" s="40"/>
      <c r="AR1033" s="226" t="s">
        <v>275</v>
      </c>
      <c r="AT1033" s="226" t="s">
        <v>176</v>
      </c>
      <c r="AU1033" s="226" t="s">
        <v>81</v>
      </c>
      <c r="AY1033" s="19" t="s">
        <v>174</v>
      </c>
      <c r="BE1033" s="227">
        <f>IF(N1033="základní",J1033,0)</f>
        <v>0</v>
      </c>
      <c r="BF1033" s="227">
        <f>IF(N1033="snížená",J1033,0)</f>
        <v>0</v>
      </c>
      <c r="BG1033" s="227">
        <f>IF(N1033="zákl. přenesená",J1033,0)</f>
        <v>0</v>
      </c>
      <c r="BH1033" s="227">
        <f>IF(N1033="sníž. přenesená",J1033,0)</f>
        <v>0</v>
      </c>
      <c r="BI1033" s="227">
        <f>IF(N1033="nulová",J1033,0)</f>
        <v>0</v>
      </c>
      <c r="BJ1033" s="19" t="s">
        <v>79</v>
      </c>
      <c r="BK1033" s="227">
        <f>ROUND(I1033*H1033,2)</f>
        <v>0</v>
      </c>
      <c r="BL1033" s="19" t="s">
        <v>275</v>
      </c>
      <c r="BM1033" s="226" t="s">
        <v>1529</v>
      </c>
    </row>
    <row r="1034" s="2" customFormat="1">
      <c r="A1034" s="40"/>
      <c r="B1034" s="41"/>
      <c r="C1034" s="42"/>
      <c r="D1034" s="228" t="s">
        <v>183</v>
      </c>
      <c r="E1034" s="42"/>
      <c r="F1034" s="229" t="s">
        <v>1530</v>
      </c>
      <c r="G1034" s="42"/>
      <c r="H1034" s="42"/>
      <c r="I1034" s="230"/>
      <c r="J1034" s="42"/>
      <c r="K1034" s="42"/>
      <c r="L1034" s="46"/>
      <c r="M1034" s="231"/>
      <c r="N1034" s="232"/>
      <c r="O1034" s="86"/>
      <c r="P1034" s="86"/>
      <c r="Q1034" s="86"/>
      <c r="R1034" s="86"/>
      <c r="S1034" s="86"/>
      <c r="T1034" s="87"/>
      <c r="U1034" s="40"/>
      <c r="V1034" s="40"/>
      <c r="W1034" s="40"/>
      <c r="X1034" s="40"/>
      <c r="Y1034" s="40"/>
      <c r="Z1034" s="40"/>
      <c r="AA1034" s="40"/>
      <c r="AB1034" s="40"/>
      <c r="AC1034" s="40"/>
      <c r="AD1034" s="40"/>
      <c r="AE1034" s="40"/>
      <c r="AT1034" s="19" t="s">
        <v>183</v>
      </c>
      <c r="AU1034" s="19" t="s">
        <v>81</v>
      </c>
    </row>
    <row r="1035" s="13" customFormat="1">
      <c r="A1035" s="13"/>
      <c r="B1035" s="234"/>
      <c r="C1035" s="235"/>
      <c r="D1035" s="228" t="s">
        <v>197</v>
      </c>
      <c r="E1035" s="236" t="s">
        <v>19</v>
      </c>
      <c r="F1035" s="237" t="s">
        <v>1531</v>
      </c>
      <c r="G1035" s="235"/>
      <c r="H1035" s="238">
        <v>9</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197</v>
      </c>
      <c r="AU1035" s="244" t="s">
        <v>81</v>
      </c>
      <c r="AV1035" s="13" t="s">
        <v>81</v>
      </c>
      <c r="AW1035" s="13" t="s">
        <v>33</v>
      </c>
      <c r="AX1035" s="13" t="s">
        <v>72</v>
      </c>
      <c r="AY1035" s="244" t="s">
        <v>174</v>
      </c>
    </row>
    <row r="1036" s="13" customFormat="1">
      <c r="A1036" s="13"/>
      <c r="B1036" s="234"/>
      <c r="C1036" s="235"/>
      <c r="D1036" s="228" t="s">
        <v>197</v>
      </c>
      <c r="E1036" s="236" t="s">
        <v>19</v>
      </c>
      <c r="F1036" s="237" t="s">
        <v>1532</v>
      </c>
      <c r="G1036" s="235"/>
      <c r="H1036" s="238">
        <v>5</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197</v>
      </c>
      <c r="AU1036" s="244" t="s">
        <v>81</v>
      </c>
      <c r="AV1036" s="13" t="s">
        <v>81</v>
      </c>
      <c r="AW1036" s="13" t="s">
        <v>33</v>
      </c>
      <c r="AX1036" s="13" t="s">
        <v>72</v>
      </c>
      <c r="AY1036" s="244" t="s">
        <v>174</v>
      </c>
    </row>
    <row r="1037" s="2" customFormat="1">
      <c r="A1037" s="40"/>
      <c r="B1037" s="41"/>
      <c r="C1037" s="215" t="s">
        <v>1533</v>
      </c>
      <c r="D1037" s="215" t="s">
        <v>176</v>
      </c>
      <c r="E1037" s="216" t="s">
        <v>1534</v>
      </c>
      <c r="F1037" s="217" t="s">
        <v>1535</v>
      </c>
      <c r="G1037" s="218" t="s">
        <v>179</v>
      </c>
      <c r="H1037" s="219">
        <v>29.149999999999999</v>
      </c>
      <c r="I1037" s="220"/>
      <c r="J1037" s="221">
        <f>ROUND(I1037*H1037,2)</f>
        <v>0</v>
      </c>
      <c r="K1037" s="217" t="s">
        <v>180</v>
      </c>
      <c r="L1037" s="46"/>
      <c r="M1037" s="222" t="s">
        <v>19</v>
      </c>
      <c r="N1037" s="223" t="s">
        <v>43</v>
      </c>
      <c r="O1037" s="86"/>
      <c r="P1037" s="224">
        <f>O1037*H1037</f>
        <v>0</v>
      </c>
      <c r="Q1037" s="224">
        <v>0.0026900000000000001</v>
      </c>
      <c r="R1037" s="224">
        <f>Q1037*H1037</f>
        <v>0.078413499999999997</v>
      </c>
      <c r="S1037" s="224">
        <v>0</v>
      </c>
      <c r="T1037" s="225">
        <f>S1037*H1037</f>
        <v>0</v>
      </c>
      <c r="U1037" s="40"/>
      <c r="V1037" s="40"/>
      <c r="W1037" s="40"/>
      <c r="X1037" s="40"/>
      <c r="Y1037" s="40"/>
      <c r="Z1037" s="40"/>
      <c r="AA1037" s="40"/>
      <c r="AB1037" s="40"/>
      <c r="AC1037" s="40"/>
      <c r="AD1037" s="40"/>
      <c r="AE1037" s="40"/>
      <c r="AR1037" s="226" t="s">
        <v>275</v>
      </c>
      <c r="AT1037" s="226" t="s">
        <v>176</v>
      </c>
      <c r="AU1037" s="226" t="s">
        <v>81</v>
      </c>
      <c r="AY1037" s="19" t="s">
        <v>174</v>
      </c>
      <c r="BE1037" s="227">
        <f>IF(N1037="základní",J1037,0)</f>
        <v>0</v>
      </c>
      <c r="BF1037" s="227">
        <f>IF(N1037="snížená",J1037,0)</f>
        <v>0</v>
      </c>
      <c r="BG1037" s="227">
        <f>IF(N1037="zákl. přenesená",J1037,0)</f>
        <v>0</v>
      </c>
      <c r="BH1037" s="227">
        <f>IF(N1037="sníž. přenesená",J1037,0)</f>
        <v>0</v>
      </c>
      <c r="BI1037" s="227">
        <f>IF(N1037="nulová",J1037,0)</f>
        <v>0</v>
      </c>
      <c r="BJ1037" s="19" t="s">
        <v>79</v>
      </c>
      <c r="BK1037" s="227">
        <f>ROUND(I1037*H1037,2)</f>
        <v>0</v>
      </c>
      <c r="BL1037" s="19" t="s">
        <v>275</v>
      </c>
      <c r="BM1037" s="226" t="s">
        <v>1536</v>
      </c>
    </row>
    <row r="1038" s="2" customFormat="1">
      <c r="A1038" s="40"/>
      <c r="B1038" s="41"/>
      <c r="C1038" s="42"/>
      <c r="D1038" s="228" t="s">
        <v>183</v>
      </c>
      <c r="E1038" s="42"/>
      <c r="F1038" s="229" t="s">
        <v>1537</v>
      </c>
      <c r="G1038" s="42"/>
      <c r="H1038" s="42"/>
      <c r="I1038" s="230"/>
      <c r="J1038" s="42"/>
      <c r="K1038" s="42"/>
      <c r="L1038" s="46"/>
      <c r="M1038" s="231"/>
      <c r="N1038" s="232"/>
      <c r="O1038" s="86"/>
      <c r="P1038" s="86"/>
      <c r="Q1038" s="86"/>
      <c r="R1038" s="86"/>
      <c r="S1038" s="86"/>
      <c r="T1038" s="87"/>
      <c r="U1038" s="40"/>
      <c r="V1038" s="40"/>
      <c r="W1038" s="40"/>
      <c r="X1038" s="40"/>
      <c r="Y1038" s="40"/>
      <c r="Z1038" s="40"/>
      <c r="AA1038" s="40"/>
      <c r="AB1038" s="40"/>
      <c r="AC1038" s="40"/>
      <c r="AD1038" s="40"/>
      <c r="AE1038" s="40"/>
      <c r="AT1038" s="19" t="s">
        <v>183</v>
      </c>
      <c r="AU1038" s="19" t="s">
        <v>81</v>
      </c>
    </row>
    <row r="1039" s="13" customFormat="1">
      <c r="A1039" s="13"/>
      <c r="B1039" s="234"/>
      <c r="C1039" s="235"/>
      <c r="D1039" s="228" t="s">
        <v>197</v>
      </c>
      <c r="E1039" s="236" t="s">
        <v>19</v>
      </c>
      <c r="F1039" s="237" t="s">
        <v>1538</v>
      </c>
      <c r="G1039" s="235"/>
      <c r="H1039" s="238">
        <v>29.149999999999999</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197</v>
      </c>
      <c r="AU1039" s="244" t="s">
        <v>81</v>
      </c>
      <c r="AV1039" s="13" t="s">
        <v>81</v>
      </c>
      <c r="AW1039" s="13" t="s">
        <v>33</v>
      </c>
      <c r="AX1039" s="13" t="s">
        <v>72</v>
      </c>
      <c r="AY1039" s="244" t="s">
        <v>174</v>
      </c>
    </row>
    <row r="1040" s="2" customFormat="1">
      <c r="A1040" s="40"/>
      <c r="B1040" s="41"/>
      <c r="C1040" s="215" t="s">
        <v>1539</v>
      </c>
      <c r="D1040" s="215" t="s">
        <v>176</v>
      </c>
      <c r="E1040" s="216" t="s">
        <v>1540</v>
      </c>
      <c r="F1040" s="217" t="s">
        <v>1541</v>
      </c>
      <c r="G1040" s="218" t="s">
        <v>366</v>
      </c>
      <c r="H1040" s="219">
        <v>3</v>
      </c>
      <c r="I1040" s="220"/>
      <c r="J1040" s="221">
        <f>ROUND(I1040*H1040,2)</f>
        <v>0</v>
      </c>
      <c r="K1040" s="217" t="s">
        <v>180</v>
      </c>
      <c r="L1040" s="46"/>
      <c r="M1040" s="222" t="s">
        <v>19</v>
      </c>
      <c r="N1040" s="223" t="s">
        <v>43</v>
      </c>
      <c r="O1040" s="86"/>
      <c r="P1040" s="224">
        <f>O1040*H1040</f>
        <v>0</v>
      </c>
      <c r="Q1040" s="224">
        <v>0.0068900000000000003</v>
      </c>
      <c r="R1040" s="224">
        <f>Q1040*H1040</f>
        <v>0.020670000000000001</v>
      </c>
      <c r="S1040" s="224">
        <v>0</v>
      </c>
      <c r="T1040" s="225">
        <f>S1040*H1040</f>
        <v>0</v>
      </c>
      <c r="U1040" s="40"/>
      <c r="V1040" s="40"/>
      <c r="W1040" s="40"/>
      <c r="X1040" s="40"/>
      <c r="Y1040" s="40"/>
      <c r="Z1040" s="40"/>
      <c r="AA1040" s="40"/>
      <c r="AB1040" s="40"/>
      <c r="AC1040" s="40"/>
      <c r="AD1040" s="40"/>
      <c r="AE1040" s="40"/>
      <c r="AR1040" s="226" t="s">
        <v>275</v>
      </c>
      <c r="AT1040" s="226" t="s">
        <v>176</v>
      </c>
      <c r="AU1040" s="226" t="s">
        <v>81</v>
      </c>
      <c r="AY1040" s="19" t="s">
        <v>174</v>
      </c>
      <c r="BE1040" s="227">
        <f>IF(N1040="základní",J1040,0)</f>
        <v>0</v>
      </c>
      <c r="BF1040" s="227">
        <f>IF(N1040="snížená",J1040,0)</f>
        <v>0</v>
      </c>
      <c r="BG1040" s="227">
        <f>IF(N1040="zákl. přenesená",J1040,0)</f>
        <v>0</v>
      </c>
      <c r="BH1040" s="227">
        <f>IF(N1040="sníž. přenesená",J1040,0)</f>
        <v>0</v>
      </c>
      <c r="BI1040" s="227">
        <f>IF(N1040="nulová",J1040,0)</f>
        <v>0</v>
      </c>
      <c r="BJ1040" s="19" t="s">
        <v>79</v>
      </c>
      <c r="BK1040" s="227">
        <f>ROUND(I1040*H1040,2)</f>
        <v>0</v>
      </c>
      <c r="BL1040" s="19" t="s">
        <v>275</v>
      </c>
      <c r="BM1040" s="226" t="s">
        <v>1542</v>
      </c>
    </row>
    <row r="1041" s="2" customFormat="1">
      <c r="A1041" s="40"/>
      <c r="B1041" s="41"/>
      <c r="C1041" s="42"/>
      <c r="D1041" s="228" t="s">
        <v>183</v>
      </c>
      <c r="E1041" s="42"/>
      <c r="F1041" s="229" t="s">
        <v>1543</v>
      </c>
      <c r="G1041" s="42"/>
      <c r="H1041" s="42"/>
      <c r="I1041" s="230"/>
      <c r="J1041" s="42"/>
      <c r="K1041" s="42"/>
      <c r="L1041" s="46"/>
      <c r="M1041" s="231"/>
      <c r="N1041" s="232"/>
      <c r="O1041" s="86"/>
      <c r="P1041" s="86"/>
      <c r="Q1041" s="86"/>
      <c r="R1041" s="86"/>
      <c r="S1041" s="86"/>
      <c r="T1041" s="87"/>
      <c r="U1041" s="40"/>
      <c r="V1041" s="40"/>
      <c r="W1041" s="40"/>
      <c r="X1041" s="40"/>
      <c r="Y1041" s="40"/>
      <c r="Z1041" s="40"/>
      <c r="AA1041" s="40"/>
      <c r="AB1041" s="40"/>
      <c r="AC1041" s="40"/>
      <c r="AD1041" s="40"/>
      <c r="AE1041" s="40"/>
      <c r="AT1041" s="19" t="s">
        <v>183</v>
      </c>
      <c r="AU1041" s="19" t="s">
        <v>81</v>
      </c>
    </row>
    <row r="1042" s="2" customFormat="1">
      <c r="A1042" s="40"/>
      <c r="B1042" s="41"/>
      <c r="C1042" s="42"/>
      <c r="D1042" s="228" t="s">
        <v>185</v>
      </c>
      <c r="E1042" s="42"/>
      <c r="F1042" s="233" t="s">
        <v>1544</v>
      </c>
      <c r="G1042" s="42"/>
      <c r="H1042" s="42"/>
      <c r="I1042" s="230"/>
      <c r="J1042" s="42"/>
      <c r="K1042" s="42"/>
      <c r="L1042" s="46"/>
      <c r="M1042" s="231"/>
      <c r="N1042" s="232"/>
      <c r="O1042" s="86"/>
      <c r="P1042" s="86"/>
      <c r="Q1042" s="86"/>
      <c r="R1042" s="86"/>
      <c r="S1042" s="86"/>
      <c r="T1042" s="87"/>
      <c r="U1042" s="40"/>
      <c r="V1042" s="40"/>
      <c r="W1042" s="40"/>
      <c r="X1042" s="40"/>
      <c r="Y1042" s="40"/>
      <c r="Z1042" s="40"/>
      <c r="AA1042" s="40"/>
      <c r="AB1042" s="40"/>
      <c r="AC1042" s="40"/>
      <c r="AD1042" s="40"/>
      <c r="AE1042" s="40"/>
      <c r="AT1042" s="19" t="s">
        <v>185</v>
      </c>
      <c r="AU1042" s="19" t="s">
        <v>81</v>
      </c>
    </row>
    <row r="1043" s="2" customFormat="1" ht="33" customHeight="1">
      <c r="A1043" s="40"/>
      <c r="B1043" s="41"/>
      <c r="C1043" s="215" t="s">
        <v>1545</v>
      </c>
      <c r="D1043" s="215" t="s">
        <v>176</v>
      </c>
      <c r="E1043" s="216" t="s">
        <v>1546</v>
      </c>
      <c r="F1043" s="217" t="s">
        <v>1547</v>
      </c>
      <c r="G1043" s="218" t="s">
        <v>252</v>
      </c>
      <c r="H1043" s="219">
        <v>394.238</v>
      </c>
      <c r="I1043" s="220"/>
      <c r="J1043" s="221">
        <f>ROUND(I1043*H1043,2)</f>
        <v>0</v>
      </c>
      <c r="K1043" s="217" t="s">
        <v>180</v>
      </c>
      <c r="L1043" s="46"/>
      <c r="M1043" s="222" t="s">
        <v>19</v>
      </c>
      <c r="N1043" s="223" t="s">
        <v>43</v>
      </c>
      <c r="O1043" s="86"/>
      <c r="P1043" s="224">
        <f>O1043*H1043</f>
        <v>0</v>
      </c>
      <c r="Q1043" s="224">
        <v>0.0066600000000000001</v>
      </c>
      <c r="R1043" s="224">
        <f>Q1043*H1043</f>
        <v>2.6256250799999998</v>
      </c>
      <c r="S1043" s="224">
        <v>0</v>
      </c>
      <c r="T1043" s="225">
        <f>S1043*H1043</f>
        <v>0</v>
      </c>
      <c r="U1043" s="40"/>
      <c r="V1043" s="40"/>
      <c r="W1043" s="40"/>
      <c r="X1043" s="40"/>
      <c r="Y1043" s="40"/>
      <c r="Z1043" s="40"/>
      <c r="AA1043" s="40"/>
      <c r="AB1043" s="40"/>
      <c r="AC1043" s="40"/>
      <c r="AD1043" s="40"/>
      <c r="AE1043" s="40"/>
      <c r="AR1043" s="226" t="s">
        <v>275</v>
      </c>
      <c r="AT1043" s="226" t="s">
        <v>176</v>
      </c>
      <c r="AU1043" s="226" t="s">
        <v>81</v>
      </c>
      <c r="AY1043" s="19" t="s">
        <v>174</v>
      </c>
      <c r="BE1043" s="227">
        <f>IF(N1043="základní",J1043,0)</f>
        <v>0</v>
      </c>
      <c r="BF1043" s="227">
        <f>IF(N1043="snížená",J1043,0)</f>
        <v>0</v>
      </c>
      <c r="BG1043" s="227">
        <f>IF(N1043="zákl. přenesená",J1043,0)</f>
        <v>0</v>
      </c>
      <c r="BH1043" s="227">
        <f>IF(N1043="sníž. přenesená",J1043,0)</f>
        <v>0</v>
      </c>
      <c r="BI1043" s="227">
        <f>IF(N1043="nulová",J1043,0)</f>
        <v>0</v>
      </c>
      <c r="BJ1043" s="19" t="s">
        <v>79</v>
      </c>
      <c r="BK1043" s="227">
        <f>ROUND(I1043*H1043,2)</f>
        <v>0</v>
      </c>
      <c r="BL1043" s="19" t="s">
        <v>275</v>
      </c>
      <c r="BM1043" s="226" t="s">
        <v>1548</v>
      </c>
    </row>
    <row r="1044" s="2" customFormat="1">
      <c r="A1044" s="40"/>
      <c r="B1044" s="41"/>
      <c r="C1044" s="42"/>
      <c r="D1044" s="228" t="s">
        <v>183</v>
      </c>
      <c r="E1044" s="42"/>
      <c r="F1044" s="229" t="s">
        <v>1549</v>
      </c>
      <c r="G1044" s="42"/>
      <c r="H1044" s="42"/>
      <c r="I1044" s="230"/>
      <c r="J1044" s="42"/>
      <c r="K1044" s="42"/>
      <c r="L1044" s="46"/>
      <c r="M1044" s="231"/>
      <c r="N1044" s="232"/>
      <c r="O1044" s="86"/>
      <c r="P1044" s="86"/>
      <c r="Q1044" s="86"/>
      <c r="R1044" s="86"/>
      <c r="S1044" s="86"/>
      <c r="T1044" s="87"/>
      <c r="U1044" s="40"/>
      <c r="V1044" s="40"/>
      <c r="W1044" s="40"/>
      <c r="X1044" s="40"/>
      <c r="Y1044" s="40"/>
      <c r="Z1044" s="40"/>
      <c r="AA1044" s="40"/>
      <c r="AB1044" s="40"/>
      <c r="AC1044" s="40"/>
      <c r="AD1044" s="40"/>
      <c r="AE1044" s="40"/>
      <c r="AT1044" s="19" t="s">
        <v>183</v>
      </c>
      <c r="AU1044" s="19" t="s">
        <v>81</v>
      </c>
    </row>
    <row r="1045" s="13" customFormat="1">
      <c r="A1045" s="13"/>
      <c r="B1045" s="234"/>
      <c r="C1045" s="235"/>
      <c r="D1045" s="228" t="s">
        <v>197</v>
      </c>
      <c r="E1045" s="236" t="s">
        <v>19</v>
      </c>
      <c r="F1045" s="237" t="s">
        <v>1550</v>
      </c>
      <c r="G1045" s="235"/>
      <c r="H1045" s="238">
        <v>365.43799999999999</v>
      </c>
      <c r="I1045" s="239"/>
      <c r="J1045" s="235"/>
      <c r="K1045" s="235"/>
      <c r="L1045" s="240"/>
      <c r="M1045" s="241"/>
      <c r="N1045" s="242"/>
      <c r="O1045" s="242"/>
      <c r="P1045" s="242"/>
      <c r="Q1045" s="242"/>
      <c r="R1045" s="242"/>
      <c r="S1045" s="242"/>
      <c r="T1045" s="243"/>
      <c r="U1045" s="13"/>
      <c r="V1045" s="13"/>
      <c r="W1045" s="13"/>
      <c r="X1045" s="13"/>
      <c r="Y1045" s="13"/>
      <c r="Z1045" s="13"/>
      <c r="AA1045" s="13"/>
      <c r="AB1045" s="13"/>
      <c r="AC1045" s="13"/>
      <c r="AD1045" s="13"/>
      <c r="AE1045" s="13"/>
      <c r="AT1045" s="244" t="s">
        <v>197</v>
      </c>
      <c r="AU1045" s="244" t="s">
        <v>81</v>
      </c>
      <c r="AV1045" s="13" t="s">
        <v>81</v>
      </c>
      <c r="AW1045" s="13" t="s">
        <v>33</v>
      </c>
      <c r="AX1045" s="13" t="s">
        <v>72</v>
      </c>
      <c r="AY1045" s="244" t="s">
        <v>174</v>
      </c>
    </row>
    <row r="1046" s="13" customFormat="1">
      <c r="A1046" s="13"/>
      <c r="B1046" s="234"/>
      <c r="C1046" s="235"/>
      <c r="D1046" s="228" t="s">
        <v>197</v>
      </c>
      <c r="E1046" s="236" t="s">
        <v>19</v>
      </c>
      <c r="F1046" s="237" t="s">
        <v>1308</v>
      </c>
      <c r="G1046" s="235"/>
      <c r="H1046" s="238">
        <v>4.7999999999999998</v>
      </c>
      <c r="I1046" s="239"/>
      <c r="J1046" s="235"/>
      <c r="K1046" s="235"/>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197</v>
      </c>
      <c r="AU1046" s="244" t="s">
        <v>81</v>
      </c>
      <c r="AV1046" s="13" t="s">
        <v>81</v>
      </c>
      <c r="AW1046" s="13" t="s">
        <v>33</v>
      </c>
      <c r="AX1046" s="13" t="s">
        <v>72</v>
      </c>
      <c r="AY1046" s="244" t="s">
        <v>174</v>
      </c>
    </row>
    <row r="1047" s="13" customFormat="1">
      <c r="A1047" s="13"/>
      <c r="B1047" s="234"/>
      <c r="C1047" s="235"/>
      <c r="D1047" s="228" t="s">
        <v>197</v>
      </c>
      <c r="E1047" s="236" t="s">
        <v>19</v>
      </c>
      <c r="F1047" s="237" t="s">
        <v>1309</v>
      </c>
      <c r="G1047" s="235"/>
      <c r="H1047" s="238">
        <v>24</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197</v>
      </c>
      <c r="AU1047" s="244" t="s">
        <v>81</v>
      </c>
      <c r="AV1047" s="13" t="s">
        <v>81</v>
      </c>
      <c r="AW1047" s="13" t="s">
        <v>33</v>
      </c>
      <c r="AX1047" s="13" t="s">
        <v>72</v>
      </c>
      <c r="AY1047" s="244" t="s">
        <v>174</v>
      </c>
    </row>
    <row r="1048" s="2" customFormat="1">
      <c r="A1048" s="40"/>
      <c r="B1048" s="41"/>
      <c r="C1048" s="215" t="s">
        <v>1551</v>
      </c>
      <c r="D1048" s="215" t="s">
        <v>176</v>
      </c>
      <c r="E1048" s="216" t="s">
        <v>1552</v>
      </c>
      <c r="F1048" s="217" t="s">
        <v>1553</v>
      </c>
      <c r="G1048" s="218" t="s">
        <v>179</v>
      </c>
      <c r="H1048" s="219">
        <v>25.359999999999999</v>
      </c>
      <c r="I1048" s="220"/>
      <c r="J1048" s="221">
        <f>ROUND(I1048*H1048,2)</f>
        <v>0</v>
      </c>
      <c r="K1048" s="217" t="s">
        <v>180</v>
      </c>
      <c r="L1048" s="46"/>
      <c r="M1048" s="222" t="s">
        <v>19</v>
      </c>
      <c r="N1048" s="223" t="s">
        <v>43</v>
      </c>
      <c r="O1048" s="86"/>
      <c r="P1048" s="224">
        <f>O1048*H1048</f>
        <v>0</v>
      </c>
      <c r="Q1048" s="224">
        <v>0.0037699999999999999</v>
      </c>
      <c r="R1048" s="224">
        <f>Q1048*H1048</f>
        <v>0.095607199999999989</v>
      </c>
      <c r="S1048" s="224">
        <v>0</v>
      </c>
      <c r="T1048" s="225">
        <f>S1048*H1048</f>
        <v>0</v>
      </c>
      <c r="U1048" s="40"/>
      <c r="V1048" s="40"/>
      <c r="W1048" s="40"/>
      <c r="X1048" s="40"/>
      <c r="Y1048" s="40"/>
      <c r="Z1048" s="40"/>
      <c r="AA1048" s="40"/>
      <c r="AB1048" s="40"/>
      <c r="AC1048" s="40"/>
      <c r="AD1048" s="40"/>
      <c r="AE1048" s="40"/>
      <c r="AR1048" s="226" t="s">
        <v>275</v>
      </c>
      <c r="AT1048" s="226" t="s">
        <v>176</v>
      </c>
      <c r="AU1048" s="226" t="s">
        <v>81</v>
      </c>
      <c r="AY1048" s="19" t="s">
        <v>174</v>
      </c>
      <c r="BE1048" s="227">
        <f>IF(N1048="základní",J1048,0)</f>
        <v>0</v>
      </c>
      <c r="BF1048" s="227">
        <f>IF(N1048="snížená",J1048,0)</f>
        <v>0</v>
      </c>
      <c r="BG1048" s="227">
        <f>IF(N1048="zákl. přenesená",J1048,0)</f>
        <v>0</v>
      </c>
      <c r="BH1048" s="227">
        <f>IF(N1048="sníž. přenesená",J1048,0)</f>
        <v>0</v>
      </c>
      <c r="BI1048" s="227">
        <f>IF(N1048="nulová",J1048,0)</f>
        <v>0</v>
      </c>
      <c r="BJ1048" s="19" t="s">
        <v>79</v>
      </c>
      <c r="BK1048" s="227">
        <f>ROUND(I1048*H1048,2)</f>
        <v>0</v>
      </c>
      <c r="BL1048" s="19" t="s">
        <v>275</v>
      </c>
      <c r="BM1048" s="226" t="s">
        <v>1554</v>
      </c>
    </row>
    <row r="1049" s="2" customFormat="1">
      <c r="A1049" s="40"/>
      <c r="B1049" s="41"/>
      <c r="C1049" s="42"/>
      <c r="D1049" s="228" t="s">
        <v>183</v>
      </c>
      <c r="E1049" s="42"/>
      <c r="F1049" s="229" t="s">
        <v>1555</v>
      </c>
      <c r="G1049" s="42"/>
      <c r="H1049" s="42"/>
      <c r="I1049" s="230"/>
      <c r="J1049" s="42"/>
      <c r="K1049" s="42"/>
      <c r="L1049" s="46"/>
      <c r="M1049" s="231"/>
      <c r="N1049" s="232"/>
      <c r="O1049" s="86"/>
      <c r="P1049" s="86"/>
      <c r="Q1049" s="86"/>
      <c r="R1049" s="86"/>
      <c r="S1049" s="86"/>
      <c r="T1049" s="87"/>
      <c r="U1049" s="40"/>
      <c r="V1049" s="40"/>
      <c r="W1049" s="40"/>
      <c r="X1049" s="40"/>
      <c r="Y1049" s="40"/>
      <c r="Z1049" s="40"/>
      <c r="AA1049" s="40"/>
      <c r="AB1049" s="40"/>
      <c r="AC1049" s="40"/>
      <c r="AD1049" s="40"/>
      <c r="AE1049" s="40"/>
      <c r="AT1049" s="19" t="s">
        <v>183</v>
      </c>
      <c r="AU1049" s="19" t="s">
        <v>81</v>
      </c>
    </row>
    <row r="1050" s="2" customFormat="1">
      <c r="A1050" s="40"/>
      <c r="B1050" s="41"/>
      <c r="C1050" s="42"/>
      <c r="D1050" s="228" t="s">
        <v>185</v>
      </c>
      <c r="E1050" s="42"/>
      <c r="F1050" s="233" t="s">
        <v>1556</v>
      </c>
      <c r="G1050" s="42"/>
      <c r="H1050" s="42"/>
      <c r="I1050" s="230"/>
      <c r="J1050" s="42"/>
      <c r="K1050" s="42"/>
      <c r="L1050" s="46"/>
      <c r="M1050" s="231"/>
      <c r="N1050" s="232"/>
      <c r="O1050" s="86"/>
      <c r="P1050" s="86"/>
      <c r="Q1050" s="86"/>
      <c r="R1050" s="86"/>
      <c r="S1050" s="86"/>
      <c r="T1050" s="87"/>
      <c r="U1050" s="40"/>
      <c r="V1050" s="40"/>
      <c r="W1050" s="40"/>
      <c r="X1050" s="40"/>
      <c r="Y1050" s="40"/>
      <c r="Z1050" s="40"/>
      <c r="AA1050" s="40"/>
      <c r="AB1050" s="40"/>
      <c r="AC1050" s="40"/>
      <c r="AD1050" s="40"/>
      <c r="AE1050" s="40"/>
      <c r="AT1050" s="19" t="s">
        <v>185</v>
      </c>
      <c r="AU1050" s="19" t="s">
        <v>81</v>
      </c>
    </row>
    <row r="1051" s="2" customFormat="1">
      <c r="A1051" s="40"/>
      <c r="B1051" s="41"/>
      <c r="C1051" s="42"/>
      <c r="D1051" s="228" t="s">
        <v>281</v>
      </c>
      <c r="E1051" s="42"/>
      <c r="F1051" s="233" t="s">
        <v>1557</v>
      </c>
      <c r="G1051" s="42"/>
      <c r="H1051" s="42"/>
      <c r="I1051" s="230"/>
      <c r="J1051" s="42"/>
      <c r="K1051" s="42"/>
      <c r="L1051" s="46"/>
      <c r="M1051" s="231"/>
      <c r="N1051" s="232"/>
      <c r="O1051" s="86"/>
      <c r="P1051" s="86"/>
      <c r="Q1051" s="86"/>
      <c r="R1051" s="86"/>
      <c r="S1051" s="86"/>
      <c r="T1051" s="87"/>
      <c r="U1051" s="40"/>
      <c r="V1051" s="40"/>
      <c r="W1051" s="40"/>
      <c r="X1051" s="40"/>
      <c r="Y1051" s="40"/>
      <c r="Z1051" s="40"/>
      <c r="AA1051" s="40"/>
      <c r="AB1051" s="40"/>
      <c r="AC1051" s="40"/>
      <c r="AD1051" s="40"/>
      <c r="AE1051" s="40"/>
      <c r="AT1051" s="19" t="s">
        <v>281</v>
      </c>
      <c r="AU1051" s="19" t="s">
        <v>81</v>
      </c>
    </row>
    <row r="1052" s="2" customFormat="1">
      <c r="A1052" s="40"/>
      <c r="B1052" s="41"/>
      <c r="C1052" s="215" t="s">
        <v>1558</v>
      </c>
      <c r="D1052" s="215" t="s">
        <v>176</v>
      </c>
      <c r="E1052" s="216" t="s">
        <v>1559</v>
      </c>
      <c r="F1052" s="217" t="s">
        <v>1560</v>
      </c>
      <c r="G1052" s="218" t="s">
        <v>179</v>
      </c>
      <c r="H1052" s="219">
        <v>36.100000000000001</v>
      </c>
      <c r="I1052" s="220"/>
      <c r="J1052" s="221">
        <f>ROUND(I1052*H1052,2)</f>
        <v>0</v>
      </c>
      <c r="K1052" s="217" t="s">
        <v>180</v>
      </c>
      <c r="L1052" s="46"/>
      <c r="M1052" s="222" t="s">
        <v>19</v>
      </c>
      <c r="N1052" s="223" t="s">
        <v>43</v>
      </c>
      <c r="O1052" s="86"/>
      <c r="P1052" s="224">
        <f>O1052*H1052</f>
        <v>0</v>
      </c>
      <c r="Q1052" s="224">
        <v>0.0019400000000000001</v>
      </c>
      <c r="R1052" s="224">
        <f>Q1052*H1052</f>
        <v>0.070034000000000013</v>
      </c>
      <c r="S1052" s="224">
        <v>0</v>
      </c>
      <c r="T1052" s="225">
        <f>S1052*H1052</f>
        <v>0</v>
      </c>
      <c r="U1052" s="40"/>
      <c r="V1052" s="40"/>
      <c r="W1052" s="40"/>
      <c r="X1052" s="40"/>
      <c r="Y1052" s="40"/>
      <c r="Z1052" s="40"/>
      <c r="AA1052" s="40"/>
      <c r="AB1052" s="40"/>
      <c r="AC1052" s="40"/>
      <c r="AD1052" s="40"/>
      <c r="AE1052" s="40"/>
      <c r="AR1052" s="226" t="s">
        <v>275</v>
      </c>
      <c r="AT1052" s="226" t="s">
        <v>176</v>
      </c>
      <c r="AU1052" s="226" t="s">
        <v>81</v>
      </c>
      <c r="AY1052" s="19" t="s">
        <v>174</v>
      </c>
      <c r="BE1052" s="227">
        <f>IF(N1052="základní",J1052,0)</f>
        <v>0</v>
      </c>
      <c r="BF1052" s="227">
        <f>IF(N1052="snížená",J1052,0)</f>
        <v>0</v>
      </c>
      <c r="BG1052" s="227">
        <f>IF(N1052="zákl. přenesená",J1052,0)</f>
        <v>0</v>
      </c>
      <c r="BH1052" s="227">
        <f>IF(N1052="sníž. přenesená",J1052,0)</f>
        <v>0</v>
      </c>
      <c r="BI1052" s="227">
        <f>IF(N1052="nulová",J1052,0)</f>
        <v>0</v>
      </c>
      <c r="BJ1052" s="19" t="s">
        <v>79</v>
      </c>
      <c r="BK1052" s="227">
        <f>ROUND(I1052*H1052,2)</f>
        <v>0</v>
      </c>
      <c r="BL1052" s="19" t="s">
        <v>275</v>
      </c>
      <c r="BM1052" s="226" t="s">
        <v>1561</v>
      </c>
    </row>
    <row r="1053" s="2" customFormat="1">
      <c r="A1053" s="40"/>
      <c r="B1053" s="41"/>
      <c r="C1053" s="42"/>
      <c r="D1053" s="228" t="s">
        <v>183</v>
      </c>
      <c r="E1053" s="42"/>
      <c r="F1053" s="229" t="s">
        <v>1562</v>
      </c>
      <c r="G1053" s="42"/>
      <c r="H1053" s="42"/>
      <c r="I1053" s="230"/>
      <c r="J1053" s="42"/>
      <c r="K1053" s="42"/>
      <c r="L1053" s="46"/>
      <c r="M1053" s="231"/>
      <c r="N1053" s="232"/>
      <c r="O1053" s="86"/>
      <c r="P1053" s="86"/>
      <c r="Q1053" s="86"/>
      <c r="R1053" s="86"/>
      <c r="S1053" s="86"/>
      <c r="T1053" s="87"/>
      <c r="U1053" s="40"/>
      <c r="V1053" s="40"/>
      <c r="W1053" s="40"/>
      <c r="X1053" s="40"/>
      <c r="Y1053" s="40"/>
      <c r="Z1053" s="40"/>
      <c r="AA1053" s="40"/>
      <c r="AB1053" s="40"/>
      <c r="AC1053" s="40"/>
      <c r="AD1053" s="40"/>
      <c r="AE1053" s="40"/>
      <c r="AT1053" s="19" t="s">
        <v>183</v>
      </c>
      <c r="AU1053" s="19" t="s">
        <v>81</v>
      </c>
    </row>
    <row r="1054" s="2" customFormat="1">
      <c r="A1054" s="40"/>
      <c r="B1054" s="41"/>
      <c r="C1054" s="42"/>
      <c r="D1054" s="228" t="s">
        <v>185</v>
      </c>
      <c r="E1054" s="42"/>
      <c r="F1054" s="233" t="s">
        <v>1556</v>
      </c>
      <c r="G1054" s="42"/>
      <c r="H1054" s="42"/>
      <c r="I1054" s="230"/>
      <c r="J1054" s="42"/>
      <c r="K1054" s="42"/>
      <c r="L1054" s="46"/>
      <c r="M1054" s="231"/>
      <c r="N1054" s="232"/>
      <c r="O1054" s="86"/>
      <c r="P1054" s="86"/>
      <c r="Q1054" s="86"/>
      <c r="R1054" s="86"/>
      <c r="S1054" s="86"/>
      <c r="T1054" s="87"/>
      <c r="U1054" s="40"/>
      <c r="V1054" s="40"/>
      <c r="W1054" s="40"/>
      <c r="X1054" s="40"/>
      <c r="Y1054" s="40"/>
      <c r="Z1054" s="40"/>
      <c r="AA1054" s="40"/>
      <c r="AB1054" s="40"/>
      <c r="AC1054" s="40"/>
      <c r="AD1054" s="40"/>
      <c r="AE1054" s="40"/>
      <c r="AT1054" s="19" t="s">
        <v>185</v>
      </c>
      <c r="AU1054" s="19" t="s">
        <v>81</v>
      </c>
    </row>
    <row r="1055" s="2" customFormat="1">
      <c r="A1055" s="40"/>
      <c r="B1055" s="41"/>
      <c r="C1055" s="42"/>
      <c r="D1055" s="228" t="s">
        <v>281</v>
      </c>
      <c r="E1055" s="42"/>
      <c r="F1055" s="233" t="s">
        <v>1563</v>
      </c>
      <c r="G1055" s="42"/>
      <c r="H1055" s="42"/>
      <c r="I1055" s="230"/>
      <c r="J1055" s="42"/>
      <c r="K1055" s="42"/>
      <c r="L1055" s="46"/>
      <c r="M1055" s="231"/>
      <c r="N1055" s="232"/>
      <c r="O1055" s="86"/>
      <c r="P1055" s="86"/>
      <c r="Q1055" s="86"/>
      <c r="R1055" s="86"/>
      <c r="S1055" s="86"/>
      <c r="T1055" s="87"/>
      <c r="U1055" s="40"/>
      <c r="V1055" s="40"/>
      <c r="W1055" s="40"/>
      <c r="X1055" s="40"/>
      <c r="Y1055" s="40"/>
      <c r="Z1055" s="40"/>
      <c r="AA1055" s="40"/>
      <c r="AB1055" s="40"/>
      <c r="AC1055" s="40"/>
      <c r="AD1055" s="40"/>
      <c r="AE1055" s="40"/>
      <c r="AT1055" s="19" t="s">
        <v>281</v>
      </c>
      <c r="AU1055" s="19" t="s">
        <v>81</v>
      </c>
    </row>
    <row r="1056" s="2" customFormat="1" ht="33" customHeight="1">
      <c r="A1056" s="40"/>
      <c r="B1056" s="41"/>
      <c r="C1056" s="215" t="s">
        <v>1564</v>
      </c>
      <c r="D1056" s="215" t="s">
        <v>176</v>
      </c>
      <c r="E1056" s="216" t="s">
        <v>1565</v>
      </c>
      <c r="F1056" s="217" t="s">
        <v>1566</v>
      </c>
      <c r="G1056" s="218" t="s">
        <v>179</v>
      </c>
      <c r="H1056" s="219">
        <v>50.719999999999999</v>
      </c>
      <c r="I1056" s="220"/>
      <c r="J1056" s="221">
        <f>ROUND(I1056*H1056,2)</f>
        <v>0</v>
      </c>
      <c r="K1056" s="217" t="s">
        <v>180</v>
      </c>
      <c r="L1056" s="46"/>
      <c r="M1056" s="222" t="s">
        <v>19</v>
      </c>
      <c r="N1056" s="223" t="s">
        <v>43</v>
      </c>
      <c r="O1056" s="86"/>
      <c r="P1056" s="224">
        <f>O1056*H1056</f>
        <v>0</v>
      </c>
      <c r="Q1056" s="224">
        <v>0.00231</v>
      </c>
      <c r="R1056" s="224">
        <f>Q1056*H1056</f>
        <v>0.1171632</v>
      </c>
      <c r="S1056" s="224">
        <v>0</v>
      </c>
      <c r="T1056" s="225">
        <f>S1056*H1056</f>
        <v>0</v>
      </c>
      <c r="U1056" s="40"/>
      <c r="V1056" s="40"/>
      <c r="W1056" s="40"/>
      <c r="X1056" s="40"/>
      <c r="Y1056" s="40"/>
      <c r="Z1056" s="40"/>
      <c r="AA1056" s="40"/>
      <c r="AB1056" s="40"/>
      <c r="AC1056" s="40"/>
      <c r="AD1056" s="40"/>
      <c r="AE1056" s="40"/>
      <c r="AR1056" s="226" t="s">
        <v>275</v>
      </c>
      <c r="AT1056" s="226" t="s">
        <v>176</v>
      </c>
      <c r="AU1056" s="226" t="s">
        <v>81</v>
      </c>
      <c r="AY1056" s="19" t="s">
        <v>174</v>
      </c>
      <c r="BE1056" s="227">
        <f>IF(N1056="základní",J1056,0)</f>
        <v>0</v>
      </c>
      <c r="BF1056" s="227">
        <f>IF(N1056="snížená",J1056,0)</f>
        <v>0</v>
      </c>
      <c r="BG1056" s="227">
        <f>IF(N1056="zákl. přenesená",J1056,0)</f>
        <v>0</v>
      </c>
      <c r="BH1056" s="227">
        <f>IF(N1056="sníž. přenesená",J1056,0)</f>
        <v>0</v>
      </c>
      <c r="BI1056" s="227">
        <f>IF(N1056="nulová",J1056,0)</f>
        <v>0</v>
      </c>
      <c r="BJ1056" s="19" t="s">
        <v>79</v>
      </c>
      <c r="BK1056" s="227">
        <f>ROUND(I1056*H1056,2)</f>
        <v>0</v>
      </c>
      <c r="BL1056" s="19" t="s">
        <v>275</v>
      </c>
      <c r="BM1056" s="226" t="s">
        <v>1567</v>
      </c>
    </row>
    <row r="1057" s="2" customFormat="1">
      <c r="A1057" s="40"/>
      <c r="B1057" s="41"/>
      <c r="C1057" s="42"/>
      <c r="D1057" s="228" t="s">
        <v>183</v>
      </c>
      <c r="E1057" s="42"/>
      <c r="F1057" s="229" t="s">
        <v>1568</v>
      </c>
      <c r="G1057" s="42"/>
      <c r="H1057" s="42"/>
      <c r="I1057" s="230"/>
      <c r="J1057" s="42"/>
      <c r="K1057" s="42"/>
      <c r="L1057" s="46"/>
      <c r="M1057" s="231"/>
      <c r="N1057" s="232"/>
      <c r="O1057" s="86"/>
      <c r="P1057" s="86"/>
      <c r="Q1057" s="86"/>
      <c r="R1057" s="86"/>
      <c r="S1057" s="86"/>
      <c r="T1057" s="87"/>
      <c r="U1057" s="40"/>
      <c r="V1057" s="40"/>
      <c r="W1057" s="40"/>
      <c r="X1057" s="40"/>
      <c r="Y1057" s="40"/>
      <c r="Z1057" s="40"/>
      <c r="AA1057" s="40"/>
      <c r="AB1057" s="40"/>
      <c r="AC1057" s="40"/>
      <c r="AD1057" s="40"/>
      <c r="AE1057" s="40"/>
      <c r="AT1057" s="19" t="s">
        <v>183</v>
      </c>
      <c r="AU1057" s="19" t="s">
        <v>81</v>
      </c>
    </row>
    <row r="1058" s="2" customFormat="1">
      <c r="A1058" s="40"/>
      <c r="B1058" s="41"/>
      <c r="C1058" s="42"/>
      <c r="D1058" s="228" t="s">
        <v>185</v>
      </c>
      <c r="E1058" s="42"/>
      <c r="F1058" s="233" t="s">
        <v>1569</v>
      </c>
      <c r="G1058" s="42"/>
      <c r="H1058" s="42"/>
      <c r="I1058" s="230"/>
      <c r="J1058" s="42"/>
      <c r="K1058" s="42"/>
      <c r="L1058" s="46"/>
      <c r="M1058" s="231"/>
      <c r="N1058" s="232"/>
      <c r="O1058" s="86"/>
      <c r="P1058" s="86"/>
      <c r="Q1058" s="86"/>
      <c r="R1058" s="86"/>
      <c r="S1058" s="86"/>
      <c r="T1058" s="87"/>
      <c r="U1058" s="40"/>
      <c r="V1058" s="40"/>
      <c r="W1058" s="40"/>
      <c r="X1058" s="40"/>
      <c r="Y1058" s="40"/>
      <c r="Z1058" s="40"/>
      <c r="AA1058" s="40"/>
      <c r="AB1058" s="40"/>
      <c r="AC1058" s="40"/>
      <c r="AD1058" s="40"/>
      <c r="AE1058" s="40"/>
      <c r="AT1058" s="19" t="s">
        <v>185</v>
      </c>
      <c r="AU1058" s="19" t="s">
        <v>81</v>
      </c>
    </row>
    <row r="1059" s="13" customFormat="1">
      <c r="A1059" s="13"/>
      <c r="B1059" s="234"/>
      <c r="C1059" s="235"/>
      <c r="D1059" s="228" t="s">
        <v>197</v>
      </c>
      <c r="E1059" s="236" t="s">
        <v>19</v>
      </c>
      <c r="F1059" s="237" t="s">
        <v>1570</v>
      </c>
      <c r="G1059" s="235"/>
      <c r="H1059" s="238">
        <v>50.719999999999999</v>
      </c>
      <c r="I1059" s="239"/>
      <c r="J1059" s="235"/>
      <c r="K1059" s="235"/>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197</v>
      </c>
      <c r="AU1059" s="244" t="s">
        <v>81</v>
      </c>
      <c r="AV1059" s="13" t="s">
        <v>81</v>
      </c>
      <c r="AW1059" s="13" t="s">
        <v>33</v>
      </c>
      <c r="AX1059" s="13" t="s">
        <v>72</v>
      </c>
      <c r="AY1059" s="244" t="s">
        <v>174</v>
      </c>
    </row>
    <row r="1060" s="2" customFormat="1">
      <c r="A1060" s="40"/>
      <c r="B1060" s="41"/>
      <c r="C1060" s="215" t="s">
        <v>1571</v>
      </c>
      <c r="D1060" s="215" t="s">
        <v>176</v>
      </c>
      <c r="E1060" s="216" t="s">
        <v>1572</v>
      </c>
      <c r="F1060" s="217" t="s">
        <v>1573</v>
      </c>
      <c r="G1060" s="218" t="s">
        <v>179</v>
      </c>
      <c r="H1060" s="219">
        <v>65.950000000000003</v>
      </c>
      <c r="I1060" s="220"/>
      <c r="J1060" s="221">
        <f>ROUND(I1060*H1060,2)</f>
        <v>0</v>
      </c>
      <c r="K1060" s="217" t="s">
        <v>180</v>
      </c>
      <c r="L1060" s="46"/>
      <c r="M1060" s="222" t="s">
        <v>19</v>
      </c>
      <c r="N1060" s="223" t="s">
        <v>43</v>
      </c>
      <c r="O1060" s="86"/>
      <c r="P1060" s="224">
        <f>O1060*H1060</f>
        <v>0</v>
      </c>
      <c r="Q1060" s="224">
        <v>0.0039699999999999996</v>
      </c>
      <c r="R1060" s="224">
        <f>Q1060*H1060</f>
        <v>0.26182149999999998</v>
      </c>
      <c r="S1060" s="224">
        <v>0</v>
      </c>
      <c r="T1060" s="225">
        <f>S1060*H1060</f>
        <v>0</v>
      </c>
      <c r="U1060" s="40"/>
      <c r="V1060" s="40"/>
      <c r="W1060" s="40"/>
      <c r="X1060" s="40"/>
      <c r="Y1060" s="40"/>
      <c r="Z1060" s="40"/>
      <c r="AA1060" s="40"/>
      <c r="AB1060" s="40"/>
      <c r="AC1060" s="40"/>
      <c r="AD1060" s="40"/>
      <c r="AE1060" s="40"/>
      <c r="AR1060" s="226" t="s">
        <v>275</v>
      </c>
      <c r="AT1060" s="226" t="s">
        <v>176</v>
      </c>
      <c r="AU1060" s="226" t="s">
        <v>81</v>
      </c>
      <c r="AY1060" s="19" t="s">
        <v>174</v>
      </c>
      <c r="BE1060" s="227">
        <f>IF(N1060="základní",J1060,0)</f>
        <v>0</v>
      </c>
      <c r="BF1060" s="227">
        <f>IF(N1060="snížená",J1060,0)</f>
        <v>0</v>
      </c>
      <c r="BG1060" s="227">
        <f>IF(N1060="zákl. přenesená",J1060,0)</f>
        <v>0</v>
      </c>
      <c r="BH1060" s="227">
        <f>IF(N1060="sníž. přenesená",J1060,0)</f>
        <v>0</v>
      </c>
      <c r="BI1060" s="227">
        <f>IF(N1060="nulová",J1060,0)</f>
        <v>0</v>
      </c>
      <c r="BJ1060" s="19" t="s">
        <v>79</v>
      </c>
      <c r="BK1060" s="227">
        <f>ROUND(I1060*H1060,2)</f>
        <v>0</v>
      </c>
      <c r="BL1060" s="19" t="s">
        <v>275</v>
      </c>
      <c r="BM1060" s="226" t="s">
        <v>1574</v>
      </c>
    </row>
    <row r="1061" s="2" customFormat="1">
      <c r="A1061" s="40"/>
      <c r="B1061" s="41"/>
      <c r="C1061" s="42"/>
      <c r="D1061" s="228" t="s">
        <v>183</v>
      </c>
      <c r="E1061" s="42"/>
      <c r="F1061" s="229" t="s">
        <v>1575</v>
      </c>
      <c r="G1061" s="42"/>
      <c r="H1061" s="42"/>
      <c r="I1061" s="230"/>
      <c r="J1061" s="42"/>
      <c r="K1061" s="42"/>
      <c r="L1061" s="46"/>
      <c r="M1061" s="231"/>
      <c r="N1061" s="232"/>
      <c r="O1061" s="86"/>
      <c r="P1061" s="86"/>
      <c r="Q1061" s="86"/>
      <c r="R1061" s="86"/>
      <c r="S1061" s="86"/>
      <c r="T1061" s="87"/>
      <c r="U1061" s="40"/>
      <c r="V1061" s="40"/>
      <c r="W1061" s="40"/>
      <c r="X1061" s="40"/>
      <c r="Y1061" s="40"/>
      <c r="Z1061" s="40"/>
      <c r="AA1061" s="40"/>
      <c r="AB1061" s="40"/>
      <c r="AC1061" s="40"/>
      <c r="AD1061" s="40"/>
      <c r="AE1061" s="40"/>
      <c r="AT1061" s="19" t="s">
        <v>183</v>
      </c>
      <c r="AU1061" s="19" t="s">
        <v>81</v>
      </c>
    </row>
    <row r="1062" s="2" customFormat="1">
      <c r="A1062" s="40"/>
      <c r="B1062" s="41"/>
      <c r="C1062" s="42"/>
      <c r="D1062" s="228" t="s">
        <v>185</v>
      </c>
      <c r="E1062" s="42"/>
      <c r="F1062" s="233" t="s">
        <v>1556</v>
      </c>
      <c r="G1062" s="42"/>
      <c r="H1062" s="42"/>
      <c r="I1062" s="230"/>
      <c r="J1062" s="42"/>
      <c r="K1062" s="42"/>
      <c r="L1062" s="46"/>
      <c r="M1062" s="231"/>
      <c r="N1062" s="232"/>
      <c r="O1062" s="86"/>
      <c r="P1062" s="86"/>
      <c r="Q1062" s="86"/>
      <c r="R1062" s="86"/>
      <c r="S1062" s="86"/>
      <c r="T1062" s="87"/>
      <c r="U1062" s="40"/>
      <c r="V1062" s="40"/>
      <c r="W1062" s="40"/>
      <c r="X1062" s="40"/>
      <c r="Y1062" s="40"/>
      <c r="Z1062" s="40"/>
      <c r="AA1062" s="40"/>
      <c r="AB1062" s="40"/>
      <c r="AC1062" s="40"/>
      <c r="AD1062" s="40"/>
      <c r="AE1062" s="40"/>
      <c r="AT1062" s="19" t="s">
        <v>185</v>
      </c>
      <c r="AU1062" s="19" t="s">
        <v>81</v>
      </c>
    </row>
    <row r="1063" s="2" customFormat="1">
      <c r="A1063" s="40"/>
      <c r="B1063" s="41"/>
      <c r="C1063" s="42"/>
      <c r="D1063" s="228" t="s">
        <v>281</v>
      </c>
      <c r="E1063" s="42"/>
      <c r="F1063" s="233" t="s">
        <v>1576</v>
      </c>
      <c r="G1063" s="42"/>
      <c r="H1063" s="42"/>
      <c r="I1063" s="230"/>
      <c r="J1063" s="42"/>
      <c r="K1063" s="42"/>
      <c r="L1063" s="46"/>
      <c r="M1063" s="231"/>
      <c r="N1063" s="232"/>
      <c r="O1063" s="86"/>
      <c r="P1063" s="86"/>
      <c r="Q1063" s="86"/>
      <c r="R1063" s="86"/>
      <c r="S1063" s="86"/>
      <c r="T1063" s="87"/>
      <c r="U1063" s="40"/>
      <c r="V1063" s="40"/>
      <c r="W1063" s="40"/>
      <c r="X1063" s="40"/>
      <c r="Y1063" s="40"/>
      <c r="Z1063" s="40"/>
      <c r="AA1063" s="40"/>
      <c r="AB1063" s="40"/>
      <c r="AC1063" s="40"/>
      <c r="AD1063" s="40"/>
      <c r="AE1063" s="40"/>
      <c r="AT1063" s="19" t="s">
        <v>281</v>
      </c>
      <c r="AU1063" s="19" t="s">
        <v>81</v>
      </c>
    </row>
    <row r="1064" s="2" customFormat="1">
      <c r="A1064" s="40"/>
      <c r="B1064" s="41"/>
      <c r="C1064" s="215" t="s">
        <v>1577</v>
      </c>
      <c r="D1064" s="215" t="s">
        <v>176</v>
      </c>
      <c r="E1064" s="216" t="s">
        <v>1578</v>
      </c>
      <c r="F1064" s="217" t="s">
        <v>1579</v>
      </c>
      <c r="G1064" s="218" t="s">
        <v>179</v>
      </c>
      <c r="H1064" s="219">
        <v>50.719999999999999</v>
      </c>
      <c r="I1064" s="220"/>
      <c r="J1064" s="221">
        <f>ROUND(I1064*H1064,2)</f>
        <v>0</v>
      </c>
      <c r="K1064" s="217" t="s">
        <v>180</v>
      </c>
      <c r="L1064" s="46"/>
      <c r="M1064" s="222" t="s">
        <v>19</v>
      </c>
      <c r="N1064" s="223" t="s">
        <v>43</v>
      </c>
      <c r="O1064" s="86"/>
      <c r="P1064" s="224">
        <f>O1064*H1064</f>
        <v>0</v>
      </c>
      <c r="Q1064" s="224">
        <v>0.0020100000000000001</v>
      </c>
      <c r="R1064" s="224">
        <f>Q1064*H1064</f>
        <v>0.1019472</v>
      </c>
      <c r="S1064" s="224">
        <v>0</v>
      </c>
      <c r="T1064" s="225">
        <f>S1064*H1064</f>
        <v>0</v>
      </c>
      <c r="U1064" s="40"/>
      <c r="V1064" s="40"/>
      <c r="W1064" s="40"/>
      <c r="X1064" s="40"/>
      <c r="Y1064" s="40"/>
      <c r="Z1064" s="40"/>
      <c r="AA1064" s="40"/>
      <c r="AB1064" s="40"/>
      <c r="AC1064" s="40"/>
      <c r="AD1064" s="40"/>
      <c r="AE1064" s="40"/>
      <c r="AR1064" s="226" t="s">
        <v>275</v>
      </c>
      <c r="AT1064" s="226" t="s">
        <v>176</v>
      </c>
      <c r="AU1064" s="226" t="s">
        <v>81</v>
      </c>
      <c r="AY1064" s="19" t="s">
        <v>174</v>
      </c>
      <c r="BE1064" s="227">
        <f>IF(N1064="základní",J1064,0)</f>
        <v>0</v>
      </c>
      <c r="BF1064" s="227">
        <f>IF(N1064="snížená",J1064,0)</f>
        <v>0</v>
      </c>
      <c r="BG1064" s="227">
        <f>IF(N1064="zákl. přenesená",J1064,0)</f>
        <v>0</v>
      </c>
      <c r="BH1064" s="227">
        <f>IF(N1064="sníž. přenesená",J1064,0)</f>
        <v>0</v>
      </c>
      <c r="BI1064" s="227">
        <f>IF(N1064="nulová",J1064,0)</f>
        <v>0</v>
      </c>
      <c r="BJ1064" s="19" t="s">
        <v>79</v>
      </c>
      <c r="BK1064" s="227">
        <f>ROUND(I1064*H1064,2)</f>
        <v>0</v>
      </c>
      <c r="BL1064" s="19" t="s">
        <v>275</v>
      </c>
      <c r="BM1064" s="226" t="s">
        <v>1580</v>
      </c>
    </row>
    <row r="1065" s="2" customFormat="1">
      <c r="A1065" s="40"/>
      <c r="B1065" s="41"/>
      <c r="C1065" s="42"/>
      <c r="D1065" s="228" t="s">
        <v>183</v>
      </c>
      <c r="E1065" s="42"/>
      <c r="F1065" s="229" t="s">
        <v>1581</v>
      </c>
      <c r="G1065" s="42"/>
      <c r="H1065" s="42"/>
      <c r="I1065" s="230"/>
      <c r="J1065" s="42"/>
      <c r="K1065" s="42"/>
      <c r="L1065" s="46"/>
      <c r="M1065" s="231"/>
      <c r="N1065" s="232"/>
      <c r="O1065" s="86"/>
      <c r="P1065" s="86"/>
      <c r="Q1065" s="86"/>
      <c r="R1065" s="86"/>
      <c r="S1065" s="86"/>
      <c r="T1065" s="87"/>
      <c r="U1065" s="40"/>
      <c r="V1065" s="40"/>
      <c r="W1065" s="40"/>
      <c r="X1065" s="40"/>
      <c r="Y1065" s="40"/>
      <c r="Z1065" s="40"/>
      <c r="AA1065" s="40"/>
      <c r="AB1065" s="40"/>
      <c r="AC1065" s="40"/>
      <c r="AD1065" s="40"/>
      <c r="AE1065" s="40"/>
      <c r="AT1065" s="19" t="s">
        <v>183</v>
      </c>
      <c r="AU1065" s="19" t="s">
        <v>81</v>
      </c>
    </row>
    <row r="1066" s="2" customFormat="1">
      <c r="A1066" s="40"/>
      <c r="B1066" s="41"/>
      <c r="C1066" s="42"/>
      <c r="D1066" s="228" t="s">
        <v>185</v>
      </c>
      <c r="E1066" s="42"/>
      <c r="F1066" s="233" t="s">
        <v>1556</v>
      </c>
      <c r="G1066" s="42"/>
      <c r="H1066" s="42"/>
      <c r="I1066" s="230"/>
      <c r="J1066" s="42"/>
      <c r="K1066" s="42"/>
      <c r="L1066" s="46"/>
      <c r="M1066" s="231"/>
      <c r="N1066" s="232"/>
      <c r="O1066" s="86"/>
      <c r="P1066" s="86"/>
      <c r="Q1066" s="86"/>
      <c r="R1066" s="86"/>
      <c r="S1066" s="86"/>
      <c r="T1066" s="87"/>
      <c r="U1066" s="40"/>
      <c r="V1066" s="40"/>
      <c r="W1066" s="40"/>
      <c r="X1066" s="40"/>
      <c r="Y1066" s="40"/>
      <c r="Z1066" s="40"/>
      <c r="AA1066" s="40"/>
      <c r="AB1066" s="40"/>
      <c r="AC1066" s="40"/>
      <c r="AD1066" s="40"/>
      <c r="AE1066" s="40"/>
      <c r="AT1066" s="19" t="s">
        <v>185</v>
      </c>
      <c r="AU1066" s="19" t="s">
        <v>81</v>
      </c>
    </row>
    <row r="1067" s="2" customFormat="1">
      <c r="A1067" s="40"/>
      <c r="B1067" s="41"/>
      <c r="C1067" s="42"/>
      <c r="D1067" s="228" t="s">
        <v>281</v>
      </c>
      <c r="E1067" s="42"/>
      <c r="F1067" s="233" t="s">
        <v>1582</v>
      </c>
      <c r="G1067" s="42"/>
      <c r="H1067" s="42"/>
      <c r="I1067" s="230"/>
      <c r="J1067" s="42"/>
      <c r="K1067" s="42"/>
      <c r="L1067" s="46"/>
      <c r="M1067" s="231"/>
      <c r="N1067" s="232"/>
      <c r="O1067" s="86"/>
      <c r="P1067" s="86"/>
      <c r="Q1067" s="86"/>
      <c r="R1067" s="86"/>
      <c r="S1067" s="86"/>
      <c r="T1067" s="87"/>
      <c r="U1067" s="40"/>
      <c r="V1067" s="40"/>
      <c r="W1067" s="40"/>
      <c r="X1067" s="40"/>
      <c r="Y1067" s="40"/>
      <c r="Z1067" s="40"/>
      <c r="AA1067" s="40"/>
      <c r="AB1067" s="40"/>
      <c r="AC1067" s="40"/>
      <c r="AD1067" s="40"/>
      <c r="AE1067" s="40"/>
      <c r="AT1067" s="19" t="s">
        <v>281</v>
      </c>
      <c r="AU1067" s="19" t="s">
        <v>81</v>
      </c>
    </row>
    <row r="1068" s="2" customFormat="1">
      <c r="A1068" s="40"/>
      <c r="B1068" s="41"/>
      <c r="C1068" s="215" t="s">
        <v>1583</v>
      </c>
      <c r="D1068" s="215" t="s">
        <v>176</v>
      </c>
      <c r="E1068" s="216" t="s">
        <v>1584</v>
      </c>
      <c r="F1068" s="217" t="s">
        <v>1585</v>
      </c>
      <c r="G1068" s="218" t="s">
        <v>179</v>
      </c>
      <c r="H1068" s="219">
        <v>50.719999999999999</v>
      </c>
      <c r="I1068" s="220"/>
      <c r="J1068" s="221">
        <f>ROUND(I1068*H1068,2)</f>
        <v>0</v>
      </c>
      <c r="K1068" s="217" t="s">
        <v>1586</v>
      </c>
      <c r="L1068" s="46"/>
      <c r="M1068" s="222" t="s">
        <v>19</v>
      </c>
      <c r="N1068" s="223" t="s">
        <v>43</v>
      </c>
      <c r="O1068" s="86"/>
      <c r="P1068" s="224">
        <f>O1068*H1068</f>
        <v>0</v>
      </c>
      <c r="Q1068" s="224">
        <v>0.0020100000000000001</v>
      </c>
      <c r="R1068" s="224">
        <f>Q1068*H1068</f>
        <v>0.1019472</v>
      </c>
      <c r="S1068" s="224">
        <v>0</v>
      </c>
      <c r="T1068" s="225">
        <f>S1068*H1068</f>
        <v>0</v>
      </c>
      <c r="U1068" s="40"/>
      <c r="V1068" s="40"/>
      <c r="W1068" s="40"/>
      <c r="X1068" s="40"/>
      <c r="Y1068" s="40"/>
      <c r="Z1068" s="40"/>
      <c r="AA1068" s="40"/>
      <c r="AB1068" s="40"/>
      <c r="AC1068" s="40"/>
      <c r="AD1068" s="40"/>
      <c r="AE1068" s="40"/>
      <c r="AR1068" s="226" t="s">
        <v>275</v>
      </c>
      <c r="AT1068" s="226" t="s">
        <v>176</v>
      </c>
      <c r="AU1068" s="226" t="s">
        <v>81</v>
      </c>
      <c r="AY1068" s="19" t="s">
        <v>174</v>
      </c>
      <c r="BE1068" s="227">
        <f>IF(N1068="základní",J1068,0)</f>
        <v>0</v>
      </c>
      <c r="BF1068" s="227">
        <f>IF(N1068="snížená",J1068,0)</f>
        <v>0</v>
      </c>
      <c r="BG1068" s="227">
        <f>IF(N1068="zákl. přenesená",J1068,0)</f>
        <v>0</v>
      </c>
      <c r="BH1068" s="227">
        <f>IF(N1068="sníž. přenesená",J1068,0)</f>
        <v>0</v>
      </c>
      <c r="BI1068" s="227">
        <f>IF(N1068="nulová",J1068,0)</f>
        <v>0</v>
      </c>
      <c r="BJ1068" s="19" t="s">
        <v>79</v>
      </c>
      <c r="BK1068" s="227">
        <f>ROUND(I1068*H1068,2)</f>
        <v>0</v>
      </c>
      <c r="BL1068" s="19" t="s">
        <v>275</v>
      </c>
      <c r="BM1068" s="226" t="s">
        <v>1587</v>
      </c>
    </row>
    <row r="1069" s="2" customFormat="1">
      <c r="A1069" s="40"/>
      <c r="B1069" s="41"/>
      <c r="C1069" s="42"/>
      <c r="D1069" s="228" t="s">
        <v>183</v>
      </c>
      <c r="E1069" s="42"/>
      <c r="F1069" s="229" t="s">
        <v>1588</v>
      </c>
      <c r="G1069" s="42"/>
      <c r="H1069" s="42"/>
      <c r="I1069" s="230"/>
      <c r="J1069" s="42"/>
      <c r="K1069" s="42"/>
      <c r="L1069" s="46"/>
      <c r="M1069" s="231"/>
      <c r="N1069" s="232"/>
      <c r="O1069" s="86"/>
      <c r="P1069" s="86"/>
      <c r="Q1069" s="86"/>
      <c r="R1069" s="86"/>
      <c r="S1069" s="86"/>
      <c r="T1069" s="87"/>
      <c r="U1069" s="40"/>
      <c r="V1069" s="40"/>
      <c r="W1069" s="40"/>
      <c r="X1069" s="40"/>
      <c r="Y1069" s="40"/>
      <c r="Z1069" s="40"/>
      <c r="AA1069" s="40"/>
      <c r="AB1069" s="40"/>
      <c r="AC1069" s="40"/>
      <c r="AD1069" s="40"/>
      <c r="AE1069" s="40"/>
      <c r="AT1069" s="19" t="s">
        <v>183</v>
      </c>
      <c r="AU1069" s="19" t="s">
        <v>81</v>
      </c>
    </row>
    <row r="1070" s="2" customFormat="1">
      <c r="A1070" s="40"/>
      <c r="B1070" s="41"/>
      <c r="C1070" s="42"/>
      <c r="D1070" s="228" t="s">
        <v>185</v>
      </c>
      <c r="E1070" s="42"/>
      <c r="F1070" s="233" t="s">
        <v>1589</v>
      </c>
      <c r="G1070" s="42"/>
      <c r="H1070" s="42"/>
      <c r="I1070" s="230"/>
      <c r="J1070" s="42"/>
      <c r="K1070" s="42"/>
      <c r="L1070" s="46"/>
      <c r="M1070" s="231"/>
      <c r="N1070" s="232"/>
      <c r="O1070" s="86"/>
      <c r="P1070" s="86"/>
      <c r="Q1070" s="86"/>
      <c r="R1070" s="86"/>
      <c r="S1070" s="86"/>
      <c r="T1070" s="87"/>
      <c r="U1070" s="40"/>
      <c r="V1070" s="40"/>
      <c r="W1070" s="40"/>
      <c r="X1070" s="40"/>
      <c r="Y1070" s="40"/>
      <c r="Z1070" s="40"/>
      <c r="AA1070" s="40"/>
      <c r="AB1070" s="40"/>
      <c r="AC1070" s="40"/>
      <c r="AD1070" s="40"/>
      <c r="AE1070" s="40"/>
      <c r="AT1070" s="19" t="s">
        <v>185</v>
      </c>
      <c r="AU1070" s="19" t="s">
        <v>81</v>
      </c>
    </row>
    <row r="1071" s="2" customFormat="1">
      <c r="A1071" s="40"/>
      <c r="B1071" s="41"/>
      <c r="C1071" s="42"/>
      <c r="D1071" s="228" t="s">
        <v>281</v>
      </c>
      <c r="E1071" s="42"/>
      <c r="F1071" s="233" t="s">
        <v>1590</v>
      </c>
      <c r="G1071" s="42"/>
      <c r="H1071" s="42"/>
      <c r="I1071" s="230"/>
      <c r="J1071" s="42"/>
      <c r="K1071" s="42"/>
      <c r="L1071" s="46"/>
      <c r="M1071" s="231"/>
      <c r="N1071" s="232"/>
      <c r="O1071" s="86"/>
      <c r="P1071" s="86"/>
      <c r="Q1071" s="86"/>
      <c r="R1071" s="86"/>
      <c r="S1071" s="86"/>
      <c r="T1071" s="87"/>
      <c r="U1071" s="40"/>
      <c r="V1071" s="40"/>
      <c r="W1071" s="40"/>
      <c r="X1071" s="40"/>
      <c r="Y1071" s="40"/>
      <c r="Z1071" s="40"/>
      <c r="AA1071" s="40"/>
      <c r="AB1071" s="40"/>
      <c r="AC1071" s="40"/>
      <c r="AD1071" s="40"/>
      <c r="AE1071" s="40"/>
      <c r="AT1071" s="19" t="s">
        <v>281</v>
      </c>
      <c r="AU1071" s="19" t="s">
        <v>81</v>
      </c>
    </row>
    <row r="1072" s="2" customFormat="1">
      <c r="A1072" s="40"/>
      <c r="B1072" s="41"/>
      <c r="C1072" s="215" t="s">
        <v>1591</v>
      </c>
      <c r="D1072" s="215" t="s">
        <v>176</v>
      </c>
      <c r="E1072" s="216" t="s">
        <v>1592</v>
      </c>
      <c r="F1072" s="217" t="s">
        <v>1593</v>
      </c>
      <c r="G1072" s="218" t="s">
        <v>179</v>
      </c>
      <c r="H1072" s="219">
        <v>15.199999999999999</v>
      </c>
      <c r="I1072" s="220"/>
      <c r="J1072" s="221">
        <f>ROUND(I1072*H1072,2)</f>
        <v>0</v>
      </c>
      <c r="K1072" s="217" t="s">
        <v>180</v>
      </c>
      <c r="L1072" s="46"/>
      <c r="M1072" s="222" t="s">
        <v>19</v>
      </c>
      <c r="N1072" s="223" t="s">
        <v>43</v>
      </c>
      <c r="O1072" s="86"/>
      <c r="P1072" s="224">
        <f>O1072*H1072</f>
        <v>0</v>
      </c>
      <c r="Q1072" s="224">
        <v>0.0023600000000000001</v>
      </c>
      <c r="R1072" s="224">
        <f>Q1072*H1072</f>
        <v>0.035872000000000001</v>
      </c>
      <c r="S1072" s="224">
        <v>0</v>
      </c>
      <c r="T1072" s="225">
        <f>S1072*H1072</f>
        <v>0</v>
      </c>
      <c r="U1072" s="40"/>
      <c r="V1072" s="40"/>
      <c r="W1072" s="40"/>
      <c r="X1072" s="40"/>
      <c r="Y1072" s="40"/>
      <c r="Z1072" s="40"/>
      <c r="AA1072" s="40"/>
      <c r="AB1072" s="40"/>
      <c r="AC1072" s="40"/>
      <c r="AD1072" s="40"/>
      <c r="AE1072" s="40"/>
      <c r="AR1072" s="226" t="s">
        <v>275</v>
      </c>
      <c r="AT1072" s="226" t="s">
        <v>176</v>
      </c>
      <c r="AU1072" s="226" t="s">
        <v>81</v>
      </c>
      <c r="AY1072" s="19" t="s">
        <v>174</v>
      </c>
      <c r="BE1072" s="227">
        <f>IF(N1072="základní",J1072,0)</f>
        <v>0</v>
      </c>
      <c r="BF1072" s="227">
        <f>IF(N1072="snížená",J1072,0)</f>
        <v>0</v>
      </c>
      <c r="BG1072" s="227">
        <f>IF(N1072="zákl. přenesená",J1072,0)</f>
        <v>0</v>
      </c>
      <c r="BH1072" s="227">
        <f>IF(N1072="sníž. přenesená",J1072,0)</f>
        <v>0</v>
      </c>
      <c r="BI1072" s="227">
        <f>IF(N1072="nulová",J1072,0)</f>
        <v>0</v>
      </c>
      <c r="BJ1072" s="19" t="s">
        <v>79</v>
      </c>
      <c r="BK1072" s="227">
        <f>ROUND(I1072*H1072,2)</f>
        <v>0</v>
      </c>
      <c r="BL1072" s="19" t="s">
        <v>275</v>
      </c>
      <c r="BM1072" s="226" t="s">
        <v>1594</v>
      </c>
    </row>
    <row r="1073" s="2" customFormat="1">
      <c r="A1073" s="40"/>
      <c r="B1073" s="41"/>
      <c r="C1073" s="42"/>
      <c r="D1073" s="228" t="s">
        <v>183</v>
      </c>
      <c r="E1073" s="42"/>
      <c r="F1073" s="229" t="s">
        <v>1595</v>
      </c>
      <c r="G1073" s="42"/>
      <c r="H1073" s="42"/>
      <c r="I1073" s="230"/>
      <c r="J1073" s="42"/>
      <c r="K1073" s="42"/>
      <c r="L1073" s="46"/>
      <c r="M1073" s="231"/>
      <c r="N1073" s="232"/>
      <c r="O1073" s="86"/>
      <c r="P1073" s="86"/>
      <c r="Q1073" s="86"/>
      <c r="R1073" s="86"/>
      <c r="S1073" s="86"/>
      <c r="T1073" s="87"/>
      <c r="U1073" s="40"/>
      <c r="V1073" s="40"/>
      <c r="W1073" s="40"/>
      <c r="X1073" s="40"/>
      <c r="Y1073" s="40"/>
      <c r="Z1073" s="40"/>
      <c r="AA1073" s="40"/>
      <c r="AB1073" s="40"/>
      <c r="AC1073" s="40"/>
      <c r="AD1073" s="40"/>
      <c r="AE1073" s="40"/>
      <c r="AT1073" s="19" t="s">
        <v>183</v>
      </c>
      <c r="AU1073" s="19" t="s">
        <v>81</v>
      </c>
    </row>
    <row r="1074" s="2" customFormat="1">
      <c r="A1074" s="40"/>
      <c r="B1074" s="41"/>
      <c r="C1074" s="42"/>
      <c r="D1074" s="228" t="s">
        <v>281</v>
      </c>
      <c r="E1074" s="42"/>
      <c r="F1074" s="233" t="s">
        <v>1596</v>
      </c>
      <c r="G1074" s="42"/>
      <c r="H1074" s="42"/>
      <c r="I1074" s="230"/>
      <c r="J1074" s="42"/>
      <c r="K1074" s="42"/>
      <c r="L1074" s="46"/>
      <c r="M1074" s="231"/>
      <c r="N1074" s="232"/>
      <c r="O1074" s="86"/>
      <c r="P1074" s="86"/>
      <c r="Q1074" s="86"/>
      <c r="R1074" s="86"/>
      <c r="S1074" s="86"/>
      <c r="T1074" s="87"/>
      <c r="U1074" s="40"/>
      <c r="V1074" s="40"/>
      <c r="W1074" s="40"/>
      <c r="X1074" s="40"/>
      <c r="Y1074" s="40"/>
      <c r="Z1074" s="40"/>
      <c r="AA1074" s="40"/>
      <c r="AB1074" s="40"/>
      <c r="AC1074" s="40"/>
      <c r="AD1074" s="40"/>
      <c r="AE1074" s="40"/>
      <c r="AT1074" s="19" t="s">
        <v>281</v>
      </c>
      <c r="AU1074" s="19" t="s">
        <v>81</v>
      </c>
    </row>
    <row r="1075" s="2" customFormat="1">
      <c r="A1075" s="40"/>
      <c r="B1075" s="41"/>
      <c r="C1075" s="215" t="s">
        <v>1597</v>
      </c>
      <c r="D1075" s="215" t="s">
        <v>176</v>
      </c>
      <c r="E1075" s="216" t="s">
        <v>1598</v>
      </c>
      <c r="F1075" s="217" t="s">
        <v>1599</v>
      </c>
      <c r="G1075" s="218" t="s">
        <v>252</v>
      </c>
      <c r="H1075" s="219">
        <v>2.4500000000000002</v>
      </c>
      <c r="I1075" s="220"/>
      <c r="J1075" s="221">
        <f>ROUND(I1075*H1075,2)</f>
        <v>0</v>
      </c>
      <c r="K1075" s="217" t="s">
        <v>180</v>
      </c>
      <c r="L1075" s="46"/>
      <c r="M1075" s="222" t="s">
        <v>19</v>
      </c>
      <c r="N1075" s="223" t="s">
        <v>43</v>
      </c>
      <c r="O1075" s="86"/>
      <c r="P1075" s="224">
        <f>O1075*H1075</f>
        <v>0</v>
      </c>
      <c r="Q1075" s="224">
        <v>0.0058399999999999997</v>
      </c>
      <c r="R1075" s="224">
        <f>Q1075*H1075</f>
        <v>0.014308</v>
      </c>
      <c r="S1075" s="224">
        <v>0</v>
      </c>
      <c r="T1075" s="225">
        <f>S1075*H1075</f>
        <v>0</v>
      </c>
      <c r="U1075" s="40"/>
      <c r="V1075" s="40"/>
      <c r="W1075" s="40"/>
      <c r="X1075" s="40"/>
      <c r="Y1075" s="40"/>
      <c r="Z1075" s="40"/>
      <c r="AA1075" s="40"/>
      <c r="AB1075" s="40"/>
      <c r="AC1075" s="40"/>
      <c r="AD1075" s="40"/>
      <c r="AE1075" s="40"/>
      <c r="AR1075" s="226" t="s">
        <v>275</v>
      </c>
      <c r="AT1075" s="226" t="s">
        <v>176</v>
      </c>
      <c r="AU1075" s="226" t="s">
        <v>81</v>
      </c>
      <c r="AY1075" s="19" t="s">
        <v>174</v>
      </c>
      <c r="BE1075" s="227">
        <f>IF(N1075="základní",J1075,0)</f>
        <v>0</v>
      </c>
      <c r="BF1075" s="227">
        <f>IF(N1075="snížená",J1075,0)</f>
        <v>0</v>
      </c>
      <c r="BG1075" s="227">
        <f>IF(N1075="zákl. přenesená",J1075,0)</f>
        <v>0</v>
      </c>
      <c r="BH1075" s="227">
        <f>IF(N1075="sníž. přenesená",J1075,0)</f>
        <v>0</v>
      </c>
      <c r="BI1075" s="227">
        <f>IF(N1075="nulová",J1075,0)</f>
        <v>0</v>
      </c>
      <c r="BJ1075" s="19" t="s">
        <v>79</v>
      </c>
      <c r="BK1075" s="227">
        <f>ROUND(I1075*H1075,2)</f>
        <v>0</v>
      </c>
      <c r="BL1075" s="19" t="s">
        <v>275</v>
      </c>
      <c r="BM1075" s="226" t="s">
        <v>1600</v>
      </c>
    </row>
    <row r="1076" s="2" customFormat="1">
      <c r="A1076" s="40"/>
      <c r="B1076" s="41"/>
      <c r="C1076" s="42"/>
      <c r="D1076" s="228" t="s">
        <v>183</v>
      </c>
      <c r="E1076" s="42"/>
      <c r="F1076" s="229" t="s">
        <v>1601</v>
      </c>
      <c r="G1076" s="42"/>
      <c r="H1076" s="42"/>
      <c r="I1076" s="230"/>
      <c r="J1076" s="42"/>
      <c r="K1076" s="42"/>
      <c r="L1076" s="46"/>
      <c r="M1076" s="231"/>
      <c r="N1076" s="232"/>
      <c r="O1076" s="86"/>
      <c r="P1076" s="86"/>
      <c r="Q1076" s="86"/>
      <c r="R1076" s="86"/>
      <c r="S1076" s="86"/>
      <c r="T1076" s="87"/>
      <c r="U1076" s="40"/>
      <c r="V1076" s="40"/>
      <c r="W1076" s="40"/>
      <c r="X1076" s="40"/>
      <c r="Y1076" s="40"/>
      <c r="Z1076" s="40"/>
      <c r="AA1076" s="40"/>
      <c r="AB1076" s="40"/>
      <c r="AC1076" s="40"/>
      <c r="AD1076" s="40"/>
      <c r="AE1076" s="40"/>
      <c r="AT1076" s="19" t="s">
        <v>183</v>
      </c>
      <c r="AU1076" s="19" t="s">
        <v>81</v>
      </c>
    </row>
    <row r="1077" s="2" customFormat="1">
      <c r="A1077" s="40"/>
      <c r="B1077" s="41"/>
      <c r="C1077" s="42"/>
      <c r="D1077" s="228" t="s">
        <v>185</v>
      </c>
      <c r="E1077" s="42"/>
      <c r="F1077" s="233" t="s">
        <v>1602</v>
      </c>
      <c r="G1077" s="42"/>
      <c r="H1077" s="42"/>
      <c r="I1077" s="230"/>
      <c r="J1077" s="42"/>
      <c r="K1077" s="42"/>
      <c r="L1077" s="46"/>
      <c r="M1077" s="231"/>
      <c r="N1077" s="232"/>
      <c r="O1077" s="86"/>
      <c r="P1077" s="86"/>
      <c r="Q1077" s="86"/>
      <c r="R1077" s="86"/>
      <c r="S1077" s="86"/>
      <c r="T1077" s="87"/>
      <c r="U1077" s="40"/>
      <c r="V1077" s="40"/>
      <c r="W1077" s="40"/>
      <c r="X1077" s="40"/>
      <c r="Y1077" s="40"/>
      <c r="Z1077" s="40"/>
      <c r="AA1077" s="40"/>
      <c r="AB1077" s="40"/>
      <c r="AC1077" s="40"/>
      <c r="AD1077" s="40"/>
      <c r="AE1077" s="40"/>
      <c r="AT1077" s="19" t="s">
        <v>185</v>
      </c>
      <c r="AU1077" s="19" t="s">
        <v>81</v>
      </c>
    </row>
    <row r="1078" s="13" customFormat="1">
      <c r="A1078" s="13"/>
      <c r="B1078" s="234"/>
      <c r="C1078" s="235"/>
      <c r="D1078" s="228" t="s">
        <v>197</v>
      </c>
      <c r="E1078" s="236" t="s">
        <v>19</v>
      </c>
      <c r="F1078" s="237" t="s">
        <v>1603</v>
      </c>
      <c r="G1078" s="235"/>
      <c r="H1078" s="238">
        <v>1.2</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197</v>
      </c>
      <c r="AU1078" s="244" t="s">
        <v>81</v>
      </c>
      <c r="AV1078" s="13" t="s">
        <v>81</v>
      </c>
      <c r="AW1078" s="13" t="s">
        <v>33</v>
      </c>
      <c r="AX1078" s="13" t="s">
        <v>72</v>
      </c>
      <c r="AY1078" s="244" t="s">
        <v>174</v>
      </c>
    </row>
    <row r="1079" s="13" customFormat="1">
      <c r="A1079" s="13"/>
      <c r="B1079" s="234"/>
      <c r="C1079" s="235"/>
      <c r="D1079" s="228" t="s">
        <v>197</v>
      </c>
      <c r="E1079" s="236" t="s">
        <v>19</v>
      </c>
      <c r="F1079" s="237" t="s">
        <v>1604</v>
      </c>
      <c r="G1079" s="235"/>
      <c r="H1079" s="238">
        <v>1.25</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197</v>
      </c>
      <c r="AU1079" s="244" t="s">
        <v>81</v>
      </c>
      <c r="AV1079" s="13" t="s">
        <v>81</v>
      </c>
      <c r="AW1079" s="13" t="s">
        <v>33</v>
      </c>
      <c r="AX1079" s="13" t="s">
        <v>72</v>
      </c>
      <c r="AY1079" s="244" t="s">
        <v>174</v>
      </c>
    </row>
    <row r="1080" s="2" customFormat="1" ht="33" customHeight="1">
      <c r="A1080" s="40"/>
      <c r="B1080" s="41"/>
      <c r="C1080" s="215" t="s">
        <v>1605</v>
      </c>
      <c r="D1080" s="215" t="s">
        <v>176</v>
      </c>
      <c r="E1080" s="216" t="s">
        <v>1606</v>
      </c>
      <c r="F1080" s="217" t="s">
        <v>1607</v>
      </c>
      <c r="G1080" s="218" t="s">
        <v>366</v>
      </c>
      <c r="H1080" s="219">
        <v>2</v>
      </c>
      <c r="I1080" s="220"/>
      <c r="J1080" s="221">
        <f>ROUND(I1080*H1080,2)</f>
        <v>0</v>
      </c>
      <c r="K1080" s="217" t="s">
        <v>180</v>
      </c>
      <c r="L1080" s="46"/>
      <c r="M1080" s="222" t="s">
        <v>19</v>
      </c>
      <c r="N1080" s="223" t="s">
        <v>43</v>
      </c>
      <c r="O1080" s="86"/>
      <c r="P1080" s="224">
        <f>O1080*H1080</f>
        <v>0</v>
      </c>
      <c r="Q1080" s="224">
        <v>0.0054599999999999996</v>
      </c>
      <c r="R1080" s="224">
        <f>Q1080*H1080</f>
        <v>0.010919999999999999</v>
      </c>
      <c r="S1080" s="224">
        <v>0</v>
      </c>
      <c r="T1080" s="225">
        <f>S1080*H1080</f>
        <v>0</v>
      </c>
      <c r="U1080" s="40"/>
      <c r="V1080" s="40"/>
      <c r="W1080" s="40"/>
      <c r="X1080" s="40"/>
      <c r="Y1080" s="40"/>
      <c r="Z1080" s="40"/>
      <c r="AA1080" s="40"/>
      <c r="AB1080" s="40"/>
      <c r="AC1080" s="40"/>
      <c r="AD1080" s="40"/>
      <c r="AE1080" s="40"/>
      <c r="AR1080" s="226" t="s">
        <v>275</v>
      </c>
      <c r="AT1080" s="226" t="s">
        <v>176</v>
      </c>
      <c r="AU1080" s="226" t="s">
        <v>81</v>
      </c>
      <c r="AY1080" s="19" t="s">
        <v>174</v>
      </c>
      <c r="BE1080" s="227">
        <f>IF(N1080="základní",J1080,0)</f>
        <v>0</v>
      </c>
      <c r="BF1080" s="227">
        <f>IF(N1080="snížená",J1080,0)</f>
        <v>0</v>
      </c>
      <c r="BG1080" s="227">
        <f>IF(N1080="zákl. přenesená",J1080,0)</f>
        <v>0</v>
      </c>
      <c r="BH1080" s="227">
        <f>IF(N1080="sníž. přenesená",J1080,0)</f>
        <v>0</v>
      </c>
      <c r="BI1080" s="227">
        <f>IF(N1080="nulová",J1080,0)</f>
        <v>0</v>
      </c>
      <c r="BJ1080" s="19" t="s">
        <v>79</v>
      </c>
      <c r="BK1080" s="227">
        <f>ROUND(I1080*H1080,2)</f>
        <v>0</v>
      </c>
      <c r="BL1080" s="19" t="s">
        <v>275</v>
      </c>
      <c r="BM1080" s="226" t="s">
        <v>1608</v>
      </c>
    </row>
    <row r="1081" s="2" customFormat="1">
      <c r="A1081" s="40"/>
      <c r="B1081" s="41"/>
      <c r="C1081" s="42"/>
      <c r="D1081" s="228" t="s">
        <v>183</v>
      </c>
      <c r="E1081" s="42"/>
      <c r="F1081" s="229" t="s">
        <v>1609</v>
      </c>
      <c r="G1081" s="42"/>
      <c r="H1081" s="42"/>
      <c r="I1081" s="230"/>
      <c r="J1081" s="42"/>
      <c r="K1081" s="42"/>
      <c r="L1081" s="46"/>
      <c r="M1081" s="231"/>
      <c r="N1081" s="232"/>
      <c r="O1081" s="86"/>
      <c r="P1081" s="86"/>
      <c r="Q1081" s="86"/>
      <c r="R1081" s="86"/>
      <c r="S1081" s="86"/>
      <c r="T1081" s="87"/>
      <c r="U1081" s="40"/>
      <c r="V1081" s="40"/>
      <c r="W1081" s="40"/>
      <c r="X1081" s="40"/>
      <c r="Y1081" s="40"/>
      <c r="Z1081" s="40"/>
      <c r="AA1081" s="40"/>
      <c r="AB1081" s="40"/>
      <c r="AC1081" s="40"/>
      <c r="AD1081" s="40"/>
      <c r="AE1081" s="40"/>
      <c r="AT1081" s="19" t="s">
        <v>183</v>
      </c>
      <c r="AU1081" s="19" t="s">
        <v>81</v>
      </c>
    </row>
    <row r="1082" s="13" customFormat="1">
      <c r="A1082" s="13"/>
      <c r="B1082" s="234"/>
      <c r="C1082" s="235"/>
      <c r="D1082" s="228" t="s">
        <v>197</v>
      </c>
      <c r="E1082" s="236" t="s">
        <v>19</v>
      </c>
      <c r="F1082" s="237" t="s">
        <v>1610</v>
      </c>
      <c r="G1082" s="235"/>
      <c r="H1082" s="238">
        <v>2</v>
      </c>
      <c r="I1082" s="239"/>
      <c r="J1082" s="235"/>
      <c r="K1082" s="235"/>
      <c r="L1082" s="240"/>
      <c r="M1082" s="241"/>
      <c r="N1082" s="242"/>
      <c r="O1082" s="242"/>
      <c r="P1082" s="242"/>
      <c r="Q1082" s="242"/>
      <c r="R1082" s="242"/>
      <c r="S1082" s="242"/>
      <c r="T1082" s="243"/>
      <c r="U1082" s="13"/>
      <c r="V1082" s="13"/>
      <c r="W1082" s="13"/>
      <c r="X1082" s="13"/>
      <c r="Y1082" s="13"/>
      <c r="Z1082" s="13"/>
      <c r="AA1082" s="13"/>
      <c r="AB1082" s="13"/>
      <c r="AC1082" s="13"/>
      <c r="AD1082" s="13"/>
      <c r="AE1082" s="13"/>
      <c r="AT1082" s="244" t="s">
        <v>197</v>
      </c>
      <c r="AU1082" s="244" t="s">
        <v>81</v>
      </c>
      <c r="AV1082" s="13" t="s">
        <v>81</v>
      </c>
      <c r="AW1082" s="13" t="s">
        <v>33</v>
      </c>
      <c r="AX1082" s="13" t="s">
        <v>72</v>
      </c>
      <c r="AY1082" s="244" t="s">
        <v>174</v>
      </c>
    </row>
    <row r="1083" s="2" customFormat="1">
      <c r="A1083" s="40"/>
      <c r="B1083" s="41"/>
      <c r="C1083" s="215" t="s">
        <v>1611</v>
      </c>
      <c r="D1083" s="215" t="s">
        <v>176</v>
      </c>
      <c r="E1083" s="216" t="s">
        <v>1612</v>
      </c>
      <c r="F1083" s="217" t="s">
        <v>1613</v>
      </c>
      <c r="G1083" s="218" t="s">
        <v>179</v>
      </c>
      <c r="H1083" s="219">
        <v>65.950000000000003</v>
      </c>
      <c r="I1083" s="220"/>
      <c r="J1083" s="221">
        <f>ROUND(I1083*H1083,2)</f>
        <v>0</v>
      </c>
      <c r="K1083" s="217" t="s">
        <v>180</v>
      </c>
      <c r="L1083" s="46"/>
      <c r="M1083" s="222" t="s">
        <v>19</v>
      </c>
      <c r="N1083" s="223" t="s">
        <v>43</v>
      </c>
      <c r="O1083" s="86"/>
      <c r="P1083" s="224">
        <f>O1083*H1083</f>
        <v>0</v>
      </c>
      <c r="Q1083" s="224">
        <v>0.0028600000000000001</v>
      </c>
      <c r="R1083" s="224">
        <f>Q1083*H1083</f>
        <v>0.18861700000000001</v>
      </c>
      <c r="S1083" s="224">
        <v>0</v>
      </c>
      <c r="T1083" s="225">
        <f>S1083*H1083</f>
        <v>0</v>
      </c>
      <c r="U1083" s="40"/>
      <c r="V1083" s="40"/>
      <c r="W1083" s="40"/>
      <c r="X1083" s="40"/>
      <c r="Y1083" s="40"/>
      <c r="Z1083" s="40"/>
      <c r="AA1083" s="40"/>
      <c r="AB1083" s="40"/>
      <c r="AC1083" s="40"/>
      <c r="AD1083" s="40"/>
      <c r="AE1083" s="40"/>
      <c r="AR1083" s="226" t="s">
        <v>275</v>
      </c>
      <c r="AT1083" s="226" t="s">
        <v>176</v>
      </c>
      <c r="AU1083" s="226" t="s">
        <v>81</v>
      </c>
      <c r="AY1083" s="19" t="s">
        <v>174</v>
      </c>
      <c r="BE1083" s="227">
        <f>IF(N1083="základní",J1083,0)</f>
        <v>0</v>
      </c>
      <c r="BF1083" s="227">
        <f>IF(N1083="snížená",J1083,0)</f>
        <v>0</v>
      </c>
      <c r="BG1083" s="227">
        <f>IF(N1083="zákl. přenesená",J1083,0)</f>
        <v>0</v>
      </c>
      <c r="BH1083" s="227">
        <f>IF(N1083="sníž. přenesená",J1083,0)</f>
        <v>0</v>
      </c>
      <c r="BI1083" s="227">
        <f>IF(N1083="nulová",J1083,0)</f>
        <v>0</v>
      </c>
      <c r="BJ1083" s="19" t="s">
        <v>79</v>
      </c>
      <c r="BK1083" s="227">
        <f>ROUND(I1083*H1083,2)</f>
        <v>0</v>
      </c>
      <c r="BL1083" s="19" t="s">
        <v>275</v>
      </c>
      <c r="BM1083" s="226" t="s">
        <v>1614</v>
      </c>
    </row>
    <row r="1084" s="2" customFormat="1">
      <c r="A1084" s="40"/>
      <c r="B1084" s="41"/>
      <c r="C1084" s="42"/>
      <c r="D1084" s="228" t="s">
        <v>183</v>
      </c>
      <c r="E1084" s="42"/>
      <c r="F1084" s="229" t="s">
        <v>1615</v>
      </c>
      <c r="G1084" s="42"/>
      <c r="H1084" s="42"/>
      <c r="I1084" s="230"/>
      <c r="J1084" s="42"/>
      <c r="K1084" s="42"/>
      <c r="L1084" s="46"/>
      <c r="M1084" s="231"/>
      <c r="N1084" s="232"/>
      <c r="O1084" s="86"/>
      <c r="P1084" s="86"/>
      <c r="Q1084" s="86"/>
      <c r="R1084" s="86"/>
      <c r="S1084" s="86"/>
      <c r="T1084" s="87"/>
      <c r="U1084" s="40"/>
      <c r="V1084" s="40"/>
      <c r="W1084" s="40"/>
      <c r="X1084" s="40"/>
      <c r="Y1084" s="40"/>
      <c r="Z1084" s="40"/>
      <c r="AA1084" s="40"/>
      <c r="AB1084" s="40"/>
      <c r="AC1084" s="40"/>
      <c r="AD1084" s="40"/>
      <c r="AE1084" s="40"/>
      <c r="AT1084" s="19" t="s">
        <v>183</v>
      </c>
      <c r="AU1084" s="19" t="s">
        <v>81</v>
      </c>
    </row>
    <row r="1085" s="2" customFormat="1">
      <c r="A1085" s="40"/>
      <c r="B1085" s="41"/>
      <c r="C1085" s="42"/>
      <c r="D1085" s="228" t="s">
        <v>281</v>
      </c>
      <c r="E1085" s="42"/>
      <c r="F1085" s="233" t="s">
        <v>1616</v>
      </c>
      <c r="G1085" s="42"/>
      <c r="H1085" s="42"/>
      <c r="I1085" s="230"/>
      <c r="J1085" s="42"/>
      <c r="K1085" s="42"/>
      <c r="L1085" s="46"/>
      <c r="M1085" s="231"/>
      <c r="N1085" s="232"/>
      <c r="O1085" s="86"/>
      <c r="P1085" s="86"/>
      <c r="Q1085" s="86"/>
      <c r="R1085" s="86"/>
      <c r="S1085" s="86"/>
      <c r="T1085" s="87"/>
      <c r="U1085" s="40"/>
      <c r="V1085" s="40"/>
      <c r="W1085" s="40"/>
      <c r="X1085" s="40"/>
      <c r="Y1085" s="40"/>
      <c r="Z1085" s="40"/>
      <c r="AA1085" s="40"/>
      <c r="AB1085" s="40"/>
      <c r="AC1085" s="40"/>
      <c r="AD1085" s="40"/>
      <c r="AE1085" s="40"/>
      <c r="AT1085" s="19" t="s">
        <v>281</v>
      </c>
      <c r="AU1085" s="19" t="s">
        <v>81</v>
      </c>
    </row>
    <row r="1086" s="2" customFormat="1">
      <c r="A1086" s="40"/>
      <c r="B1086" s="41"/>
      <c r="C1086" s="215" t="s">
        <v>1617</v>
      </c>
      <c r="D1086" s="215" t="s">
        <v>176</v>
      </c>
      <c r="E1086" s="216" t="s">
        <v>1618</v>
      </c>
      <c r="F1086" s="217" t="s">
        <v>1619</v>
      </c>
      <c r="G1086" s="218" t="s">
        <v>366</v>
      </c>
      <c r="H1086" s="219">
        <v>4</v>
      </c>
      <c r="I1086" s="220"/>
      <c r="J1086" s="221">
        <f>ROUND(I1086*H1086,2)</f>
        <v>0</v>
      </c>
      <c r="K1086" s="217" t="s">
        <v>180</v>
      </c>
      <c r="L1086" s="46"/>
      <c r="M1086" s="222" t="s">
        <v>19</v>
      </c>
      <c r="N1086" s="223" t="s">
        <v>43</v>
      </c>
      <c r="O1086" s="86"/>
      <c r="P1086" s="224">
        <f>O1086*H1086</f>
        <v>0</v>
      </c>
      <c r="Q1086" s="224">
        <v>0.00048000000000000001</v>
      </c>
      <c r="R1086" s="224">
        <f>Q1086*H1086</f>
        <v>0.0019200000000000001</v>
      </c>
      <c r="S1086" s="224">
        <v>0</v>
      </c>
      <c r="T1086" s="225">
        <f>S1086*H1086</f>
        <v>0</v>
      </c>
      <c r="U1086" s="40"/>
      <c r="V1086" s="40"/>
      <c r="W1086" s="40"/>
      <c r="X1086" s="40"/>
      <c r="Y1086" s="40"/>
      <c r="Z1086" s="40"/>
      <c r="AA1086" s="40"/>
      <c r="AB1086" s="40"/>
      <c r="AC1086" s="40"/>
      <c r="AD1086" s="40"/>
      <c r="AE1086" s="40"/>
      <c r="AR1086" s="226" t="s">
        <v>275</v>
      </c>
      <c r="AT1086" s="226" t="s">
        <v>176</v>
      </c>
      <c r="AU1086" s="226" t="s">
        <v>81</v>
      </c>
      <c r="AY1086" s="19" t="s">
        <v>174</v>
      </c>
      <c r="BE1086" s="227">
        <f>IF(N1086="základní",J1086,0)</f>
        <v>0</v>
      </c>
      <c r="BF1086" s="227">
        <f>IF(N1086="snížená",J1086,0)</f>
        <v>0</v>
      </c>
      <c r="BG1086" s="227">
        <f>IF(N1086="zákl. přenesená",J1086,0)</f>
        <v>0</v>
      </c>
      <c r="BH1086" s="227">
        <f>IF(N1086="sníž. přenesená",J1086,0)</f>
        <v>0</v>
      </c>
      <c r="BI1086" s="227">
        <f>IF(N1086="nulová",J1086,0)</f>
        <v>0</v>
      </c>
      <c r="BJ1086" s="19" t="s">
        <v>79</v>
      </c>
      <c r="BK1086" s="227">
        <f>ROUND(I1086*H1086,2)</f>
        <v>0</v>
      </c>
      <c r="BL1086" s="19" t="s">
        <v>275</v>
      </c>
      <c r="BM1086" s="226" t="s">
        <v>1620</v>
      </c>
    </row>
    <row r="1087" s="2" customFormat="1">
      <c r="A1087" s="40"/>
      <c r="B1087" s="41"/>
      <c r="C1087" s="42"/>
      <c r="D1087" s="228" t="s">
        <v>183</v>
      </c>
      <c r="E1087" s="42"/>
      <c r="F1087" s="229" t="s">
        <v>1621</v>
      </c>
      <c r="G1087" s="42"/>
      <c r="H1087" s="42"/>
      <c r="I1087" s="230"/>
      <c r="J1087" s="42"/>
      <c r="K1087" s="42"/>
      <c r="L1087" s="46"/>
      <c r="M1087" s="231"/>
      <c r="N1087" s="232"/>
      <c r="O1087" s="86"/>
      <c r="P1087" s="86"/>
      <c r="Q1087" s="86"/>
      <c r="R1087" s="86"/>
      <c r="S1087" s="86"/>
      <c r="T1087" s="87"/>
      <c r="U1087" s="40"/>
      <c r="V1087" s="40"/>
      <c r="W1087" s="40"/>
      <c r="X1087" s="40"/>
      <c r="Y1087" s="40"/>
      <c r="Z1087" s="40"/>
      <c r="AA1087" s="40"/>
      <c r="AB1087" s="40"/>
      <c r="AC1087" s="40"/>
      <c r="AD1087" s="40"/>
      <c r="AE1087" s="40"/>
      <c r="AT1087" s="19" t="s">
        <v>183</v>
      </c>
      <c r="AU1087" s="19" t="s">
        <v>81</v>
      </c>
    </row>
    <row r="1088" s="2" customFormat="1">
      <c r="A1088" s="40"/>
      <c r="B1088" s="41"/>
      <c r="C1088" s="42"/>
      <c r="D1088" s="228" t="s">
        <v>281</v>
      </c>
      <c r="E1088" s="42"/>
      <c r="F1088" s="233" t="s">
        <v>1622</v>
      </c>
      <c r="G1088" s="42"/>
      <c r="H1088" s="42"/>
      <c r="I1088" s="230"/>
      <c r="J1088" s="42"/>
      <c r="K1088" s="42"/>
      <c r="L1088" s="46"/>
      <c r="M1088" s="231"/>
      <c r="N1088" s="232"/>
      <c r="O1088" s="86"/>
      <c r="P1088" s="86"/>
      <c r="Q1088" s="86"/>
      <c r="R1088" s="86"/>
      <c r="S1088" s="86"/>
      <c r="T1088" s="87"/>
      <c r="U1088" s="40"/>
      <c r="V1088" s="40"/>
      <c r="W1088" s="40"/>
      <c r="X1088" s="40"/>
      <c r="Y1088" s="40"/>
      <c r="Z1088" s="40"/>
      <c r="AA1088" s="40"/>
      <c r="AB1088" s="40"/>
      <c r="AC1088" s="40"/>
      <c r="AD1088" s="40"/>
      <c r="AE1088" s="40"/>
      <c r="AT1088" s="19" t="s">
        <v>281</v>
      </c>
      <c r="AU1088" s="19" t="s">
        <v>81</v>
      </c>
    </row>
    <row r="1089" s="2" customFormat="1">
      <c r="A1089" s="40"/>
      <c r="B1089" s="41"/>
      <c r="C1089" s="215" t="s">
        <v>1623</v>
      </c>
      <c r="D1089" s="215" t="s">
        <v>176</v>
      </c>
      <c r="E1089" s="216" t="s">
        <v>1624</v>
      </c>
      <c r="F1089" s="217" t="s">
        <v>1625</v>
      </c>
      <c r="G1089" s="218" t="s">
        <v>366</v>
      </c>
      <c r="H1089" s="219">
        <v>1</v>
      </c>
      <c r="I1089" s="220"/>
      <c r="J1089" s="221">
        <f>ROUND(I1089*H1089,2)</f>
        <v>0</v>
      </c>
      <c r="K1089" s="217" t="s">
        <v>180</v>
      </c>
      <c r="L1089" s="46"/>
      <c r="M1089" s="222" t="s">
        <v>19</v>
      </c>
      <c r="N1089" s="223" t="s">
        <v>43</v>
      </c>
      <c r="O1089" s="86"/>
      <c r="P1089" s="224">
        <f>O1089*H1089</f>
        <v>0</v>
      </c>
      <c r="Q1089" s="224">
        <v>0.00064000000000000005</v>
      </c>
      <c r="R1089" s="224">
        <f>Q1089*H1089</f>
        <v>0.00064000000000000005</v>
      </c>
      <c r="S1089" s="224">
        <v>0</v>
      </c>
      <c r="T1089" s="225">
        <f>S1089*H1089</f>
        <v>0</v>
      </c>
      <c r="U1089" s="40"/>
      <c r="V1089" s="40"/>
      <c r="W1089" s="40"/>
      <c r="X1089" s="40"/>
      <c r="Y1089" s="40"/>
      <c r="Z1089" s="40"/>
      <c r="AA1089" s="40"/>
      <c r="AB1089" s="40"/>
      <c r="AC1089" s="40"/>
      <c r="AD1089" s="40"/>
      <c r="AE1089" s="40"/>
      <c r="AR1089" s="226" t="s">
        <v>275</v>
      </c>
      <c r="AT1089" s="226" t="s">
        <v>176</v>
      </c>
      <c r="AU1089" s="226" t="s">
        <v>81</v>
      </c>
      <c r="AY1089" s="19" t="s">
        <v>174</v>
      </c>
      <c r="BE1089" s="227">
        <f>IF(N1089="základní",J1089,0)</f>
        <v>0</v>
      </c>
      <c r="BF1089" s="227">
        <f>IF(N1089="snížená",J1089,0)</f>
        <v>0</v>
      </c>
      <c r="BG1089" s="227">
        <f>IF(N1089="zákl. přenesená",J1089,0)</f>
        <v>0</v>
      </c>
      <c r="BH1089" s="227">
        <f>IF(N1089="sníž. přenesená",J1089,0)</f>
        <v>0</v>
      </c>
      <c r="BI1089" s="227">
        <f>IF(N1089="nulová",J1089,0)</f>
        <v>0</v>
      </c>
      <c r="BJ1089" s="19" t="s">
        <v>79</v>
      </c>
      <c r="BK1089" s="227">
        <f>ROUND(I1089*H1089,2)</f>
        <v>0</v>
      </c>
      <c r="BL1089" s="19" t="s">
        <v>275</v>
      </c>
      <c r="BM1089" s="226" t="s">
        <v>1626</v>
      </c>
    </row>
    <row r="1090" s="2" customFormat="1">
      <c r="A1090" s="40"/>
      <c r="B1090" s="41"/>
      <c r="C1090" s="42"/>
      <c r="D1090" s="228" t="s">
        <v>183</v>
      </c>
      <c r="E1090" s="42"/>
      <c r="F1090" s="229" t="s">
        <v>1627</v>
      </c>
      <c r="G1090" s="42"/>
      <c r="H1090" s="42"/>
      <c r="I1090" s="230"/>
      <c r="J1090" s="42"/>
      <c r="K1090" s="42"/>
      <c r="L1090" s="46"/>
      <c r="M1090" s="231"/>
      <c r="N1090" s="232"/>
      <c r="O1090" s="86"/>
      <c r="P1090" s="86"/>
      <c r="Q1090" s="86"/>
      <c r="R1090" s="86"/>
      <c r="S1090" s="86"/>
      <c r="T1090" s="87"/>
      <c r="U1090" s="40"/>
      <c r="V1090" s="40"/>
      <c r="W1090" s="40"/>
      <c r="X1090" s="40"/>
      <c r="Y1090" s="40"/>
      <c r="Z1090" s="40"/>
      <c r="AA1090" s="40"/>
      <c r="AB1090" s="40"/>
      <c r="AC1090" s="40"/>
      <c r="AD1090" s="40"/>
      <c r="AE1090" s="40"/>
      <c r="AT1090" s="19" t="s">
        <v>183</v>
      </c>
      <c r="AU1090" s="19" t="s">
        <v>81</v>
      </c>
    </row>
    <row r="1091" s="2" customFormat="1">
      <c r="A1091" s="40"/>
      <c r="B1091" s="41"/>
      <c r="C1091" s="42"/>
      <c r="D1091" s="228" t="s">
        <v>281</v>
      </c>
      <c r="E1091" s="42"/>
      <c r="F1091" s="233" t="s">
        <v>1628</v>
      </c>
      <c r="G1091" s="42"/>
      <c r="H1091" s="42"/>
      <c r="I1091" s="230"/>
      <c r="J1091" s="42"/>
      <c r="K1091" s="42"/>
      <c r="L1091" s="46"/>
      <c r="M1091" s="231"/>
      <c r="N1091" s="232"/>
      <c r="O1091" s="86"/>
      <c r="P1091" s="86"/>
      <c r="Q1091" s="86"/>
      <c r="R1091" s="86"/>
      <c r="S1091" s="86"/>
      <c r="T1091" s="87"/>
      <c r="U1091" s="40"/>
      <c r="V1091" s="40"/>
      <c r="W1091" s="40"/>
      <c r="X1091" s="40"/>
      <c r="Y1091" s="40"/>
      <c r="Z1091" s="40"/>
      <c r="AA1091" s="40"/>
      <c r="AB1091" s="40"/>
      <c r="AC1091" s="40"/>
      <c r="AD1091" s="40"/>
      <c r="AE1091" s="40"/>
      <c r="AT1091" s="19" t="s">
        <v>281</v>
      </c>
      <c r="AU1091" s="19" t="s">
        <v>81</v>
      </c>
    </row>
    <row r="1092" s="2" customFormat="1">
      <c r="A1092" s="40"/>
      <c r="B1092" s="41"/>
      <c r="C1092" s="215" t="s">
        <v>1629</v>
      </c>
      <c r="D1092" s="215" t="s">
        <v>176</v>
      </c>
      <c r="E1092" s="216" t="s">
        <v>1630</v>
      </c>
      <c r="F1092" s="217" t="s">
        <v>1631</v>
      </c>
      <c r="G1092" s="218" t="s">
        <v>179</v>
      </c>
      <c r="H1092" s="219">
        <v>17.149999999999999</v>
      </c>
      <c r="I1092" s="220"/>
      <c r="J1092" s="221">
        <f>ROUND(I1092*H1092,2)</f>
        <v>0</v>
      </c>
      <c r="K1092" s="217" t="s">
        <v>180</v>
      </c>
      <c r="L1092" s="46"/>
      <c r="M1092" s="222" t="s">
        <v>19</v>
      </c>
      <c r="N1092" s="223" t="s">
        <v>43</v>
      </c>
      <c r="O1092" s="86"/>
      <c r="P1092" s="224">
        <f>O1092*H1092</f>
        <v>0</v>
      </c>
      <c r="Q1092" s="224">
        <v>0.0022300000000000002</v>
      </c>
      <c r="R1092" s="224">
        <f>Q1092*H1092</f>
        <v>0.038244500000000001</v>
      </c>
      <c r="S1092" s="224">
        <v>0</v>
      </c>
      <c r="T1092" s="225">
        <f>S1092*H1092</f>
        <v>0</v>
      </c>
      <c r="U1092" s="40"/>
      <c r="V1092" s="40"/>
      <c r="W1092" s="40"/>
      <c r="X1092" s="40"/>
      <c r="Y1092" s="40"/>
      <c r="Z1092" s="40"/>
      <c r="AA1092" s="40"/>
      <c r="AB1092" s="40"/>
      <c r="AC1092" s="40"/>
      <c r="AD1092" s="40"/>
      <c r="AE1092" s="40"/>
      <c r="AR1092" s="226" t="s">
        <v>275</v>
      </c>
      <c r="AT1092" s="226" t="s">
        <v>176</v>
      </c>
      <c r="AU1092" s="226" t="s">
        <v>81</v>
      </c>
      <c r="AY1092" s="19" t="s">
        <v>174</v>
      </c>
      <c r="BE1092" s="227">
        <f>IF(N1092="základní",J1092,0)</f>
        <v>0</v>
      </c>
      <c r="BF1092" s="227">
        <f>IF(N1092="snížená",J1092,0)</f>
        <v>0</v>
      </c>
      <c r="BG1092" s="227">
        <f>IF(N1092="zákl. přenesená",J1092,0)</f>
        <v>0</v>
      </c>
      <c r="BH1092" s="227">
        <f>IF(N1092="sníž. přenesená",J1092,0)</f>
        <v>0</v>
      </c>
      <c r="BI1092" s="227">
        <f>IF(N1092="nulová",J1092,0)</f>
        <v>0</v>
      </c>
      <c r="BJ1092" s="19" t="s">
        <v>79</v>
      </c>
      <c r="BK1092" s="227">
        <f>ROUND(I1092*H1092,2)</f>
        <v>0</v>
      </c>
      <c r="BL1092" s="19" t="s">
        <v>275</v>
      </c>
      <c r="BM1092" s="226" t="s">
        <v>1632</v>
      </c>
    </row>
    <row r="1093" s="2" customFormat="1">
      <c r="A1093" s="40"/>
      <c r="B1093" s="41"/>
      <c r="C1093" s="42"/>
      <c r="D1093" s="228" t="s">
        <v>183</v>
      </c>
      <c r="E1093" s="42"/>
      <c r="F1093" s="229" t="s">
        <v>1633</v>
      </c>
      <c r="G1093" s="42"/>
      <c r="H1093" s="42"/>
      <c r="I1093" s="230"/>
      <c r="J1093" s="42"/>
      <c r="K1093" s="42"/>
      <c r="L1093" s="46"/>
      <c r="M1093" s="231"/>
      <c r="N1093" s="232"/>
      <c r="O1093" s="86"/>
      <c r="P1093" s="86"/>
      <c r="Q1093" s="86"/>
      <c r="R1093" s="86"/>
      <c r="S1093" s="86"/>
      <c r="T1093" s="87"/>
      <c r="U1093" s="40"/>
      <c r="V1093" s="40"/>
      <c r="W1093" s="40"/>
      <c r="X1093" s="40"/>
      <c r="Y1093" s="40"/>
      <c r="Z1093" s="40"/>
      <c r="AA1093" s="40"/>
      <c r="AB1093" s="40"/>
      <c r="AC1093" s="40"/>
      <c r="AD1093" s="40"/>
      <c r="AE1093" s="40"/>
      <c r="AT1093" s="19" t="s">
        <v>183</v>
      </c>
      <c r="AU1093" s="19" t="s">
        <v>81</v>
      </c>
    </row>
    <row r="1094" s="13" customFormat="1">
      <c r="A1094" s="13"/>
      <c r="B1094" s="234"/>
      <c r="C1094" s="235"/>
      <c r="D1094" s="228" t="s">
        <v>197</v>
      </c>
      <c r="E1094" s="236" t="s">
        <v>19</v>
      </c>
      <c r="F1094" s="237" t="s">
        <v>1634</v>
      </c>
      <c r="G1094" s="235"/>
      <c r="H1094" s="238">
        <v>13.15</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197</v>
      </c>
      <c r="AU1094" s="244" t="s">
        <v>81</v>
      </c>
      <c r="AV1094" s="13" t="s">
        <v>81</v>
      </c>
      <c r="AW1094" s="13" t="s">
        <v>33</v>
      </c>
      <c r="AX1094" s="13" t="s">
        <v>72</v>
      </c>
      <c r="AY1094" s="244" t="s">
        <v>174</v>
      </c>
    </row>
    <row r="1095" s="13" customFormat="1">
      <c r="A1095" s="13"/>
      <c r="B1095" s="234"/>
      <c r="C1095" s="235"/>
      <c r="D1095" s="228" t="s">
        <v>197</v>
      </c>
      <c r="E1095" s="236" t="s">
        <v>19</v>
      </c>
      <c r="F1095" s="237" t="s">
        <v>1635</v>
      </c>
      <c r="G1095" s="235"/>
      <c r="H1095" s="238">
        <v>4</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197</v>
      </c>
      <c r="AU1095" s="244" t="s">
        <v>81</v>
      </c>
      <c r="AV1095" s="13" t="s">
        <v>81</v>
      </c>
      <c r="AW1095" s="13" t="s">
        <v>33</v>
      </c>
      <c r="AX1095" s="13" t="s">
        <v>72</v>
      </c>
      <c r="AY1095" s="244" t="s">
        <v>174</v>
      </c>
    </row>
    <row r="1096" s="2" customFormat="1">
      <c r="A1096" s="40"/>
      <c r="B1096" s="41"/>
      <c r="C1096" s="215" t="s">
        <v>1636</v>
      </c>
      <c r="D1096" s="215" t="s">
        <v>176</v>
      </c>
      <c r="E1096" s="216" t="s">
        <v>1637</v>
      </c>
      <c r="F1096" s="217" t="s">
        <v>1638</v>
      </c>
      <c r="G1096" s="218" t="s">
        <v>179</v>
      </c>
      <c r="H1096" s="219">
        <v>4.75</v>
      </c>
      <c r="I1096" s="220"/>
      <c r="J1096" s="221">
        <f>ROUND(I1096*H1096,2)</f>
        <v>0</v>
      </c>
      <c r="K1096" s="217" t="s">
        <v>180</v>
      </c>
      <c r="L1096" s="46"/>
      <c r="M1096" s="222" t="s">
        <v>19</v>
      </c>
      <c r="N1096" s="223" t="s">
        <v>43</v>
      </c>
      <c r="O1096" s="86"/>
      <c r="P1096" s="224">
        <f>O1096*H1096</f>
        <v>0</v>
      </c>
      <c r="Q1096" s="224">
        <v>0.0028900000000000002</v>
      </c>
      <c r="R1096" s="224">
        <f>Q1096*H1096</f>
        <v>0.0137275</v>
      </c>
      <c r="S1096" s="224">
        <v>0</v>
      </c>
      <c r="T1096" s="225">
        <f>S1096*H1096</f>
        <v>0</v>
      </c>
      <c r="U1096" s="40"/>
      <c r="V1096" s="40"/>
      <c r="W1096" s="40"/>
      <c r="X1096" s="40"/>
      <c r="Y1096" s="40"/>
      <c r="Z1096" s="40"/>
      <c r="AA1096" s="40"/>
      <c r="AB1096" s="40"/>
      <c r="AC1096" s="40"/>
      <c r="AD1096" s="40"/>
      <c r="AE1096" s="40"/>
      <c r="AR1096" s="226" t="s">
        <v>275</v>
      </c>
      <c r="AT1096" s="226" t="s">
        <v>176</v>
      </c>
      <c r="AU1096" s="226" t="s">
        <v>81</v>
      </c>
      <c r="AY1096" s="19" t="s">
        <v>174</v>
      </c>
      <c r="BE1096" s="227">
        <f>IF(N1096="základní",J1096,0)</f>
        <v>0</v>
      </c>
      <c r="BF1096" s="227">
        <f>IF(N1096="snížená",J1096,0)</f>
        <v>0</v>
      </c>
      <c r="BG1096" s="227">
        <f>IF(N1096="zákl. přenesená",J1096,0)</f>
        <v>0</v>
      </c>
      <c r="BH1096" s="227">
        <f>IF(N1096="sníž. přenesená",J1096,0)</f>
        <v>0</v>
      </c>
      <c r="BI1096" s="227">
        <f>IF(N1096="nulová",J1096,0)</f>
        <v>0</v>
      </c>
      <c r="BJ1096" s="19" t="s">
        <v>79</v>
      </c>
      <c r="BK1096" s="227">
        <f>ROUND(I1096*H1096,2)</f>
        <v>0</v>
      </c>
      <c r="BL1096" s="19" t="s">
        <v>275</v>
      </c>
      <c r="BM1096" s="226" t="s">
        <v>1639</v>
      </c>
    </row>
    <row r="1097" s="2" customFormat="1">
      <c r="A1097" s="40"/>
      <c r="B1097" s="41"/>
      <c r="C1097" s="42"/>
      <c r="D1097" s="228" t="s">
        <v>183</v>
      </c>
      <c r="E1097" s="42"/>
      <c r="F1097" s="229" t="s">
        <v>1640</v>
      </c>
      <c r="G1097" s="42"/>
      <c r="H1097" s="42"/>
      <c r="I1097" s="230"/>
      <c r="J1097" s="42"/>
      <c r="K1097" s="42"/>
      <c r="L1097" s="46"/>
      <c r="M1097" s="231"/>
      <c r="N1097" s="232"/>
      <c r="O1097" s="86"/>
      <c r="P1097" s="86"/>
      <c r="Q1097" s="86"/>
      <c r="R1097" s="86"/>
      <c r="S1097" s="86"/>
      <c r="T1097" s="87"/>
      <c r="U1097" s="40"/>
      <c r="V1097" s="40"/>
      <c r="W1097" s="40"/>
      <c r="X1097" s="40"/>
      <c r="Y1097" s="40"/>
      <c r="Z1097" s="40"/>
      <c r="AA1097" s="40"/>
      <c r="AB1097" s="40"/>
      <c r="AC1097" s="40"/>
      <c r="AD1097" s="40"/>
      <c r="AE1097" s="40"/>
      <c r="AT1097" s="19" t="s">
        <v>183</v>
      </c>
      <c r="AU1097" s="19" t="s">
        <v>81</v>
      </c>
    </row>
    <row r="1098" s="13" customFormat="1">
      <c r="A1098" s="13"/>
      <c r="B1098" s="234"/>
      <c r="C1098" s="235"/>
      <c r="D1098" s="228" t="s">
        <v>197</v>
      </c>
      <c r="E1098" s="236" t="s">
        <v>19</v>
      </c>
      <c r="F1098" s="237" t="s">
        <v>1641</v>
      </c>
      <c r="G1098" s="235"/>
      <c r="H1098" s="238">
        <v>3.75</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197</v>
      </c>
      <c r="AU1098" s="244" t="s">
        <v>81</v>
      </c>
      <c r="AV1098" s="13" t="s">
        <v>81</v>
      </c>
      <c r="AW1098" s="13" t="s">
        <v>33</v>
      </c>
      <c r="AX1098" s="13" t="s">
        <v>72</v>
      </c>
      <c r="AY1098" s="244" t="s">
        <v>174</v>
      </c>
    </row>
    <row r="1099" s="13" customFormat="1">
      <c r="A1099" s="13"/>
      <c r="B1099" s="234"/>
      <c r="C1099" s="235"/>
      <c r="D1099" s="228" t="s">
        <v>197</v>
      </c>
      <c r="E1099" s="236" t="s">
        <v>19</v>
      </c>
      <c r="F1099" s="237" t="s">
        <v>1642</v>
      </c>
      <c r="G1099" s="235"/>
      <c r="H1099" s="238">
        <v>1</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197</v>
      </c>
      <c r="AU1099" s="244" t="s">
        <v>81</v>
      </c>
      <c r="AV1099" s="13" t="s">
        <v>81</v>
      </c>
      <c r="AW1099" s="13" t="s">
        <v>33</v>
      </c>
      <c r="AX1099" s="13" t="s">
        <v>72</v>
      </c>
      <c r="AY1099" s="244" t="s">
        <v>174</v>
      </c>
    </row>
    <row r="1100" s="2" customFormat="1">
      <c r="A1100" s="40"/>
      <c r="B1100" s="41"/>
      <c r="C1100" s="215" t="s">
        <v>1643</v>
      </c>
      <c r="D1100" s="215" t="s">
        <v>176</v>
      </c>
      <c r="E1100" s="216" t="s">
        <v>1644</v>
      </c>
      <c r="F1100" s="217" t="s">
        <v>1645</v>
      </c>
      <c r="G1100" s="218" t="s">
        <v>366</v>
      </c>
      <c r="H1100" s="219">
        <v>1</v>
      </c>
      <c r="I1100" s="220"/>
      <c r="J1100" s="221">
        <f>ROUND(I1100*H1100,2)</f>
        <v>0</v>
      </c>
      <c r="K1100" s="217" t="s">
        <v>180</v>
      </c>
      <c r="L1100" s="46"/>
      <c r="M1100" s="222" t="s">
        <v>19</v>
      </c>
      <c r="N1100" s="223" t="s">
        <v>43</v>
      </c>
      <c r="O1100" s="86"/>
      <c r="P1100" s="224">
        <f>O1100*H1100</f>
        <v>0</v>
      </c>
      <c r="Q1100" s="224">
        <v>0</v>
      </c>
      <c r="R1100" s="224">
        <f>Q1100*H1100</f>
        <v>0</v>
      </c>
      <c r="S1100" s="224">
        <v>0</v>
      </c>
      <c r="T1100" s="225">
        <f>S1100*H1100</f>
        <v>0</v>
      </c>
      <c r="U1100" s="40"/>
      <c r="V1100" s="40"/>
      <c r="W1100" s="40"/>
      <c r="X1100" s="40"/>
      <c r="Y1100" s="40"/>
      <c r="Z1100" s="40"/>
      <c r="AA1100" s="40"/>
      <c r="AB1100" s="40"/>
      <c r="AC1100" s="40"/>
      <c r="AD1100" s="40"/>
      <c r="AE1100" s="40"/>
      <c r="AR1100" s="226" t="s">
        <v>275</v>
      </c>
      <c r="AT1100" s="226" t="s">
        <v>176</v>
      </c>
      <c r="AU1100" s="226" t="s">
        <v>81</v>
      </c>
      <c r="AY1100" s="19" t="s">
        <v>174</v>
      </c>
      <c r="BE1100" s="227">
        <f>IF(N1100="základní",J1100,0)</f>
        <v>0</v>
      </c>
      <c r="BF1100" s="227">
        <f>IF(N1100="snížená",J1100,0)</f>
        <v>0</v>
      </c>
      <c r="BG1100" s="227">
        <f>IF(N1100="zákl. přenesená",J1100,0)</f>
        <v>0</v>
      </c>
      <c r="BH1100" s="227">
        <f>IF(N1100="sníž. přenesená",J1100,0)</f>
        <v>0</v>
      </c>
      <c r="BI1100" s="227">
        <f>IF(N1100="nulová",J1100,0)</f>
        <v>0</v>
      </c>
      <c r="BJ1100" s="19" t="s">
        <v>79</v>
      </c>
      <c r="BK1100" s="227">
        <f>ROUND(I1100*H1100,2)</f>
        <v>0</v>
      </c>
      <c r="BL1100" s="19" t="s">
        <v>275</v>
      </c>
      <c r="BM1100" s="226" t="s">
        <v>1646</v>
      </c>
    </row>
    <row r="1101" s="2" customFormat="1">
      <c r="A1101" s="40"/>
      <c r="B1101" s="41"/>
      <c r="C1101" s="42"/>
      <c r="D1101" s="228" t="s">
        <v>183</v>
      </c>
      <c r="E1101" s="42"/>
      <c r="F1101" s="229" t="s">
        <v>1647</v>
      </c>
      <c r="G1101" s="42"/>
      <c r="H1101" s="42"/>
      <c r="I1101" s="230"/>
      <c r="J1101" s="42"/>
      <c r="K1101" s="42"/>
      <c r="L1101" s="46"/>
      <c r="M1101" s="231"/>
      <c r="N1101" s="232"/>
      <c r="O1101" s="86"/>
      <c r="P1101" s="86"/>
      <c r="Q1101" s="86"/>
      <c r="R1101" s="86"/>
      <c r="S1101" s="86"/>
      <c r="T1101" s="87"/>
      <c r="U1101" s="40"/>
      <c r="V1101" s="40"/>
      <c r="W1101" s="40"/>
      <c r="X1101" s="40"/>
      <c r="Y1101" s="40"/>
      <c r="Z1101" s="40"/>
      <c r="AA1101" s="40"/>
      <c r="AB1101" s="40"/>
      <c r="AC1101" s="40"/>
      <c r="AD1101" s="40"/>
      <c r="AE1101" s="40"/>
      <c r="AT1101" s="19" t="s">
        <v>183</v>
      </c>
      <c r="AU1101" s="19" t="s">
        <v>81</v>
      </c>
    </row>
    <row r="1102" s="2" customFormat="1" ht="16.5" customHeight="1">
      <c r="A1102" s="40"/>
      <c r="B1102" s="41"/>
      <c r="C1102" s="245" t="s">
        <v>1648</v>
      </c>
      <c r="D1102" s="245" t="s">
        <v>269</v>
      </c>
      <c r="E1102" s="246" t="s">
        <v>1649</v>
      </c>
      <c r="F1102" s="247" t="s">
        <v>1650</v>
      </c>
      <c r="G1102" s="248" t="s">
        <v>366</v>
      </c>
      <c r="H1102" s="249">
        <v>1</v>
      </c>
      <c r="I1102" s="250"/>
      <c r="J1102" s="251">
        <f>ROUND(I1102*H1102,2)</f>
        <v>0</v>
      </c>
      <c r="K1102" s="247" t="s">
        <v>180</v>
      </c>
      <c r="L1102" s="252"/>
      <c r="M1102" s="253" t="s">
        <v>19</v>
      </c>
      <c r="N1102" s="254" t="s">
        <v>43</v>
      </c>
      <c r="O1102" s="86"/>
      <c r="P1102" s="224">
        <f>O1102*H1102</f>
        <v>0</v>
      </c>
      <c r="Q1102" s="224">
        <v>0.0089999999999999993</v>
      </c>
      <c r="R1102" s="224">
        <f>Q1102*H1102</f>
        <v>0.0089999999999999993</v>
      </c>
      <c r="S1102" s="224">
        <v>0</v>
      </c>
      <c r="T1102" s="225">
        <f>S1102*H1102</f>
        <v>0</v>
      </c>
      <c r="U1102" s="40"/>
      <c r="V1102" s="40"/>
      <c r="W1102" s="40"/>
      <c r="X1102" s="40"/>
      <c r="Y1102" s="40"/>
      <c r="Z1102" s="40"/>
      <c r="AA1102" s="40"/>
      <c r="AB1102" s="40"/>
      <c r="AC1102" s="40"/>
      <c r="AD1102" s="40"/>
      <c r="AE1102" s="40"/>
      <c r="AR1102" s="226" t="s">
        <v>394</v>
      </c>
      <c r="AT1102" s="226" t="s">
        <v>269</v>
      </c>
      <c r="AU1102" s="226" t="s">
        <v>81</v>
      </c>
      <c r="AY1102" s="19" t="s">
        <v>174</v>
      </c>
      <c r="BE1102" s="227">
        <f>IF(N1102="základní",J1102,0)</f>
        <v>0</v>
      </c>
      <c r="BF1102" s="227">
        <f>IF(N1102="snížená",J1102,0)</f>
        <v>0</v>
      </c>
      <c r="BG1102" s="227">
        <f>IF(N1102="zákl. přenesená",J1102,0)</f>
        <v>0</v>
      </c>
      <c r="BH1102" s="227">
        <f>IF(N1102="sníž. přenesená",J1102,0)</f>
        <v>0</v>
      </c>
      <c r="BI1102" s="227">
        <f>IF(N1102="nulová",J1102,0)</f>
        <v>0</v>
      </c>
      <c r="BJ1102" s="19" t="s">
        <v>79</v>
      </c>
      <c r="BK1102" s="227">
        <f>ROUND(I1102*H1102,2)</f>
        <v>0</v>
      </c>
      <c r="BL1102" s="19" t="s">
        <v>275</v>
      </c>
      <c r="BM1102" s="226" t="s">
        <v>1651</v>
      </c>
    </row>
    <row r="1103" s="2" customFormat="1">
      <c r="A1103" s="40"/>
      <c r="B1103" s="41"/>
      <c r="C1103" s="42"/>
      <c r="D1103" s="228" t="s">
        <v>183</v>
      </c>
      <c r="E1103" s="42"/>
      <c r="F1103" s="229" t="s">
        <v>1650</v>
      </c>
      <c r="G1103" s="42"/>
      <c r="H1103" s="42"/>
      <c r="I1103" s="230"/>
      <c r="J1103" s="42"/>
      <c r="K1103" s="42"/>
      <c r="L1103" s="46"/>
      <c r="M1103" s="231"/>
      <c r="N1103" s="232"/>
      <c r="O1103" s="86"/>
      <c r="P1103" s="86"/>
      <c r="Q1103" s="86"/>
      <c r="R1103" s="86"/>
      <c r="S1103" s="86"/>
      <c r="T1103" s="87"/>
      <c r="U1103" s="40"/>
      <c r="V1103" s="40"/>
      <c r="W1103" s="40"/>
      <c r="X1103" s="40"/>
      <c r="Y1103" s="40"/>
      <c r="Z1103" s="40"/>
      <c r="AA1103" s="40"/>
      <c r="AB1103" s="40"/>
      <c r="AC1103" s="40"/>
      <c r="AD1103" s="40"/>
      <c r="AE1103" s="40"/>
      <c r="AT1103" s="19" t="s">
        <v>183</v>
      </c>
      <c r="AU1103" s="19" t="s">
        <v>81</v>
      </c>
    </row>
    <row r="1104" s="2" customFormat="1">
      <c r="A1104" s="40"/>
      <c r="B1104" s="41"/>
      <c r="C1104" s="215" t="s">
        <v>1652</v>
      </c>
      <c r="D1104" s="215" t="s">
        <v>176</v>
      </c>
      <c r="E1104" s="216" t="s">
        <v>1653</v>
      </c>
      <c r="F1104" s="217" t="s">
        <v>1654</v>
      </c>
      <c r="G1104" s="218" t="s">
        <v>238</v>
      </c>
      <c r="H1104" s="219">
        <v>3.786</v>
      </c>
      <c r="I1104" s="220"/>
      <c r="J1104" s="221">
        <f>ROUND(I1104*H1104,2)</f>
        <v>0</v>
      </c>
      <c r="K1104" s="217" t="s">
        <v>180</v>
      </c>
      <c r="L1104" s="46"/>
      <c r="M1104" s="222" t="s">
        <v>19</v>
      </c>
      <c r="N1104" s="223" t="s">
        <v>43</v>
      </c>
      <c r="O1104" s="86"/>
      <c r="P1104" s="224">
        <f>O1104*H1104</f>
        <v>0</v>
      </c>
      <c r="Q1104" s="224">
        <v>0</v>
      </c>
      <c r="R1104" s="224">
        <f>Q1104*H1104</f>
        <v>0</v>
      </c>
      <c r="S1104" s="224">
        <v>0</v>
      </c>
      <c r="T1104" s="225">
        <f>S1104*H1104</f>
        <v>0</v>
      </c>
      <c r="U1104" s="40"/>
      <c r="V1104" s="40"/>
      <c r="W1104" s="40"/>
      <c r="X1104" s="40"/>
      <c r="Y1104" s="40"/>
      <c r="Z1104" s="40"/>
      <c r="AA1104" s="40"/>
      <c r="AB1104" s="40"/>
      <c r="AC1104" s="40"/>
      <c r="AD1104" s="40"/>
      <c r="AE1104" s="40"/>
      <c r="AR1104" s="226" t="s">
        <v>275</v>
      </c>
      <c r="AT1104" s="226" t="s">
        <v>176</v>
      </c>
      <c r="AU1104" s="226" t="s">
        <v>81</v>
      </c>
      <c r="AY1104" s="19" t="s">
        <v>174</v>
      </c>
      <c r="BE1104" s="227">
        <f>IF(N1104="základní",J1104,0)</f>
        <v>0</v>
      </c>
      <c r="BF1104" s="227">
        <f>IF(N1104="snížená",J1104,0)</f>
        <v>0</v>
      </c>
      <c r="BG1104" s="227">
        <f>IF(N1104="zákl. přenesená",J1104,0)</f>
        <v>0</v>
      </c>
      <c r="BH1104" s="227">
        <f>IF(N1104="sníž. přenesená",J1104,0)</f>
        <v>0</v>
      </c>
      <c r="BI1104" s="227">
        <f>IF(N1104="nulová",J1104,0)</f>
        <v>0</v>
      </c>
      <c r="BJ1104" s="19" t="s">
        <v>79</v>
      </c>
      <c r="BK1104" s="227">
        <f>ROUND(I1104*H1104,2)</f>
        <v>0</v>
      </c>
      <c r="BL1104" s="19" t="s">
        <v>275</v>
      </c>
      <c r="BM1104" s="226" t="s">
        <v>1655</v>
      </c>
    </row>
    <row r="1105" s="2" customFormat="1">
      <c r="A1105" s="40"/>
      <c r="B1105" s="41"/>
      <c r="C1105" s="42"/>
      <c r="D1105" s="228" t="s">
        <v>183</v>
      </c>
      <c r="E1105" s="42"/>
      <c r="F1105" s="229" t="s">
        <v>1656</v>
      </c>
      <c r="G1105" s="42"/>
      <c r="H1105" s="42"/>
      <c r="I1105" s="230"/>
      <c r="J1105" s="42"/>
      <c r="K1105" s="42"/>
      <c r="L1105" s="46"/>
      <c r="M1105" s="231"/>
      <c r="N1105" s="232"/>
      <c r="O1105" s="86"/>
      <c r="P1105" s="86"/>
      <c r="Q1105" s="86"/>
      <c r="R1105" s="86"/>
      <c r="S1105" s="86"/>
      <c r="T1105" s="87"/>
      <c r="U1105" s="40"/>
      <c r="V1105" s="40"/>
      <c r="W1105" s="40"/>
      <c r="X1105" s="40"/>
      <c r="Y1105" s="40"/>
      <c r="Z1105" s="40"/>
      <c r="AA1105" s="40"/>
      <c r="AB1105" s="40"/>
      <c r="AC1105" s="40"/>
      <c r="AD1105" s="40"/>
      <c r="AE1105" s="40"/>
      <c r="AT1105" s="19" t="s">
        <v>183</v>
      </c>
      <c r="AU1105" s="19" t="s">
        <v>81</v>
      </c>
    </row>
    <row r="1106" s="2" customFormat="1">
      <c r="A1106" s="40"/>
      <c r="B1106" s="41"/>
      <c r="C1106" s="42"/>
      <c r="D1106" s="228" t="s">
        <v>185</v>
      </c>
      <c r="E1106" s="42"/>
      <c r="F1106" s="233" t="s">
        <v>1657</v>
      </c>
      <c r="G1106" s="42"/>
      <c r="H1106" s="42"/>
      <c r="I1106" s="230"/>
      <c r="J1106" s="42"/>
      <c r="K1106" s="42"/>
      <c r="L1106" s="46"/>
      <c r="M1106" s="231"/>
      <c r="N1106" s="232"/>
      <c r="O1106" s="86"/>
      <c r="P1106" s="86"/>
      <c r="Q1106" s="86"/>
      <c r="R1106" s="86"/>
      <c r="S1106" s="86"/>
      <c r="T1106" s="87"/>
      <c r="U1106" s="40"/>
      <c r="V1106" s="40"/>
      <c r="W1106" s="40"/>
      <c r="X1106" s="40"/>
      <c r="Y1106" s="40"/>
      <c r="Z1106" s="40"/>
      <c r="AA1106" s="40"/>
      <c r="AB1106" s="40"/>
      <c r="AC1106" s="40"/>
      <c r="AD1106" s="40"/>
      <c r="AE1106" s="40"/>
      <c r="AT1106" s="19" t="s">
        <v>185</v>
      </c>
      <c r="AU1106" s="19" t="s">
        <v>81</v>
      </c>
    </row>
    <row r="1107" s="12" customFormat="1" ht="22.8" customHeight="1">
      <c r="A1107" s="12"/>
      <c r="B1107" s="199"/>
      <c r="C1107" s="200"/>
      <c r="D1107" s="201" t="s">
        <v>71</v>
      </c>
      <c r="E1107" s="213" t="s">
        <v>1658</v>
      </c>
      <c r="F1107" s="213" t="s">
        <v>1659</v>
      </c>
      <c r="G1107" s="200"/>
      <c r="H1107" s="200"/>
      <c r="I1107" s="203"/>
      <c r="J1107" s="214">
        <f>BK1107</f>
        <v>0</v>
      </c>
      <c r="K1107" s="200"/>
      <c r="L1107" s="205"/>
      <c r="M1107" s="206"/>
      <c r="N1107" s="207"/>
      <c r="O1107" s="207"/>
      <c r="P1107" s="208">
        <f>SUM(P1108:P1132)</f>
        <v>0</v>
      </c>
      <c r="Q1107" s="207"/>
      <c r="R1107" s="208">
        <f>SUM(R1108:R1132)</f>
        <v>0.15815612000000001</v>
      </c>
      <c r="S1107" s="207"/>
      <c r="T1107" s="209">
        <f>SUM(T1108:T1132)</f>
        <v>0</v>
      </c>
      <c r="U1107" s="12"/>
      <c r="V1107" s="12"/>
      <c r="W1107" s="12"/>
      <c r="X1107" s="12"/>
      <c r="Y1107" s="12"/>
      <c r="Z1107" s="12"/>
      <c r="AA1107" s="12"/>
      <c r="AB1107" s="12"/>
      <c r="AC1107" s="12"/>
      <c r="AD1107" s="12"/>
      <c r="AE1107" s="12"/>
      <c r="AR1107" s="210" t="s">
        <v>81</v>
      </c>
      <c r="AT1107" s="211" t="s">
        <v>71</v>
      </c>
      <c r="AU1107" s="211" t="s">
        <v>79</v>
      </c>
      <c r="AY1107" s="210" t="s">
        <v>174</v>
      </c>
      <c r="BK1107" s="212">
        <f>SUM(BK1108:BK1132)</f>
        <v>0</v>
      </c>
    </row>
    <row r="1108" s="2" customFormat="1" ht="16.5" customHeight="1">
      <c r="A1108" s="40"/>
      <c r="B1108" s="41"/>
      <c r="C1108" s="215" t="s">
        <v>1660</v>
      </c>
      <c r="D1108" s="215" t="s">
        <v>176</v>
      </c>
      <c r="E1108" s="216" t="s">
        <v>1661</v>
      </c>
      <c r="F1108" s="217" t="s">
        <v>1662</v>
      </c>
      <c r="G1108" s="218" t="s">
        <v>252</v>
      </c>
      <c r="H1108" s="219">
        <v>394.238</v>
      </c>
      <c r="I1108" s="220"/>
      <c r="J1108" s="221">
        <f>ROUND(I1108*H1108,2)</f>
        <v>0</v>
      </c>
      <c r="K1108" s="217" t="s">
        <v>180</v>
      </c>
      <c r="L1108" s="46"/>
      <c r="M1108" s="222" t="s">
        <v>19</v>
      </c>
      <c r="N1108" s="223" t="s">
        <v>43</v>
      </c>
      <c r="O1108" s="86"/>
      <c r="P1108" s="224">
        <f>O1108*H1108</f>
        <v>0</v>
      </c>
      <c r="Q1108" s="224">
        <v>0.00013999999999999999</v>
      </c>
      <c r="R1108" s="224">
        <f>Q1108*H1108</f>
        <v>0.055193319999999997</v>
      </c>
      <c r="S1108" s="224">
        <v>0</v>
      </c>
      <c r="T1108" s="225">
        <f>S1108*H1108</f>
        <v>0</v>
      </c>
      <c r="U1108" s="40"/>
      <c r="V1108" s="40"/>
      <c r="W1108" s="40"/>
      <c r="X1108" s="40"/>
      <c r="Y1108" s="40"/>
      <c r="Z1108" s="40"/>
      <c r="AA1108" s="40"/>
      <c r="AB1108" s="40"/>
      <c r="AC1108" s="40"/>
      <c r="AD1108" s="40"/>
      <c r="AE1108" s="40"/>
      <c r="AR1108" s="226" t="s">
        <v>275</v>
      </c>
      <c r="AT1108" s="226" t="s">
        <v>176</v>
      </c>
      <c r="AU1108" s="226" t="s">
        <v>81</v>
      </c>
      <c r="AY1108" s="19" t="s">
        <v>174</v>
      </c>
      <c r="BE1108" s="227">
        <f>IF(N1108="základní",J1108,0)</f>
        <v>0</v>
      </c>
      <c r="BF1108" s="227">
        <f>IF(N1108="snížená",J1108,0)</f>
        <v>0</v>
      </c>
      <c r="BG1108" s="227">
        <f>IF(N1108="zákl. přenesená",J1108,0)</f>
        <v>0</v>
      </c>
      <c r="BH1108" s="227">
        <f>IF(N1108="sníž. přenesená",J1108,0)</f>
        <v>0</v>
      </c>
      <c r="BI1108" s="227">
        <f>IF(N1108="nulová",J1108,0)</f>
        <v>0</v>
      </c>
      <c r="BJ1108" s="19" t="s">
        <v>79</v>
      </c>
      <c r="BK1108" s="227">
        <f>ROUND(I1108*H1108,2)</f>
        <v>0</v>
      </c>
      <c r="BL1108" s="19" t="s">
        <v>275</v>
      </c>
      <c r="BM1108" s="226" t="s">
        <v>1663</v>
      </c>
    </row>
    <row r="1109" s="2" customFormat="1">
      <c r="A1109" s="40"/>
      <c r="B1109" s="41"/>
      <c r="C1109" s="42"/>
      <c r="D1109" s="228" t="s">
        <v>183</v>
      </c>
      <c r="E1109" s="42"/>
      <c r="F1109" s="229" t="s">
        <v>1664</v>
      </c>
      <c r="G1109" s="42"/>
      <c r="H1109" s="42"/>
      <c r="I1109" s="230"/>
      <c r="J1109" s="42"/>
      <c r="K1109" s="42"/>
      <c r="L1109" s="46"/>
      <c r="M1109" s="231"/>
      <c r="N1109" s="232"/>
      <c r="O1109" s="86"/>
      <c r="P1109" s="86"/>
      <c r="Q1109" s="86"/>
      <c r="R1109" s="86"/>
      <c r="S1109" s="86"/>
      <c r="T1109" s="87"/>
      <c r="U1109" s="40"/>
      <c r="V1109" s="40"/>
      <c r="W1109" s="40"/>
      <c r="X1109" s="40"/>
      <c r="Y1109" s="40"/>
      <c r="Z1109" s="40"/>
      <c r="AA1109" s="40"/>
      <c r="AB1109" s="40"/>
      <c r="AC1109" s="40"/>
      <c r="AD1109" s="40"/>
      <c r="AE1109" s="40"/>
      <c r="AT1109" s="19" t="s">
        <v>183</v>
      </c>
      <c r="AU1109" s="19" t="s">
        <v>81</v>
      </c>
    </row>
    <row r="1110" s="2" customFormat="1">
      <c r="A1110" s="40"/>
      <c r="B1110" s="41"/>
      <c r="C1110" s="42"/>
      <c r="D1110" s="228" t="s">
        <v>185</v>
      </c>
      <c r="E1110" s="42"/>
      <c r="F1110" s="233" t="s">
        <v>1665</v>
      </c>
      <c r="G1110" s="42"/>
      <c r="H1110" s="42"/>
      <c r="I1110" s="230"/>
      <c r="J1110" s="42"/>
      <c r="K1110" s="42"/>
      <c r="L1110" s="46"/>
      <c r="M1110" s="231"/>
      <c r="N1110" s="232"/>
      <c r="O1110" s="86"/>
      <c r="P1110" s="86"/>
      <c r="Q1110" s="86"/>
      <c r="R1110" s="86"/>
      <c r="S1110" s="86"/>
      <c r="T1110" s="87"/>
      <c r="U1110" s="40"/>
      <c r="V1110" s="40"/>
      <c r="W1110" s="40"/>
      <c r="X1110" s="40"/>
      <c r="Y1110" s="40"/>
      <c r="Z1110" s="40"/>
      <c r="AA1110" s="40"/>
      <c r="AB1110" s="40"/>
      <c r="AC1110" s="40"/>
      <c r="AD1110" s="40"/>
      <c r="AE1110" s="40"/>
      <c r="AT1110" s="19" t="s">
        <v>185</v>
      </c>
      <c r="AU1110" s="19" t="s">
        <v>81</v>
      </c>
    </row>
    <row r="1111" s="13" customFormat="1">
      <c r="A1111" s="13"/>
      <c r="B1111" s="234"/>
      <c r="C1111" s="235"/>
      <c r="D1111" s="228" t="s">
        <v>197</v>
      </c>
      <c r="E1111" s="236" t="s">
        <v>19</v>
      </c>
      <c r="F1111" s="237" t="s">
        <v>1666</v>
      </c>
      <c r="G1111" s="235"/>
      <c r="H1111" s="238">
        <v>365.43799999999999</v>
      </c>
      <c r="I1111" s="239"/>
      <c r="J1111" s="235"/>
      <c r="K1111" s="235"/>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197</v>
      </c>
      <c r="AU1111" s="244" t="s">
        <v>81</v>
      </c>
      <c r="AV1111" s="13" t="s">
        <v>81</v>
      </c>
      <c r="AW1111" s="13" t="s">
        <v>33</v>
      </c>
      <c r="AX1111" s="13" t="s">
        <v>72</v>
      </c>
      <c r="AY1111" s="244" t="s">
        <v>174</v>
      </c>
    </row>
    <row r="1112" s="13" customFormat="1">
      <c r="A1112" s="13"/>
      <c r="B1112" s="234"/>
      <c r="C1112" s="235"/>
      <c r="D1112" s="228" t="s">
        <v>197</v>
      </c>
      <c r="E1112" s="236" t="s">
        <v>19</v>
      </c>
      <c r="F1112" s="237" t="s">
        <v>1308</v>
      </c>
      <c r="G1112" s="235"/>
      <c r="H1112" s="238">
        <v>4.7999999999999998</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197</v>
      </c>
      <c r="AU1112" s="244" t="s">
        <v>81</v>
      </c>
      <c r="AV1112" s="13" t="s">
        <v>81</v>
      </c>
      <c r="AW1112" s="13" t="s">
        <v>33</v>
      </c>
      <c r="AX1112" s="13" t="s">
        <v>72</v>
      </c>
      <c r="AY1112" s="244" t="s">
        <v>174</v>
      </c>
    </row>
    <row r="1113" s="13" customFormat="1">
      <c r="A1113" s="13"/>
      <c r="B1113" s="234"/>
      <c r="C1113" s="235"/>
      <c r="D1113" s="228" t="s">
        <v>197</v>
      </c>
      <c r="E1113" s="236" t="s">
        <v>19</v>
      </c>
      <c r="F1113" s="237" t="s">
        <v>1309</v>
      </c>
      <c r="G1113" s="235"/>
      <c r="H1113" s="238">
        <v>24</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197</v>
      </c>
      <c r="AU1113" s="244" t="s">
        <v>81</v>
      </c>
      <c r="AV1113" s="13" t="s">
        <v>81</v>
      </c>
      <c r="AW1113" s="13" t="s">
        <v>33</v>
      </c>
      <c r="AX1113" s="13" t="s">
        <v>72</v>
      </c>
      <c r="AY1113" s="244" t="s">
        <v>174</v>
      </c>
    </row>
    <row r="1114" s="2" customFormat="1">
      <c r="A1114" s="40"/>
      <c r="B1114" s="41"/>
      <c r="C1114" s="215" t="s">
        <v>1667</v>
      </c>
      <c r="D1114" s="215" t="s">
        <v>176</v>
      </c>
      <c r="E1114" s="216" t="s">
        <v>1668</v>
      </c>
      <c r="F1114" s="217" t="s">
        <v>1669</v>
      </c>
      <c r="G1114" s="218" t="s">
        <v>252</v>
      </c>
      <c r="H1114" s="219">
        <v>394.238</v>
      </c>
      <c r="I1114" s="220"/>
      <c r="J1114" s="221">
        <f>ROUND(I1114*H1114,2)</f>
        <v>0</v>
      </c>
      <c r="K1114" s="217" t="s">
        <v>180</v>
      </c>
      <c r="L1114" s="46"/>
      <c r="M1114" s="222" t="s">
        <v>19</v>
      </c>
      <c r="N1114" s="223" t="s">
        <v>43</v>
      </c>
      <c r="O1114" s="86"/>
      <c r="P1114" s="224">
        <f>O1114*H1114</f>
        <v>0</v>
      </c>
      <c r="Q1114" s="224">
        <v>0</v>
      </c>
      <c r="R1114" s="224">
        <f>Q1114*H1114</f>
        <v>0</v>
      </c>
      <c r="S1114" s="224">
        <v>0</v>
      </c>
      <c r="T1114" s="225">
        <f>S1114*H1114</f>
        <v>0</v>
      </c>
      <c r="U1114" s="40"/>
      <c r="V1114" s="40"/>
      <c r="W1114" s="40"/>
      <c r="X1114" s="40"/>
      <c r="Y1114" s="40"/>
      <c r="Z1114" s="40"/>
      <c r="AA1114" s="40"/>
      <c r="AB1114" s="40"/>
      <c r="AC1114" s="40"/>
      <c r="AD1114" s="40"/>
      <c r="AE1114" s="40"/>
      <c r="AR1114" s="226" t="s">
        <v>275</v>
      </c>
      <c r="AT1114" s="226" t="s">
        <v>176</v>
      </c>
      <c r="AU1114" s="226" t="s">
        <v>81</v>
      </c>
      <c r="AY1114" s="19" t="s">
        <v>174</v>
      </c>
      <c r="BE1114" s="227">
        <f>IF(N1114="základní",J1114,0)</f>
        <v>0</v>
      </c>
      <c r="BF1114" s="227">
        <f>IF(N1114="snížená",J1114,0)</f>
        <v>0</v>
      </c>
      <c r="BG1114" s="227">
        <f>IF(N1114="zákl. přenesená",J1114,0)</f>
        <v>0</v>
      </c>
      <c r="BH1114" s="227">
        <f>IF(N1114="sníž. přenesená",J1114,0)</f>
        <v>0</v>
      </c>
      <c r="BI1114" s="227">
        <f>IF(N1114="nulová",J1114,0)</f>
        <v>0</v>
      </c>
      <c r="BJ1114" s="19" t="s">
        <v>79</v>
      </c>
      <c r="BK1114" s="227">
        <f>ROUND(I1114*H1114,2)</f>
        <v>0</v>
      </c>
      <c r="BL1114" s="19" t="s">
        <v>275</v>
      </c>
      <c r="BM1114" s="226" t="s">
        <v>1670</v>
      </c>
    </row>
    <row r="1115" s="2" customFormat="1">
      <c r="A1115" s="40"/>
      <c r="B1115" s="41"/>
      <c r="C1115" s="42"/>
      <c r="D1115" s="228" t="s">
        <v>183</v>
      </c>
      <c r="E1115" s="42"/>
      <c r="F1115" s="229" t="s">
        <v>1671</v>
      </c>
      <c r="G1115" s="42"/>
      <c r="H1115" s="42"/>
      <c r="I1115" s="230"/>
      <c r="J1115" s="42"/>
      <c r="K1115" s="42"/>
      <c r="L1115" s="46"/>
      <c r="M1115" s="231"/>
      <c r="N1115" s="232"/>
      <c r="O1115" s="86"/>
      <c r="P1115" s="86"/>
      <c r="Q1115" s="86"/>
      <c r="R1115" s="86"/>
      <c r="S1115" s="86"/>
      <c r="T1115" s="87"/>
      <c r="U1115" s="40"/>
      <c r="V1115" s="40"/>
      <c r="W1115" s="40"/>
      <c r="X1115" s="40"/>
      <c r="Y1115" s="40"/>
      <c r="Z1115" s="40"/>
      <c r="AA1115" s="40"/>
      <c r="AB1115" s="40"/>
      <c r="AC1115" s="40"/>
      <c r="AD1115" s="40"/>
      <c r="AE1115" s="40"/>
      <c r="AT1115" s="19" t="s">
        <v>183</v>
      </c>
      <c r="AU1115" s="19" t="s">
        <v>81</v>
      </c>
    </row>
    <row r="1116" s="2" customFormat="1">
      <c r="A1116" s="40"/>
      <c r="B1116" s="41"/>
      <c r="C1116" s="42"/>
      <c r="D1116" s="228" t="s">
        <v>185</v>
      </c>
      <c r="E1116" s="42"/>
      <c r="F1116" s="233" t="s">
        <v>1672</v>
      </c>
      <c r="G1116" s="42"/>
      <c r="H1116" s="42"/>
      <c r="I1116" s="230"/>
      <c r="J1116" s="42"/>
      <c r="K1116" s="42"/>
      <c r="L1116" s="46"/>
      <c r="M1116" s="231"/>
      <c r="N1116" s="232"/>
      <c r="O1116" s="86"/>
      <c r="P1116" s="86"/>
      <c r="Q1116" s="86"/>
      <c r="R1116" s="86"/>
      <c r="S1116" s="86"/>
      <c r="T1116" s="87"/>
      <c r="U1116" s="40"/>
      <c r="V1116" s="40"/>
      <c r="W1116" s="40"/>
      <c r="X1116" s="40"/>
      <c r="Y1116" s="40"/>
      <c r="Z1116" s="40"/>
      <c r="AA1116" s="40"/>
      <c r="AB1116" s="40"/>
      <c r="AC1116" s="40"/>
      <c r="AD1116" s="40"/>
      <c r="AE1116" s="40"/>
      <c r="AT1116" s="19" t="s">
        <v>185</v>
      </c>
      <c r="AU1116" s="19" t="s">
        <v>81</v>
      </c>
    </row>
    <row r="1117" s="13" customFormat="1">
      <c r="A1117" s="13"/>
      <c r="B1117" s="234"/>
      <c r="C1117" s="235"/>
      <c r="D1117" s="228" t="s">
        <v>197</v>
      </c>
      <c r="E1117" s="236" t="s">
        <v>19</v>
      </c>
      <c r="F1117" s="237" t="s">
        <v>1673</v>
      </c>
      <c r="G1117" s="235"/>
      <c r="H1117" s="238">
        <v>365.43799999999999</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197</v>
      </c>
      <c r="AU1117" s="244" t="s">
        <v>81</v>
      </c>
      <c r="AV1117" s="13" t="s">
        <v>81</v>
      </c>
      <c r="AW1117" s="13" t="s">
        <v>33</v>
      </c>
      <c r="AX1117" s="13" t="s">
        <v>72</v>
      </c>
      <c r="AY1117" s="244" t="s">
        <v>174</v>
      </c>
    </row>
    <row r="1118" s="13" customFormat="1">
      <c r="A1118" s="13"/>
      <c r="B1118" s="234"/>
      <c r="C1118" s="235"/>
      <c r="D1118" s="228" t="s">
        <v>197</v>
      </c>
      <c r="E1118" s="236" t="s">
        <v>19</v>
      </c>
      <c r="F1118" s="237" t="s">
        <v>1308</v>
      </c>
      <c r="G1118" s="235"/>
      <c r="H1118" s="238">
        <v>4.7999999999999998</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197</v>
      </c>
      <c r="AU1118" s="244" t="s">
        <v>81</v>
      </c>
      <c r="AV1118" s="13" t="s">
        <v>81</v>
      </c>
      <c r="AW1118" s="13" t="s">
        <v>33</v>
      </c>
      <c r="AX1118" s="13" t="s">
        <v>72</v>
      </c>
      <c r="AY1118" s="244" t="s">
        <v>174</v>
      </c>
    </row>
    <row r="1119" s="13" customFormat="1">
      <c r="A1119" s="13"/>
      <c r="B1119" s="234"/>
      <c r="C1119" s="235"/>
      <c r="D1119" s="228" t="s">
        <v>197</v>
      </c>
      <c r="E1119" s="236" t="s">
        <v>19</v>
      </c>
      <c r="F1119" s="237" t="s">
        <v>1309</v>
      </c>
      <c r="G1119" s="235"/>
      <c r="H1119" s="238">
        <v>24</v>
      </c>
      <c r="I1119" s="239"/>
      <c r="J1119" s="235"/>
      <c r="K1119" s="235"/>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197</v>
      </c>
      <c r="AU1119" s="244" t="s">
        <v>81</v>
      </c>
      <c r="AV1119" s="13" t="s">
        <v>81</v>
      </c>
      <c r="AW1119" s="13" t="s">
        <v>33</v>
      </c>
      <c r="AX1119" s="13" t="s">
        <v>72</v>
      </c>
      <c r="AY1119" s="244" t="s">
        <v>174</v>
      </c>
    </row>
    <row r="1120" s="2" customFormat="1">
      <c r="A1120" s="40"/>
      <c r="B1120" s="41"/>
      <c r="C1120" s="245" t="s">
        <v>1674</v>
      </c>
      <c r="D1120" s="245" t="s">
        <v>269</v>
      </c>
      <c r="E1120" s="246" t="s">
        <v>1675</v>
      </c>
      <c r="F1120" s="247" t="s">
        <v>1676</v>
      </c>
      <c r="G1120" s="248" t="s">
        <v>252</v>
      </c>
      <c r="H1120" s="249">
        <v>433.66199999999998</v>
      </c>
      <c r="I1120" s="250"/>
      <c r="J1120" s="251">
        <f>ROUND(I1120*H1120,2)</f>
        <v>0</v>
      </c>
      <c r="K1120" s="247" t="s">
        <v>180</v>
      </c>
      <c r="L1120" s="252"/>
      <c r="M1120" s="253" t="s">
        <v>19</v>
      </c>
      <c r="N1120" s="254" t="s">
        <v>43</v>
      </c>
      <c r="O1120" s="86"/>
      <c r="P1120" s="224">
        <f>O1120*H1120</f>
        <v>0</v>
      </c>
      <c r="Q1120" s="224">
        <v>0.00020000000000000001</v>
      </c>
      <c r="R1120" s="224">
        <f>Q1120*H1120</f>
        <v>0.086732400000000001</v>
      </c>
      <c r="S1120" s="224">
        <v>0</v>
      </c>
      <c r="T1120" s="225">
        <f>S1120*H1120</f>
        <v>0</v>
      </c>
      <c r="U1120" s="40"/>
      <c r="V1120" s="40"/>
      <c r="W1120" s="40"/>
      <c r="X1120" s="40"/>
      <c r="Y1120" s="40"/>
      <c r="Z1120" s="40"/>
      <c r="AA1120" s="40"/>
      <c r="AB1120" s="40"/>
      <c r="AC1120" s="40"/>
      <c r="AD1120" s="40"/>
      <c r="AE1120" s="40"/>
      <c r="AR1120" s="226" t="s">
        <v>394</v>
      </c>
      <c r="AT1120" s="226" t="s">
        <v>269</v>
      </c>
      <c r="AU1120" s="226" t="s">
        <v>81</v>
      </c>
      <c r="AY1120" s="19" t="s">
        <v>174</v>
      </c>
      <c r="BE1120" s="227">
        <f>IF(N1120="základní",J1120,0)</f>
        <v>0</v>
      </c>
      <c r="BF1120" s="227">
        <f>IF(N1120="snížená",J1120,0)</f>
        <v>0</v>
      </c>
      <c r="BG1120" s="227">
        <f>IF(N1120="zákl. přenesená",J1120,0)</f>
        <v>0</v>
      </c>
      <c r="BH1120" s="227">
        <f>IF(N1120="sníž. přenesená",J1120,0)</f>
        <v>0</v>
      </c>
      <c r="BI1120" s="227">
        <f>IF(N1120="nulová",J1120,0)</f>
        <v>0</v>
      </c>
      <c r="BJ1120" s="19" t="s">
        <v>79</v>
      </c>
      <c r="BK1120" s="227">
        <f>ROUND(I1120*H1120,2)</f>
        <v>0</v>
      </c>
      <c r="BL1120" s="19" t="s">
        <v>275</v>
      </c>
      <c r="BM1120" s="226" t="s">
        <v>1677</v>
      </c>
    </row>
    <row r="1121" s="2" customFormat="1">
      <c r="A1121" s="40"/>
      <c r="B1121" s="41"/>
      <c r="C1121" s="42"/>
      <c r="D1121" s="228" t="s">
        <v>183</v>
      </c>
      <c r="E1121" s="42"/>
      <c r="F1121" s="229" t="s">
        <v>1676</v>
      </c>
      <c r="G1121" s="42"/>
      <c r="H1121" s="42"/>
      <c r="I1121" s="230"/>
      <c r="J1121" s="42"/>
      <c r="K1121" s="42"/>
      <c r="L1121" s="46"/>
      <c r="M1121" s="231"/>
      <c r="N1121" s="232"/>
      <c r="O1121" s="86"/>
      <c r="P1121" s="86"/>
      <c r="Q1121" s="86"/>
      <c r="R1121" s="86"/>
      <c r="S1121" s="86"/>
      <c r="T1121" s="87"/>
      <c r="U1121" s="40"/>
      <c r="V1121" s="40"/>
      <c r="W1121" s="40"/>
      <c r="X1121" s="40"/>
      <c r="Y1121" s="40"/>
      <c r="Z1121" s="40"/>
      <c r="AA1121" s="40"/>
      <c r="AB1121" s="40"/>
      <c r="AC1121" s="40"/>
      <c r="AD1121" s="40"/>
      <c r="AE1121" s="40"/>
      <c r="AT1121" s="19" t="s">
        <v>183</v>
      </c>
      <c r="AU1121" s="19" t="s">
        <v>81</v>
      </c>
    </row>
    <row r="1122" s="13" customFormat="1">
      <c r="A1122" s="13"/>
      <c r="B1122" s="234"/>
      <c r="C1122" s="235"/>
      <c r="D1122" s="228" t="s">
        <v>197</v>
      </c>
      <c r="E1122" s="236" t="s">
        <v>19</v>
      </c>
      <c r="F1122" s="237" t="s">
        <v>1673</v>
      </c>
      <c r="G1122" s="235"/>
      <c r="H1122" s="238">
        <v>365.43799999999999</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197</v>
      </c>
      <c r="AU1122" s="244" t="s">
        <v>81</v>
      </c>
      <c r="AV1122" s="13" t="s">
        <v>81</v>
      </c>
      <c r="AW1122" s="13" t="s">
        <v>33</v>
      </c>
      <c r="AX1122" s="13" t="s">
        <v>72</v>
      </c>
      <c r="AY1122" s="244" t="s">
        <v>174</v>
      </c>
    </row>
    <row r="1123" s="13" customFormat="1">
      <c r="A1123" s="13"/>
      <c r="B1123" s="234"/>
      <c r="C1123" s="235"/>
      <c r="D1123" s="228" t="s">
        <v>197</v>
      </c>
      <c r="E1123" s="236" t="s">
        <v>19</v>
      </c>
      <c r="F1123" s="237" t="s">
        <v>1308</v>
      </c>
      <c r="G1123" s="235"/>
      <c r="H1123" s="238">
        <v>4.7999999999999998</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197</v>
      </c>
      <c r="AU1123" s="244" t="s">
        <v>81</v>
      </c>
      <c r="AV1123" s="13" t="s">
        <v>81</v>
      </c>
      <c r="AW1123" s="13" t="s">
        <v>33</v>
      </c>
      <c r="AX1123" s="13" t="s">
        <v>72</v>
      </c>
      <c r="AY1123" s="244" t="s">
        <v>174</v>
      </c>
    </row>
    <row r="1124" s="13" customFormat="1">
      <c r="A1124" s="13"/>
      <c r="B1124" s="234"/>
      <c r="C1124" s="235"/>
      <c r="D1124" s="228" t="s">
        <v>197</v>
      </c>
      <c r="E1124" s="236" t="s">
        <v>19</v>
      </c>
      <c r="F1124" s="237" t="s">
        <v>1309</v>
      </c>
      <c r="G1124" s="235"/>
      <c r="H1124" s="238">
        <v>24</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197</v>
      </c>
      <c r="AU1124" s="244" t="s">
        <v>81</v>
      </c>
      <c r="AV1124" s="13" t="s">
        <v>81</v>
      </c>
      <c r="AW1124" s="13" t="s">
        <v>33</v>
      </c>
      <c r="AX1124" s="13" t="s">
        <v>72</v>
      </c>
      <c r="AY1124" s="244" t="s">
        <v>174</v>
      </c>
    </row>
    <row r="1125" s="13" customFormat="1">
      <c r="A1125" s="13"/>
      <c r="B1125" s="234"/>
      <c r="C1125" s="235"/>
      <c r="D1125" s="228" t="s">
        <v>197</v>
      </c>
      <c r="E1125" s="235"/>
      <c r="F1125" s="237" t="s">
        <v>1678</v>
      </c>
      <c r="G1125" s="235"/>
      <c r="H1125" s="238">
        <v>433.66199999999998</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197</v>
      </c>
      <c r="AU1125" s="244" t="s">
        <v>81</v>
      </c>
      <c r="AV1125" s="13" t="s">
        <v>81</v>
      </c>
      <c r="AW1125" s="13" t="s">
        <v>4</v>
      </c>
      <c r="AX1125" s="13" t="s">
        <v>79</v>
      </c>
      <c r="AY1125" s="244" t="s">
        <v>174</v>
      </c>
    </row>
    <row r="1126" s="2" customFormat="1">
      <c r="A1126" s="40"/>
      <c r="B1126" s="41"/>
      <c r="C1126" s="215" t="s">
        <v>1679</v>
      </c>
      <c r="D1126" s="215" t="s">
        <v>176</v>
      </c>
      <c r="E1126" s="216" t="s">
        <v>1680</v>
      </c>
      <c r="F1126" s="217" t="s">
        <v>1681</v>
      </c>
      <c r="G1126" s="218" t="s">
        <v>179</v>
      </c>
      <c r="H1126" s="219">
        <v>50.719999999999999</v>
      </c>
      <c r="I1126" s="220"/>
      <c r="J1126" s="221">
        <f>ROUND(I1126*H1126,2)</f>
        <v>0</v>
      </c>
      <c r="K1126" s="217" t="s">
        <v>180</v>
      </c>
      <c r="L1126" s="46"/>
      <c r="M1126" s="222" t="s">
        <v>19</v>
      </c>
      <c r="N1126" s="223" t="s">
        <v>43</v>
      </c>
      <c r="O1126" s="86"/>
      <c r="P1126" s="224">
        <f>O1126*H1126</f>
        <v>0</v>
      </c>
      <c r="Q1126" s="224">
        <v>0.00032000000000000003</v>
      </c>
      <c r="R1126" s="224">
        <f>Q1126*H1126</f>
        <v>0.016230400000000002</v>
      </c>
      <c r="S1126" s="224">
        <v>0</v>
      </c>
      <c r="T1126" s="225">
        <f>S1126*H1126</f>
        <v>0</v>
      </c>
      <c r="U1126" s="40"/>
      <c r="V1126" s="40"/>
      <c r="W1126" s="40"/>
      <c r="X1126" s="40"/>
      <c r="Y1126" s="40"/>
      <c r="Z1126" s="40"/>
      <c r="AA1126" s="40"/>
      <c r="AB1126" s="40"/>
      <c r="AC1126" s="40"/>
      <c r="AD1126" s="40"/>
      <c r="AE1126" s="40"/>
      <c r="AR1126" s="226" t="s">
        <v>275</v>
      </c>
      <c r="AT1126" s="226" t="s">
        <v>176</v>
      </c>
      <c r="AU1126" s="226" t="s">
        <v>81</v>
      </c>
      <c r="AY1126" s="19" t="s">
        <v>174</v>
      </c>
      <c r="BE1126" s="227">
        <f>IF(N1126="základní",J1126,0)</f>
        <v>0</v>
      </c>
      <c r="BF1126" s="227">
        <f>IF(N1126="snížená",J1126,0)</f>
        <v>0</v>
      </c>
      <c r="BG1126" s="227">
        <f>IF(N1126="zákl. přenesená",J1126,0)</f>
        <v>0</v>
      </c>
      <c r="BH1126" s="227">
        <f>IF(N1126="sníž. přenesená",J1126,0)</f>
        <v>0</v>
      </c>
      <c r="BI1126" s="227">
        <f>IF(N1126="nulová",J1126,0)</f>
        <v>0</v>
      </c>
      <c r="BJ1126" s="19" t="s">
        <v>79</v>
      </c>
      <c r="BK1126" s="227">
        <f>ROUND(I1126*H1126,2)</f>
        <v>0</v>
      </c>
      <c r="BL1126" s="19" t="s">
        <v>275</v>
      </c>
      <c r="BM1126" s="226" t="s">
        <v>1682</v>
      </c>
    </row>
    <row r="1127" s="2" customFormat="1">
      <c r="A1127" s="40"/>
      <c r="B1127" s="41"/>
      <c r="C1127" s="42"/>
      <c r="D1127" s="228" t="s">
        <v>183</v>
      </c>
      <c r="E1127" s="42"/>
      <c r="F1127" s="229" t="s">
        <v>1683</v>
      </c>
      <c r="G1127" s="42"/>
      <c r="H1127" s="42"/>
      <c r="I1127" s="230"/>
      <c r="J1127" s="42"/>
      <c r="K1127" s="42"/>
      <c r="L1127" s="46"/>
      <c r="M1127" s="231"/>
      <c r="N1127" s="232"/>
      <c r="O1127" s="86"/>
      <c r="P1127" s="86"/>
      <c r="Q1127" s="86"/>
      <c r="R1127" s="86"/>
      <c r="S1127" s="86"/>
      <c r="T1127" s="87"/>
      <c r="U1127" s="40"/>
      <c r="V1127" s="40"/>
      <c r="W1127" s="40"/>
      <c r="X1127" s="40"/>
      <c r="Y1127" s="40"/>
      <c r="Z1127" s="40"/>
      <c r="AA1127" s="40"/>
      <c r="AB1127" s="40"/>
      <c r="AC1127" s="40"/>
      <c r="AD1127" s="40"/>
      <c r="AE1127" s="40"/>
      <c r="AT1127" s="19" t="s">
        <v>183</v>
      </c>
      <c r="AU1127" s="19" t="s">
        <v>81</v>
      </c>
    </row>
    <row r="1128" s="2" customFormat="1">
      <c r="A1128" s="40"/>
      <c r="B1128" s="41"/>
      <c r="C1128" s="42"/>
      <c r="D1128" s="228" t="s">
        <v>185</v>
      </c>
      <c r="E1128" s="42"/>
      <c r="F1128" s="233" t="s">
        <v>1684</v>
      </c>
      <c r="G1128" s="42"/>
      <c r="H1128" s="42"/>
      <c r="I1128" s="230"/>
      <c r="J1128" s="42"/>
      <c r="K1128" s="42"/>
      <c r="L1128" s="46"/>
      <c r="M1128" s="231"/>
      <c r="N1128" s="232"/>
      <c r="O1128" s="86"/>
      <c r="P1128" s="86"/>
      <c r="Q1128" s="86"/>
      <c r="R1128" s="86"/>
      <c r="S1128" s="86"/>
      <c r="T1128" s="87"/>
      <c r="U1128" s="40"/>
      <c r="V1128" s="40"/>
      <c r="W1128" s="40"/>
      <c r="X1128" s="40"/>
      <c r="Y1128" s="40"/>
      <c r="Z1128" s="40"/>
      <c r="AA1128" s="40"/>
      <c r="AB1128" s="40"/>
      <c r="AC1128" s="40"/>
      <c r="AD1128" s="40"/>
      <c r="AE1128" s="40"/>
      <c r="AT1128" s="19" t="s">
        <v>185</v>
      </c>
      <c r="AU1128" s="19" t="s">
        <v>81</v>
      </c>
    </row>
    <row r="1129" s="13" customFormat="1">
      <c r="A1129" s="13"/>
      <c r="B1129" s="234"/>
      <c r="C1129" s="235"/>
      <c r="D1129" s="228" t="s">
        <v>197</v>
      </c>
      <c r="E1129" s="236" t="s">
        <v>19</v>
      </c>
      <c r="F1129" s="237" t="s">
        <v>1570</v>
      </c>
      <c r="G1129" s="235"/>
      <c r="H1129" s="238">
        <v>50.719999999999999</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197</v>
      </c>
      <c r="AU1129" s="244" t="s">
        <v>81</v>
      </c>
      <c r="AV1129" s="13" t="s">
        <v>81</v>
      </c>
      <c r="AW1129" s="13" t="s">
        <v>33</v>
      </c>
      <c r="AX1129" s="13" t="s">
        <v>72</v>
      </c>
      <c r="AY1129" s="244" t="s">
        <v>174</v>
      </c>
    </row>
    <row r="1130" s="2" customFormat="1">
      <c r="A1130" s="40"/>
      <c r="B1130" s="41"/>
      <c r="C1130" s="215" t="s">
        <v>1685</v>
      </c>
      <c r="D1130" s="215" t="s">
        <v>176</v>
      </c>
      <c r="E1130" s="216" t="s">
        <v>1686</v>
      </c>
      <c r="F1130" s="217" t="s">
        <v>1687</v>
      </c>
      <c r="G1130" s="218" t="s">
        <v>238</v>
      </c>
      <c r="H1130" s="219">
        <v>0.158</v>
      </c>
      <c r="I1130" s="220"/>
      <c r="J1130" s="221">
        <f>ROUND(I1130*H1130,2)</f>
        <v>0</v>
      </c>
      <c r="K1130" s="217" t="s">
        <v>180</v>
      </c>
      <c r="L1130" s="46"/>
      <c r="M1130" s="222" t="s">
        <v>19</v>
      </c>
      <c r="N1130" s="223" t="s">
        <v>43</v>
      </c>
      <c r="O1130" s="86"/>
      <c r="P1130" s="224">
        <f>O1130*H1130</f>
        <v>0</v>
      </c>
      <c r="Q1130" s="224">
        <v>0</v>
      </c>
      <c r="R1130" s="224">
        <f>Q1130*H1130</f>
        <v>0</v>
      </c>
      <c r="S1130" s="224">
        <v>0</v>
      </c>
      <c r="T1130" s="225">
        <f>S1130*H1130</f>
        <v>0</v>
      </c>
      <c r="U1130" s="40"/>
      <c r="V1130" s="40"/>
      <c r="W1130" s="40"/>
      <c r="X1130" s="40"/>
      <c r="Y1130" s="40"/>
      <c r="Z1130" s="40"/>
      <c r="AA1130" s="40"/>
      <c r="AB1130" s="40"/>
      <c r="AC1130" s="40"/>
      <c r="AD1130" s="40"/>
      <c r="AE1130" s="40"/>
      <c r="AR1130" s="226" t="s">
        <v>275</v>
      </c>
      <c r="AT1130" s="226" t="s">
        <v>176</v>
      </c>
      <c r="AU1130" s="226" t="s">
        <v>81</v>
      </c>
      <c r="AY1130" s="19" t="s">
        <v>174</v>
      </c>
      <c r="BE1130" s="227">
        <f>IF(N1130="základní",J1130,0)</f>
        <v>0</v>
      </c>
      <c r="BF1130" s="227">
        <f>IF(N1130="snížená",J1130,0)</f>
        <v>0</v>
      </c>
      <c r="BG1130" s="227">
        <f>IF(N1130="zákl. přenesená",J1130,0)</f>
        <v>0</v>
      </c>
      <c r="BH1130" s="227">
        <f>IF(N1130="sníž. přenesená",J1130,0)</f>
        <v>0</v>
      </c>
      <c r="BI1130" s="227">
        <f>IF(N1130="nulová",J1130,0)</f>
        <v>0</v>
      </c>
      <c r="BJ1130" s="19" t="s">
        <v>79</v>
      </c>
      <c r="BK1130" s="227">
        <f>ROUND(I1130*H1130,2)</f>
        <v>0</v>
      </c>
      <c r="BL1130" s="19" t="s">
        <v>275</v>
      </c>
      <c r="BM1130" s="226" t="s">
        <v>1688</v>
      </c>
    </row>
    <row r="1131" s="2" customFormat="1">
      <c r="A1131" s="40"/>
      <c r="B1131" s="41"/>
      <c r="C1131" s="42"/>
      <c r="D1131" s="228" t="s">
        <v>183</v>
      </c>
      <c r="E1131" s="42"/>
      <c r="F1131" s="229" t="s">
        <v>1689</v>
      </c>
      <c r="G1131" s="42"/>
      <c r="H1131" s="42"/>
      <c r="I1131" s="230"/>
      <c r="J1131" s="42"/>
      <c r="K1131" s="42"/>
      <c r="L1131" s="46"/>
      <c r="M1131" s="231"/>
      <c r="N1131" s="232"/>
      <c r="O1131" s="86"/>
      <c r="P1131" s="86"/>
      <c r="Q1131" s="86"/>
      <c r="R1131" s="86"/>
      <c r="S1131" s="86"/>
      <c r="T1131" s="87"/>
      <c r="U1131" s="40"/>
      <c r="V1131" s="40"/>
      <c r="W1131" s="40"/>
      <c r="X1131" s="40"/>
      <c r="Y1131" s="40"/>
      <c r="Z1131" s="40"/>
      <c r="AA1131" s="40"/>
      <c r="AB1131" s="40"/>
      <c r="AC1131" s="40"/>
      <c r="AD1131" s="40"/>
      <c r="AE1131" s="40"/>
      <c r="AT1131" s="19" t="s">
        <v>183</v>
      </c>
      <c r="AU1131" s="19" t="s">
        <v>81</v>
      </c>
    </row>
    <row r="1132" s="2" customFormat="1">
      <c r="A1132" s="40"/>
      <c r="B1132" s="41"/>
      <c r="C1132" s="42"/>
      <c r="D1132" s="228" t="s">
        <v>185</v>
      </c>
      <c r="E1132" s="42"/>
      <c r="F1132" s="233" t="s">
        <v>1690</v>
      </c>
      <c r="G1132" s="42"/>
      <c r="H1132" s="42"/>
      <c r="I1132" s="230"/>
      <c r="J1132" s="42"/>
      <c r="K1132" s="42"/>
      <c r="L1132" s="46"/>
      <c r="M1132" s="231"/>
      <c r="N1132" s="232"/>
      <c r="O1132" s="86"/>
      <c r="P1132" s="86"/>
      <c r="Q1132" s="86"/>
      <c r="R1132" s="86"/>
      <c r="S1132" s="86"/>
      <c r="T1132" s="87"/>
      <c r="U1132" s="40"/>
      <c r="V1132" s="40"/>
      <c r="W1132" s="40"/>
      <c r="X1132" s="40"/>
      <c r="Y1132" s="40"/>
      <c r="Z1132" s="40"/>
      <c r="AA1132" s="40"/>
      <c r="AB1132" s="40"/>
      <c r="AC1132" s="40"/>
      <c r="AD1132" s="40"/>
      <c r="AE1132" s="40"/>
      <c r="AT1132" s="19" t="s">
        <v>185</v>
      </c>
      <c r="AU1132" s="19" t="s">
        <v>81</v>
      </c>
    </row>
    <row r="1133" s="12" customFormat="1" ht="22.8" customHeight="1">
      <c r="A1133" s="12"/>
      <c r="B1133" s="199"/>
      <c r="C1133" s="200"/>
      <c r="D1133" s="201" t="s">
        <v>71</v>
      </c>
      <c r="E1133" s="213" t="s">
        <v>1691</v>
      </c>
      <c r="F1133" s="213" t="s">
        <v>1692</v>
      </c>
      <c r="G1133" s="200"/>
      <c r="H1133" s="200"/>
      <c r="I1133" s="203"/>
      <c r="J1133" s="214">
        <f>BK1133</f>
        <v>0</v>
      </c>
      <c r="K1133" s="200"/>
      <c r="L1133" s="205"/>
      <c r="M1133" s="206"/>
      <c r="N1133" s="207"/>
      <c r="O1133" s="207"/>
      <c r="P1133" s="208">
        <f>SUM(P1134:P1244)</f>
        <v>0</v>
      </c>
      <c r="Q1133" s="207"/>
      <c r="R1133" s="208">
        <f>SUM(R1134:R1244)</f>
        <v>2.3246609999999999</v>
      </c>
      <c r="S1133" s="207"/>
      <c r="T1133" s="209">
        <f>SUM(T1134:T1244)</f>
        <v>0.17359999999999998</v>
      </c>
      <c r="U1133" s="12"/>
      <c r="V1133" s="12"/>
      <c r="W1133" s="12"/>
      <c r="X1133" s="12"/>
      <c r="Y1133" s="12"/>
      <c r="Z1133" s="12"/>
      <c r="AA1133" s="12"/>
      <c r="AB1133" s="12"/>
      <c r="AC1133" s="12"/>
      <c r="AD1133" s="12"/>
      <c r="AE1133" s="12"/>
      <c r="AR1133" s="210" t="s">
        <v>81</v>
      </c>
      <c r="AT1133" s="211" t="s">
        <v>71</v>
      </c>
      <c r="AU1133" s="211" t="s">
        <v>79</v>
      </c>
      <c r="AY1133" s="210" t="s">
        <v>174</v>
      </c>
      <c r="BK1133" s="212">
        <f>SUM(BK1134:BK1244)</f>
        <v>0</v>
      </c>
    </row>
    <row r="1134" s="2" customFormat="1">
      <c r="A1134" s="40"/>
      <c r="B1134" s="41"/>
      <c r="C1134" s="215" t="s">
        <v>1693</v>
      </c>
      <c r="D1134" s="215" t="s">
        <v>176</v>
      </c>
      <c r="E1134" s="216" t="s">
        <v>1694</v>
      </c>
      <c r="F1134" s="217" t="s">
        <v>1695</v>
      </c>
      <c r="G1134" s="218" t="s">
        <v>252</v>
      </c>
      <c r="H1134" s="219">
        <v>3.9100000000000001</v>
      </c>
      <c r="I1134" s="220"/>
      <c r="J1134" s="221">
        <f>ROUND(I1134*H1134,2)</f>
        <v>0</v>
      </c>
      <c r="K1134" s="217" t="s">
        <v>180</v>
      </c>
      <c r="L1134" s="46"/>
      <c r="M1134" s="222" t="s">
        <v>19</v>
      </c>
      <c r="N1134" s="223" t="s">
        <v>43</v>
      </c>
      <c r="O1134" s="86"/>
      <c r="P1134" s="224">
        <f>O1134*H1134</f>
        <v>0</v>
      </c>
      <c r="Q1134" s="224">
        <v>0.00025999999999999998</v>
      </c>
      <c r="R1134" s="224">
        <f>Q1134*H1134</f>
        <v>0.0010165999999999999</v>
      </c>
      <c r="S1134" s="224">
        <v>0</v>
      </c>
      <c r="T1134" s="225">
        <f>S1134*H1134</f>
        <v>0</v>
      </c>
      <c r="U1134" s="40"/>
      <c r="V1134" s="40"/>
      <c r="W1134" s="40"/>
      <c r="X1134" s="40"/>
      <c r="Y1134" s="40"/>
      <c r="Z1134" s="40"/>
      <c r="AA1134" s="40"/>
      <c r="AB1134" s="40"/>
      <c r="AC1134" s="40"/>
      <c r="AD1134" s="40"/>
      <c r="AE1134" s="40"/>
      <c r="AR1134" s="226" t="s">
        <v>275</v>
      </c>
      <c r="AT1134" s="226" t="s">
        <v>176</v>
      </c>
      <c r="AU1134" s="226" t="s">
        <v>81</v>
      </c>
      <c r="AY1134" s="19" t="s">
        <v>174</v>
      </c>
      <c r="BE1134" s="227">
        <f>IF(N1134="základní",J1134,0)</f>
        <v>0</v>
      </c>
      <c r="BF1134" s="227">
        <f>IF(N1134="snížená",J1134,0)</f>
        <v>0</v>
      </c>
      <c r="BG1134" s="227">
        <f>IF(N1134="zákl. přenesená",J1134,0)</f>
        <v>0</v>
      </c>
      <c r="BH1134" s="227">
        <f>IF(N1134="sníž. přenesená",J1134,0)</f>
        <v>0</v>
      </c>
      <c r="BI1134" s="227">
        <f>IF(N1134="nulová",J1134,0)</f>
        <v>0</v>
      </c>
      <c r="BJ1134" s="19" t="s">
        <v>79</v>
      </c>
      <c r="BK1134" s="227">
        <f>ROUND(I1134*H1134,2)</f>
        <v>0</v>
      </c>
      <c r="BL1134" s="19" t="s">
        <v>275</v>
      </c>
      <c r="BM1134" s="226" t="s">
        <v>1696</v>
      </c>
    </row>
    <row r="1135" s="2" customFormat="1">
      <c r="A1135" s="40"/>
      <c r="B1135" s="41"/>
      <c r="C1135" s="42"/>
      <c r="D1135" s="228" t="s">
        <v>183</v>
      </c>
      <c r="E1135" s="42"/>
      <c r="F1135" s="229" t="s">
        <v>1697</v>
      </c>
      <c r="G1135" s="42"/>
      <c r="H1135" s="42"/>
      <c r="I1135" s="230"/>
      <c r="J1135" s="42"/>
      <c r="K1135" s="42"/>
      <c r="L1135" s="46"/>
      <c r="M1135" s="231"/>
      <c r="N1135" s="232"/>
      <c r="O1135" s="86"/>
      <c r="P1135" s="86"/>
      <c r="Q1135" s="86"/>
      <c r="R1135" s="86"/>
      <c r="S1135" s="86"/>
      <c r="T1135" s="87"/>
      <c r="U1135" s="40"/>
      <c r="V1135" s="40"/>
      <c r="W1135" s="40"/>
      <c r="X1135" s="40"/>
      <c r="Y1135" s="40"/>
      <c r="Z1135" s="40"/>
      <c r="AA1135" s="40"/>
      <c r="AB1135" s="40"/>
      <c r="AC1135" s="40"/>
      <c r="AD1135" s="40"/>
      <c r="AE1135" s="40"/>
      <c r="AT1135" s="19" t="s">
        <v>183</v>
      </c>
      <c r="AU1135" s="19" t="s">
        <v>81</v>
      </c>
    </row>
    <row r="1136" s="2" customFormat="1">
      <c r="A1136" s="40"/>
      <c r="B1136" s="41"/>
      <c r="C1136" s="42"/>
      <c r="D1136" s="228" t="s">
        <v>185</v>
      </c>
      <c r="E1136" s="42"/>
      <c r="F1136" s="233" t="s">
        <v>1698</v>
      </c>
      <c r="G1136" s="42"/>
      <c r="H1136" s="42"/>
      <c r="I1136" s="230"/>
      <c r="J1136" s="42"/>
      <c r="K1136" s="42"/>
      <c r="L1136" s="46"/>
      <c r="M1136" s="231"/>
      <c r="N1136" s="232"/>
      <c r="O1136" s="86"/>
      <c r="P1136" s="86"/>
      <c r="Q1136" s="86"/>
      <c r="R1136" s="86"/>
      <c r="S1136" s="86"/>
      <c r="T1136" s="87"/>
      <c r="U1136" s="40"/>
      <c r="V1136" s="40"/>
      <c r="W1136" s="40"/>
      <c r="X1136" s="40"/>
      <c r="Y1136" s="40"/>
      <c r="Z1136" s="40"/>
      <c r="AA1136" s="40"/>
      <c r="AB1136" s="40"/>
      <c r="AC1136" s="40"/>
      <c r="AD1136" s="40"/>
      <c r="AE1136" s="40"/>
      <c r="AT1136" s="19" t="s">
        <v>185</v>
      </c>
      <c r="AU1136" s="19" t="s">
        <v>81</v>
      </c>
    </row>
    <row r="1137" s="13" customFormat="1">
      <c r="A1137" s="13"/>
      <c r="B1137" s="234"/>
      <c r="C1137" s="235"/>
      <c r="D1137" s="228" t="s">
        <v>197</v>
      </c>
      <c r="E1137" s="236" t="s">
        <v>19</v>
      </c>
      <c r="F1137" s="237" t="s">
        <v>1699</v>
      </c>
      <c r="G1137" s="235"/>
      <c r="H1137" s="238">
        <v>1.9550000000000001</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197</v>
      </c>
      <c r="AU1137" s="244" t="s">
        <v>81</v>
      </c>
      <c r="AV1137" s="13" t="s">
        <v>81</v>
      </c>
      <c r="AW1137" s="13" t="s">
        <v>33</v>
      </c>
      <c r="AX1137" s="13" t="s">
        <v>72</v>
      </c>
      <c r="AY1137" s="244" t="s">
        <v>174</v>
      </c>
    </row>
    <row r="1138" s="13" customFormat="1">
      <c r="A1138" s="13"/>
      <c r="B1138" s="234"/>
      <c r="C1138" s="235"/>
      <c r="D1138" s="228" t="s">
        <v>197</v>
      </c>
      <c r="E1138" s="236" t="s">
        <v>19</v>
      </c>
      <c r="F1138" s="237" t="s">
        <v>1700</v>
      </c>
      <c r="G1138" s="235"/>
      <c r="H1138" s="238">
        <v>1.9550000000000001</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197</v>
      </c>
      <c r="AU1138" s="244" t="s">
        <v>81</v>
      </c>
      <c r="AV1138" s="13" t="s">
        <v>81</v>
      </c>
      <c r="AW1138" s="13" t="s">
        <v>33</v>
      </c>
      <c r="AX1138" s="13" t="s">
        <v>72</v>
      </c>
      <c r="AY1138" s="244" t="s">
        <v>174</v>
      </c>
    </row>
    <row r="1139" s="2" customFormat="1">
      <c r="A1139" s="40"/>
      <c r="B1139" s="41"/>
      <c r="C1139" s="245" t="s">
        <v>1701</v>
      </c>
      <c r="D1139" s="245" t="s">
        <v>269</v>
      </c>
      <c r="E1139" s="246" t="s">
        <v>1702</v>
      </c>
      <c r="F1139" s="247" t="s">
        <v>1703</v>
      </c>
      <c r="G1139" s="248" t="s">
        <v>252</v>
      </c>
      <c r="H1139" s="249">
        <v>3.9100000000000001</v>
      </c>
      <c r="I1139" s="250"/>
      <c r="J1139" s="251">
        <f>ROUND(I1139*H1139,2)</f>
        <v>0</v>
      </c>
      <c r="K1139" s="247" t="s">
        <v>180</v>
      </c>
      <c r="L1139" s="252"/>
      <c r="M1139" s="253" t="s">
        <v>19</v>
      </c>
      <c r="N1139" s="254" t="s">
        <v>43</v>
      </c>
      <c r="O1139" s="86"/>
      <c r="P1139" s="224">
        <f>O1139*H1139</f>
        <v>0</v>
      </c>
      <c r="Q1139" s="224">
        <v>0.0287</v>
      </c>
      <c r="R1139" s="224">
        <f>Q1139*H1139</f>
        <v>0.112217</v>
      </c>
      <c r="S1139" s="224">
        <v>0</v>
      </c>
      <c r="T1139" s="225">
        <f>S1139*H1139</f>
        <v>0</v>
      </c>
      <c r="U1139" s="40"/>
      <c r="V1139" s="40"/>
      <c r="W1139" s="40"/>
      <c r="X1139" s="40"/>
      <c r="Y1139" s="40"/>
      <c r="Z1139" s="40"/>
      <c r="AA1139" s="40"/>
      <c r="AB1139" s="40"/>
      <c r="AC1139" s="40"/>
      <c r="AD1139" s="40"/>
      <c r="AE1139" s="40"/>
      <c r="AR1139" s="226" t="s">
        <v>394</v>
      </c>
      <c r="AT1139" s="226" t="s">
        <v>269</v>
      </c>
      <c r="AU1139" s="226" t="s">
        <v>81</v>
      </c>
      <c r="AY1139" s="19" t="s">
        <v>174</v>
      </c>
      <c r="BE1139" s="227">
        <f>IF(N1139="základní",J1139,0)</f>
        <v>0</v>
      </c>
      <c r="BF1139" s="227">
        <f>IF(N1139="snížená",J1139,0)</f>
        <v>0</v>
      </c>
      <c r="BG1139" s="227">
        <f>IF(N1139="zákl. přenesená",J1139,0)</f>
        <v>0</v>
      </c>
      <c r="BH1139" s="227">
        <f>IF(N1139="sníž. přenesená",J1139,0)</f>
        <v>0</v>
      </c>
      <c r="BI1139" s="227">
        <f>IF(N1139="nulová",J1139,0)</f>
        <v>0</v>
      </c>
      <c r="BJ1139" s="19" t="s">
        <v>79</v>
      </c>
      <c r="BK1139" s="227">
        <f>ROUND(I1139*H1139,2)</f>
        <v>0</v>
      </c>
      <c r="BL1139" s="19" t="s">
        <v>275</v>
      </c>
      <c r="BM1139" s="226" t="s">
        <v>1704</v>
      </c>
    </row>
    <row r="1140" s="2" customFormat="1">
      <c r="A1140" s="40"/>
      <c r="B1140" s="41"/>
      <c r="C1140" s="42"/>
      <c r="D1140" s="228" t="s">
        <v>183</v>
      </c>
      <c r="E1140" s="42"/>
      <c r="F1140" s="229" t="s">
        <v>1703</v>
      </c>
      <c r="G1140" s="42"/>
      <c r="H1140" s="42"/>
      <c r="I1140" s="230"/>
      <c r="J1140" s="42"/>
      <c r="K1140" s="42"/>
      <c r="L1140" s="46"/>
      <c r="M1140" s="231"/>
      <c r="N1140" s="232"/>
      <c r="O1140" s="86"/>
      <c r="P1140" s="86"/>
      <c r="Q1140" s="86"/>
      <c r="R1140" s="86"/>
      <c r="S1140" s="86"/>
      <c r="T1140" s="87"/>
      <c r="U1140" s="40"/>
      <c r="V1140" s="40"/>
      <c r="W1140" s="40"/>
      <c r="X1140" s="40"/>
      <c r="Y1140" s="40"/>
      <c r="Z1140" s="40"/>
      <c r="AA1140" s="40"/>
      <c r="AB1140" s="40"/>
      <c r="AC1140" s="40"/>
      <c r="AD1140" s="40"/>
      <c r="AE1140" s="40"/>
      <c r="AT1140" s="19" t="s">
        <v>183</v>
      </c>
      <c r="AU1140" s="19" t="s">
        <v>81</v>
      </c>
    </row>
    <row r="1141" s="2" customFormat="1">
      <c r="A1141" s="40"/>
      <c r="B1141" s="41"/>
      <c r="C1141" s="42"/>
      <c r="D1141" s="228" t="s">
        <v>281</v>
      </c>
      <c r="E1141" s="42"/>
      <c r="F1141" s="233" t="s">
        <v>1705</v>
      </c>
      <c r="G1141" s="42"/>
      <c r="H1141" s="42"/>
      <c r="I1141" s="230"/>
      <c r="J1141" s="42"/>
      <c r="K1141" s="42"/>
      <c r="L1141" s="46"/>
      <c r="M1141" s="231"/>
      <c r="N1141" s="232"/>
      <c r="O1141" s="86"/>
      <c r="P1141" s="86"/>
      <c r="Q1141" s="86"/>
      <c r="R1141" s="86"/>
      <c r="S1141" s="86"/>
      <c r="T1141" s="87"/>
      <c r="U1141" s="40"/>
      <c r="V1141" s="40"/>
      <c r="W1141" s="40"/>
      <c r="X1141" s="40"/>
      <c r="Y1141" s="40"/>
      <c r="Z1141" s="40"/>
      <c r="AA1141" s="40"/>
      <c r="AB1141" s="40"/>
      <c r="AC1141" s="40"/>
      <c r="AD1141" s="40"/>
      <c r="AE1141" s="40"/>
      <c r="AT1141" s="19" t="s">
        <v>281</v>
      </c>
      <c r="AU1141" s="19" t="s">
        <v>81</v>
      </c>
    </row>
    <row r="1142" s="13" customFormat="1">
      <c r="A1142" s="13"/>
      <c r="B1142" s="234"/>
      <c r="C1142" s="235"/>
      <c r="D1142" s="228" t="s">
        <v>197</v>
      </c>
      <c r="E1142" s="236" t="s">
        <v>19</v>
      </c>
      <c r="F1142" s="237" t="s">
        <v>1699</v>
      </c>
      <c r="G1142" s="235"/>
      <c r="H1142" s="238">
        <v>1.9550000000000001</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197</v>
      </c>
      <c r="AU1142" s="244" t="s">
        <v>81</v>
      </c>
      <c r="AV1142" s="13" t="s">
        <v>81</v>
      </c>
      <c r="AW1142" s="13" t="s">
        <v>33</v>
      </c>
      <c r="AX1142" s="13" t="s">
        <v>72</v>
      </c>
      <c r="AY1142" s="244" t="s">
        <v>174</v>
      </c>
    </row>
    <row r="1143" s="13" customFormat="1">
      <c r="A1143" s="13"/>
      <c r="B1143" s="234"/>
      <c r="C1143" s="235"/>
      <c r="D1143" s="228" t="s">
        <v>197</v>
      </c>
      <c r="E1143" s="236" t="s">
        <v>19</v>
      </c>
      <c r="F1143" s="237" t="s">
        <v>1700</v>
      </c>
      <c r="G1143" s="235"/>
      <c r="H1143" s="238">
        <v>1.9550000000000001</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197</v>
      </c>
      <c r="AU1143" s="244" t="s">
        <v>81</v>
      </c>
      <c r="AV1143" s="13" t="s">
        <v>81</v>
      </c>
      <c r="AW1143" s="13" t="s">
        <v>33</v>
      </c>
      <c r="AX1143" s="13" t="s">
        <v>72</v>
      </c>
      <c r="AY1143" s="244" t="s">
        <v>174</v>
      </c>
    </row>
    <row r="1144" s="2" customFormat="1">
      <c r="A1144" s="40"/>
      <c r="B1144" s="41"/>
      <c r="C1144" s="215" t="s">
        <v>1706</v>
      </c>
      <c r="D1144" s="215" t="s">
        <v>176</v>
      </c>
      <c r="E1144" s="216" t="s">
        <v>1707</v>
      </c>
      <c r="F1144" s="217" t="s">
        <v>1708</v>
      </c>
      <c r="G1144" s="218" t="s">
        <v>366</v>
      </c>
      <c r="H1144" s="219">
        <v>2</v>
      </c>
      <c r="I1144" s="220"/>
      <c r="J1144" s="221">
        <f>ROUND(I1144*H1144,2)</f>
        <v>0</v>
      </c>
      <c r="K1144" s="217" t="s">
        <v>180</v>
      </c>
      <c r="L1144" s="46"/>
      <c r="M1144" s="222" t="s">
        <v>19</v>
      </c>
      <c r="N1144" s="223" t="s">
        <v>43</v>
      </c>
      <c r="O1144" s="86"/>
      <c r="P1144" s="224">
        <f>O1144*H1144</f>
        <v>0</v>
      </c>
      <c r="Q1144" s="224">
        <v>0</v>
      </c>
      <c r="R1144" s="224">
        <f>Q1144*H1144</f>
        <v>0</v>
      </c>
      <c r="S1144" s="224">
        <v>0</v>
      </c>
      <c r="T1144" s="225">
        <f>S1144*H1144</f>
        <v>0</v>
      </c>
      <c r="U1144" s="40"/>
      <c r="V1144" s="40"/>
      <c r="W1144" s="40"/>
      <c r="X1144" s="40"/>
      <c r="Y1144" s="40"/>
      <c r="Z1144" s="40"/>
      <c r="AA1144" s="40"/>
      <c r="AB1144" s="40"/>
      <c r="AC1144" s="40"/>
      <c r="AD1144" s="40"/>
      <c r="AE1144" s="40"/>
      <c r="AR1144" s="226" t="s">
        <v>275</v>
      </c>
      <c r="AT1144" s="226" t="s">
        <v>176</v>
      </c>
      <c r="AU1144" s="226" t="s">
        <v>81</v>
      </c>
      <c r="AY1144" s="19" t="s">
        <v>174</v>
      </c>
      <c r="BE1144" s="227">
        <f>IF(N1144="základní",J1144,0)</f>
        <v>0</v>
      </c>
      <c r="BF1144" s="227">
        <f>IF(N1144="snížená",J1144,0)</f>
        <v>0</v>
      </c>
      <c r="BG1144" s="227">
        <f>IF(N1144="zákl. přenesená",J1144,0)</f>
        <v>0</v>
      </c>
      <c r="BH1144" s="227">
        <f>IF(N1144="sníž. přenesená",J1144,0)</f>
        <v>0</v>
      </c>
      <c r="BI1144" s="227">
        <f>IF(N1144="nulová",J1144,0)</f>
        <v>0</v>
      </c>
      <c r="BJ1144" s="19" t="s">
        <v>79</v>
      </c>
      <c r="BK1144" s="227">
        <f>ROUND(I1144*H1144,2)</f>
        <v>0</v>
      </c>
      <c r="BL1144" s="19" t="s">
        <v>275</v>
      </c>
      <c r="BM1144" s="226" t="s">
        <v>1709</v>
      </c>
    </row>
    <row r="1145" s="2" customFormat="1">
      <c r="A1145" s="40"/>
      <c r="B1145" s="41"/>
      <c r="C1145" s="42"/>
      <c r="D1145" s="228" t="s">
        <v>183</v>
      </c>
      <c r="E1145" s="42"/>
      <c r="F1145" s="229" t="s">
        <v>1710</v>
      </c>
      <c r="G1145" s="42"/>
      <c r="H1145" s="42"/>
      <c r="I1145" s="230"/>
      <c r="J1145" s="42"/>
      <c r="K1145" s="42"/>
      <c r="L1145" s="46"/>
      <c r="M1145" s="231"/>
      <c r="N1145" s="232"/>
      <c r="O1145" s="86"/>
      <c r="P1145" s="86"/>
      <c r="Q1145" s="86"/>
      <c r="R1145" s="86"/>
      <c r="S1145" s="86"/>
      <c r="T1145" s="87"/>
      <c r="U1145" s="40"/>
      <c r="V1145" s="40"/>
      <c r="W1145" s="40"/>
      <c r="X1145" s="40"/>
      <c r="Y1145" s="40"/>
      <c r="Z1145" s="40"/>
      <c r="AA1145" s="40"/>
      <c r="AB1145" s="40"/>
      <c r="AC1145" s="40"/>
      <c r="AD1145" s="40"/>
      <c r="AE1145" s="40"/>
      <c r="AT1145" s="19" t="s">
        <v>183</v>
      </c>
      <c r="AU1145" s="19" t="s">
        <v>81</v>
      </c>
    </row>
    <row r="1146" s="2" customFormat="1">
      <c r="A1146" s="40"/>
      <c r="B1146" s="41"/>
      <c r="C1146" s="42"/>
      <c r="D1146" s="228" t="s">
        <v>185</v>
      </c>
      <c r="E1146" s="42"/>
      <c r="F1146" s="233" t="s">
        <v>1711</v>
      </c>
      <c r="G1146" s="42"/>
      <c r="H1146" s="42"/>
      <c r="I1146" s="230"/>
      <c r="J1146" s="42"/>
      <c r="K1146" s="42"/>
      <c r="L1146" s="46"/>
      <c r="M1146" s="231"/>
      <c r="N1146" s="232"/>
      <c r="O1146" s="86"/>
      <c r="P1146" s="86"/>
      <c r="Q1146" s="86"/>
      <c r="R1146" s="86"/>
      <c r="S1146" s="86"/>
      <c r="T1146" s="87"/>
      <c r="U1146" s="40"/>
      <c r="V1146" s="40"/>
      <c r="W1146" s="40"/>
      <c r="X1146" s="40"/>
      <c r="Y1146" s="40"/>
      <c r="Z1146" s="40"/>
      <c r="AA1146" s="40"/>
      <c r="AB1146" s="40"/>
      <c r="AC1146" s="40"/>
      <c r="AD1146" s="40"/>
      <c r="AE1146" s="40"/>
      <c r="AT1146" s="19" t="s">
        <v>185</v>
      </c>
      <c r="AU1146" s="19" t="s">
        <v>81</v>
      </c>
    </row>
    <row r="1147" s="2" customFormat="1">
      <c r="A1147" s="40"/>
      <c r="B1147" s="41"/>
      <c r="C1147" s="245" t="s">
        <v>1712</v>
      </c>
      <c r="D1147" s="245" t="s">
        <v>269</v>
      </c>
      <c r="E1147" s="246" t="s">
        <v>1713</v>
      </c>
      <c r="F1147" s="247" t="s">
        <v>1714</v>
      </c>
      <c r="G1147" s="248" t="s">
        <v>179</v>
      </c>
      <c r="H1147" s="249">
        <v>2.5299999999999998</v>
      </c>
      <c r="I1147" s="250"/>
      <c r="J1147" s="251">
        <f>ROUND(I1147*H1147,2)</f>
        <v>0</v>
      </c>
      <c r="K1147" s="247" t="s">
        <v>180</v>
      </c>
      <c r="L1147" s="252"/>
      <c r="M1147" s="253" t="s">
        <v>19</v>
      </c>
      <c r="N1147" s="254" t="s">
        <v>43</v>
      </c>
      <c r="O1147" s="86"/>
      <c r="P1147" s="224">
        <f>O1147*H1147</f>
        <v>0</v>
      </c>
      <c r="Q1147" s="224">
        <v>0.0050000000000000001</v>
      </c>
      <c r="R1147" s="224">
        <f>Q1147*H1147</f>
        <v>0.01265</v>
      </c>
      <c r="S1147" s="224">
        <v>0</v>
      </c>
      <c r="T1147" s="225">
        <f>S1147*H1147</f>
        <v>0</v>
      </c>
      <c r="U1147" s="40"/>
      <c r="V1147" s="40"/>
      <c r="W1147" s="40"/>
      <c r="X1147" s="40"/>
      <c r="Y1147" s="40"/>
      <c r="Z1147" s="40"/>
      <c r="AA1147" s="40"/>
      <c r="AB1147" s="40"/>
      <c r="AC1147" s="40"/>
      <c r="AD1147" s="40"/>
      <c r="AE1147" s="40"/>
      <c r="AR1147" s="226" t="s">
        <v>394</v>
      </c>
      <c r="AT1147" s="226" t="s">
        <v>269</v>
      </c>
      <c r="AU1147" s="226" t="s">
        <v>81</v>
      </c>
      <c r="AY1147" s="19" t="s">
        <v>174</v>
      </c>
      <c r="BE1147" s="227">
        <f>IF(N1147="základní",J1147,0)</f>
        <v>0</v>
      </c>
      <c r="BF1147" s="227">
        <f>IF(N1147="snížená",J1147,0)</f>
        <v>0</v>
      </c>
      <c r="BG1147" s="227">
        <f>IF(N1147="zákl. přenesená",J1147,0)</f>
        <v>0</v>
      </c>
      <c r="BH1147" s="227">
        <f>IF(N1147="sníž. přenesená",J1147,0)</f>
        <v>0</v>
      </c>
      <c r="BI1147" s="227">
        <f>IF(N1147="nulová",J1147,0)</f>
        <v>0</v>
      </c>
      <c r="BJ1147" s="19" t="s">
        <v>79</v>
      </c>
      <c r="BK1147" s="227">
        <f>ROUND(I1147*H1147,2)</f>
        <v>0</v>
      </c>
      <c r="BL1147" s="19" t="s">
        <v>275</v>
      </c>
      <c r="BM1147" s="226" t="s">
        <v>1715</v>
      </c>
    </row>
    <row r="1148" s="2" customFormat="1">
      <c r="A1148" s="40"/>
      <c r="B1148" s="41"/>
      <c r="C1148" s="42"/>
      <c r="D1148" s="228" t="s">
        <v>183</v>
      </c>
      <c r="E1148" s="42"/>
      <c r="F1148" s="229" t="s">
        <v>1714</v>
      </c>
      <c r="G1148" s="42"/>
      <c r="H1148" s="42"/>
      <c r="I1148" s="230"/>
      <c r="J1148" s="42"/>
      <c r="K1148" s="42"/>
      <c r="L1148" s="46"/>
      <c r="M1148" s="231"/>
      <c r="N1148" s="232"/>
      <c r="O1148" s="86"/>
      <c r="P1148" s="86"/>
      <c r="Q1148" s="86"/>
      <c r="R1148" s="86"/>
      <c r="S1148" s="86"/>
      <c r="T1148" s="87"/>
      <c r="U1148" s="40"/>
      <c r="V1148" s="40"/>
      <c r="W1148" s="40"/>
      <c r="X1148" s="40"/>
      <c r="Y1148" s="40"/>
      <c r="Z1148" s="40"/>
      <c r="AA1148" s="40"/>
      <c r="AB1148" s="40"/>
      <c r="AC1148" s="40"/>
      <c r="AD1148" s="40"/>
      <c r="AE1148" s="40"/>
      <c r="AT1148" s="19" t="s">
        <v>183</v>
      </c>
      <c r="AU1148" s="19" t="s">
        <v>81</v>
      </c>
    </row>
    <row r="1149" s="13" customFormat="1">
      <c r="A1149" s="13"/>
      <c r="B1149" s="234"/>
      <c r="C1149" s="235"/>
      <c r="D1149" s="228" t="s">
        <v>197</v>
      </c>
      <c r="E1149" s="236" t="s">
        <v>19</v>
      </c>
      <c r="F1149" s="237" t="s">
        <v>1716</v>
      </c>
      <c r="G1149" s="235"/>
      <c r="H1149" s="238">
        <v>2.5299999999999998</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197</v>
      </c>
      <c r="AU1149" s="244" t="s">
        <v>81</v>
      </c>
      <c r="AV1149" s="13" t="s">
        <v>81</v>
      </c>
      <c r="AW1149" s="13" t="s">
        <v>33</v>
      </c>
      <c r="AX1149" s="13" t="s">
        <v>72</v>
      </c>
      <c r="AY1149" s="244" t="s">
        <v>174</v>
      </c>
    </row>
    <row r="1150" s="2" customFormat="1">
      <c r="A1150" s="40"/>
      <c r="B1150" s="41"/>
      <c r="C1150" s="245" t="s">
        <v>1717</v>
      </c>
      <c r="D1150" s="245" t="s">
        <v>269</v>
      </c>
      <c r="E1150" s="246" t="s">
        <v>1718</v>
      </c>
      <c r="F1150" s="247" t="s">
        <v>1719</v>
      </c>
      <c r="G1150" s="248" t="s">
        <v>366</v>
      </c>
      <c r="H1150" s="249">
        <v>2</v>
      </c>
      <c r="I1150" s="250"/>
      <c r="J1150" s="251">
        <f>ROUND(I1150*H1150,2)</f>
        <v>0</v>
      </c>
      <c r="K1150" s="247" t="s">
        <v>180</v>
      </c>
      <c r="L1150" s="252"/>
      <c r="M1150" s="253" t="s">
        <v>19</v>
      </c>
      <c r="N1150" s="254" t="s">
        <v>43</v>
      </c>
      <c r="O1150" s="86"/>
      <c r="P1150" s="224">
        <f>O1150*H1150</f>
        <v>0</v>
      </c>
      <c r="Q1150" s="224">
        <v>6.0000000000000002E-05</v>
      </c>
      <c r="R1150" s="224">
        <f>Q1150*H1150</f>
        <v>0.00012</v>
      </c>
      <c r="S1150" s="224">
        <v>0</v>
      </c>
      <c r="T1150" s="225">
        <f>S1150*H1150</f>
        <v>0</v>
      </c>
      <c r="U1150" s="40"/>
      <c r="V1150" s="40"/>
      <c r="W1150" s="40"/>
      <c r="X1150" s="40"/>
      <c r="Y1150" s="40"/>
      <c r="Z1150" s="40"/>
      <c r="AA1150" s="40"/>
      <c r="AB1150" s="40"/>
      <c r="AC1150" s="40"/>
      <c r="AD1150" s="40"/>
      <c r="AE1150" s="40"/>
      <c r="AR1150" s="226" t="s">
        <v>394</v>
      </c>
      <c r="AT1150" s="226" t="s">
        <v>269</v>
      </c>
      <c r="AU1150" s="226" t="s">
        <v>81</v>
      </c>
      <c r="AY1150" s="19" t="s">
        <v>174</v>
      </c>
      <c r="BE1150" s="227">
        <f>IF(N1150="základní",J1150,0)</f>
        <v>0</v>
      </c>
      <c r="BF1150" s="227">
        <f>IF(N1150="snížená",J1150,0)</f>
        <v>0</v>
      </c>
      <c r="BG1150" s="227">
        <f>IF(N1150="zákl. přenesená",J1150,0)</f>
        <v>0</v>
      </c>
      <c r="BH1150" s="227">
        <f>IF(N1150="sníž. přenesená",J1150,0)</f>
        <v>0</v>
      </c>
      <c r="BI1150" s="227">
        <f>IF(N1150="nulová",J1150,0)</f>
        <v>0</v>
      </c>
      <c r="BJ1150" s="19" t="s">
        <v>79</v>
      </c>
      <c r="BK1150" s="227">
        <f>ROUND(I1150*H1150,2)</f>
        <v>0</v>
      </c>
      <c r="BL1150" s="19" t="s">
        <v>275</v>
      </c>
      <c r="BM1150" s="226" t="s">
        <v>1720</v>
      </c>
    </row>
    <row r="1151" s="2" customFormat="1">
      <c r="A1151" s="40"/>
      <c r="B1151" s="41"/>
      <c r="C1151" s="42"/>
      <c r="D1151" s="228" t="s">
        <v>183</v>
      </c>
      <c r="E1151" s="42"/>
      <c r="F1151" s="229" t="s">
        <v>1719</v>
      </c>
      <c r="G1151" s="42"/>
      <c r="H1151" s="42"/>
      <c r="I1151" s="230"/>
      <c r="J1151" s="42"/>
      <c r="K1151" s="42"/>
      <c r="L1151" s="46"/>
      <c r="M1151" s="231"/>
      <c r="N1151" s="232"/>
      <c r="O1151" s="86"/>
      <c r="P1151" s="86"/>
      <c r="Q1151" s="86"/>
      <c r="R1151" s="86"/>
      <c r="S1151" s="86"/>
      <c r="T1151" s="87"/>
      <c r="U1151" s="40"/>
      <c r="V1151" s="40"/>
      <c r="W1151" s="40"/>
      <c r="X1151" s="40"/>
      <c r="Y1151" s="40"/>
      <c r="Z1151" s="40"/>
      <c r="AA1151" s="40"/>
      <c r="AB1151" s="40"/>
      <c r="AC1151" s="40"/>
      <c r="AD1151" s="40"/>
      <c r="AE1151" s="40"/>
      <c r="AT1151" s="19" t="s">
        <v>183</v>
      </c>
      <c r="AU1151" s="19" t="s">
        <v>81</v>
      </c>
    </row>
    <row r="1152" s="2" customFormat="1">
      <c r="A1152" s="40"/>
      <c r="B1152" s="41"/>
      <c r="C1152" s="215" t="s">
        <v>1721</v>
      </c>
      <c r="D1152" s="215" t="s">
        <v>176</v>
      </c>
      <c r="E1152" s="216" t="s">
        <v>1722</v>
      </c>
      <c r="F1152" s="217" t="s">
        <v>1723</v>
      </c>
      <c r="G1152" s="218" t="s">
        <v>366</v>
      </c>
      <c r="H1152" s="219">
        <v>2</v>
      </c>
      <c r="I1152" s="220"/>
      <c r="J1152" s="221">
        <f>ROUND(I1152*H1152,2)</f>
        <v>0</v>
      </c>
      <c r="K1152" s="217" t="s">
        <v>180</v>
      </c>
      <c r="L1152" s="46"/>
      <c r="M1152" s="222" t="s">
        <v>19</v>
      </c>
      <c r="N1152" s="223" t="s">
        <v>43</v>
      </c>
      <c r="O1152" s="86"/>
      <c r="P1152" s="224">
        <f>O1152*H1152</f>
        <v>0</v>
      </c>
      <c r="Q1152" s="224">
        <v>0.00093000000000000005</v>
      </c>
      <c r="R1152" s="224">
        <f>Q1152*H1152</f>
        <v>0.0018600000000000001</v>
      </c>
      <c r="S1152" s="224">
        <v>0</v>
      </c>
      <c r="T1152" s="225">
        <f>S1152*H1152</f>
        <v>0</v>
      </c>
      <c r="U1152" s="40"/>
      <c r="V1152" s="40"/>
      <c r="W1152" s="40"/>
      <c r="X1152" s="40"/>
      <c r="Y1152" s="40"/>
      <c r="Z1152" s="40"/>
      <c r="AA1152" s="40"/>
      <c r="AB1152" s="40"/>
      <c r="AC1152" s="40"/>
      <c r="AD1152" s="40"/>
      <c r="AE1152" s="40"/>
      <c r="AR1152" s="226" t="s">
        <v>275</v>
      </c>
      <c r="AT1152" s="226" t="s">
        <v>176</v>
      </c>
      <c r="AU1152" s="226" t="s">
        <v>81</v>
      </c>
      <c r="AY1152" s="19" t="s">
        <v>174</v>
      </c>
      <c r="BE1152" s="227">
        <f>IF(N1152="základní",J1152,0)</f>
        <v>0</v>
      </c>
      <c r="BF1152" s="227">
        <f>IF(N1152="snížená",J1152,0)</f>
        <v>0</v>
      </c>
      <c r="BG1152" s="227">
        <f>IF(N1152="zákl. přenesená",J1152,0)</f>
        <v>0</v>
      </c>
      <c r="BH1152" s="227">
        <f>IF(N1152="sníž. přenesená",J1152,0)</f>
        <v>0</v>
      </c>
      <c r="BI1152" s="227">
        <f>IF(N1152="nulová",J1152,0)</f>
        <v>0</v>
      </c>
      <c r="BJ1152" s="19" t="s">
        <v>79</v>
      </c>
      <c r="BK1152" s="227">
        <f>ROUND(I1152*H1152,2)</f>
        <v>0</v>
      </c>
      <c r="BL1152" s="19" t="s">
        <v>275</v>
      </c>
      <c r="BM1152" s="226" t="s">
        <v>1724</v>
      </c>
    </row>
    <row r="1153" s="2" customFormat="1">
      <c r="A1153" s="40"/>
      <c r="B1153" s="41"/>
      <c r="C1153" s="42"/>
      <c r="D1153" s="228" t="s">
        <v>183</v>
      </c>
      <c r="E1153" s="42"/>
      <c r="F1153" s="229" t="s">
        <v>1725</v>
      </c>
      <c r="G1153" s="42"/>
      <c r="H1153" s="42"/>
      <c r="I1153" s="230"/>
      <c r="J1153" s="42"/>
      <c r="K1153" s="42"/>
      <c r="L1153" s="46"/>
      <c r="M1153" s="231"/>
      <c r="N1153" s="232"/>
      <c r="O1153" s="86"/>
      <c r="P1153" s="86"/>
      <c r="Q1153" s="86"/>
      <c r="R1153" s="86"/>
      <c r="S1153" s="86"/>
      <c r="T1153" s="87"/>
      <c r="U1153" s="40"/>
      <c r="V1153" s="40"/>
      <c r="W1153" s="40"/>
      <c r="X1153" s="40"/>
      <c r="Y1153" s="40"/>
      <c r="Z1153" s="40"/>
      <c r="AA1153" s="40"/>
      <c r="AB1153" s="40"/>
      <c r="AC1153" s="40"/>
      <c r="AD1153" s="40"/>
      <c r="AE1153" s="40"/>
      <c r="AT1153" s="19" t="s">
        <v>183</v>
      </c>
      <c r="AU1153" s="19" t="s">
        <v>81</v>
      </c>
    </row>
    <row r="1154" s="2" customFormat="1">
      <c r="A1154" s="40"/>
      <c r="B1154" s="41"/>
      <c r="C1154" s="42"/>
      <c r="D1154" s="228" t="s">
        <v>185</v>
      </c>
      <c r="E1154" s="42"/>
      <c r="F1154" s="233" t="s">
        <v>1726</v>
      </c>
      <c r="G1154" s="42"/>
      <c r="H1154" s="42"/>
      <c r="I1154" s="230"/>
      <c r="J1154" s="42"/>
      <c r="K1154" s="42"/>
      <c r="L1154" s="46"/>
      <c r="M1154" s="231"/>
      <c r="N1154" s="232"/>
      <c r="O1154" s="86"/>
      <c r="P1154" s="86"/>
      <c r="Q1154" s="86"/>
      <c r="R1154" s="86"/>
      <c r="S1154" s="86"/>
      <c r="T1154" s="87"/>
      <c r="U1154" s="40"/>
      <c r="V1154" s="40"/>
      <c r="W1154" s="40"/>
      <c r="X1154" s="40"/>
      <c r="Y1154" s="40"/>
      <c r="Z1154" s="40"/>
      <c r="AA1154" s="40"/>
      <c r="AB1154" s="40"/>
      <c r="AC1154" s="40"/>
      <c r="AD1154" s="40"/>
      <c r="AE1154" s="40"/>
      <c r="AT1154" s="19" t="s">
        <v>185</v>
      </c>
      <c r="AU1154" s="19" t="s">
        <v>81</v>
      </c>
    </row>
    <row r="1155" s="13" customFormat="1">
      <c r="A1155" s="13"/>
      <c r="B1155" s="234"/>
      <c r="C1155" s="235"/>
      <c r="D1155" s="228" t="s">
        <v>197</v>
      </c>
      <c r="E1155" s="236" t="s">
        <v>19</v>
      </c>
      <c r="F1155" s="237" t="s">
        <v>1727</v>
      </c>
      <c r="G1155" s="235"/>
      <c r="H1155" s="238">
        <v>1</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197</v>
      </c>
      <c r="AU1155" s="244" t="s">
        <v>81</v>
      </c>
      <c r="AV1155" s="13" t="s">
        <v>81</v>
      </c>
      <c r="AW1155" s="13" t="s">
        <v>33</v>
      </c>
      <c r="AX1155" s="13" t="s">
        <v>72</v>
      </c>
      <c r="AY1155" s="244" t="s">
        <v>174</v>
      </c>
    </row>
    <row r="1156" s="13" customFormat="1">
      <c r="A1156" s="13"/>
      <c r="B1156" s="234"/>
      <c r="C1156" s="235"/>
      <c r="D1156" s="228" t="s">
        <v>197</v>
      </c>
      <c r="E1156" s="236" t="s">
        <v>19</v>
      </c>
      <c r="F1156" s="237" t="s">
        <v>1728</v>
      </c>
      <c r="G1156" s="235"/>
      <c r="H1156" s="238">
        <v>1</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197</v>
      </c>
      <c r="AU1156" s="244" t="s">
        <v>81</v>
      </c>
      <c r="AV1156" s="13" t="s">
        <v>81</v>
      </c>
      <c r="AW1156" s="13" t="s">
        <v>33</v>
      </c>
      <c r="AX1156" s="13" t="s">
        <v>72</v>
      </c>
      <c r="AY1156" s="244" t="s">
        <v>174</v>
      </c>
    </row>
    <row r="1157" s="2" customFormat="1">
      <c r="A1157" s="40"/>
      <c r="B1157" s="41"/>
      <c r="C1157" s="245" t="s">
        <v>1729</v>
      </c>
      <c r="D1157" s="245" t="s">
        <v>269</v>
      </c>
      <c r="E1157" s="246" t="s">
        <v>1730</v>
      </c>
      <c r="F1157" s="247" t="s">
        <v>1731</v>
      </c>
      <c r="G1157" s="248" t="s">
        <v>252</v>
      </c>
      <c r="H1157" s="249">
        <v>5.1299999999999999</v>
      </c>
      <c r="I1157" s="250"/>
      <c r="J1157" s="251">
        <f>ROUND(I1157*H1157,2)</f>
        <v>0</v>
      </c>
      <c r="K1157" s="247" t="s">
        <v>180</v>
      </c>
      <c r="L1157" s="252"/>
      <c r="M1157" s="253" t="s">
        <v>19</v>
      </c>
      <c r="N1157" s="254" t="s">
        <v>43</v>
      </c>
      <c r="O1157" s="86"/>
      <c r="P1157" s="224">
        <f>O1157*H1157</f>
        <v>0</v>
      </c>
      <c r="Q1157" s="224">
        <v>0.048059999999999999</v>
      </c>
      <c r="R1157" s="224">
        <f>Q1157*H1157</f>
        <v>0.24654779999999998</v>
      </c>
      <c r="S1157" s="224">
        <v>0</v>
      </c>
      <c r="T1157" s="225">
        <f>S1157*H1157</f>
        <v>0</v>
      </c>
      <c r="U1157" s="40"/>
      <c r="V1157" s="40"/>
      <c r="W1157" s="40"/>
      <c r="X1157" s="40"/>
      <c r="Y1157" s="40"/>
      <c r="Z1157" s="40"/>
      <c r="AA1157" s="40"/>
      <c r="AB1157" s="40"/>
      <c r="AC1157" s="40"/>
      <c r="AD1157" s="40"/>
      <c r="AE1157" s="40"/>
      <c r="AR1157" s="226" t="s">
        <v>394</v>
      </c>
      <c r="AT1157" s="226" t="s">
        <v>269</v>
      </c>
      <c r="AU1157" s="226" t="s">
        <v>81</v>
      </c>
      <c r="AY1157" s="19" t="s">
        <v>174</v>
      </c>
      <c r="BE1157" s="227">
        <f>IF(N1157="základní",J1157,0)</f>
        <v>0</v>
      </c>
      <c r="BF1157" s="227">
        <f>IF(N1157="snížená",J1157,0)</f>
        <v>0</v>
      </c>
      <c r="BG1157" s="227">
        <f>IF(N1157="zákl. přenesená",J1157,0)</f>
        <v>0</v>
      </c>
      <c r="BH1157" s="227">
        <f>IF(N1157="sníž. přenesená",J1157,0)</f>
        <v>0</v>
      </c>
      <c r="BI1157" s="227">
        <f>IF(N1157="nulová",J1157,0)</f>
        <v>0</v>
      </c>
      <c r="BJ1157" s="19" t="s">
        <v>79</v>
      </c>
      <c r="BK1157" s="227">
        <f>ROUND(I1157*H1157,2)</f>
        <v>0</v>
      </c>
      <c r="BL1157" s="19" t="s">
        <v>275</v>
      </c>
      <c r="BM1157" s="226" t="s">
        <v>1732</v>
      </c>
    </row>
    <row r="1158" s="2" customFormat="1">
      <c r="A1158" s="40"/>
      <c r="B1158" s="41"/>
      <c r="C1158" s="42"/>
      <c r="D1158" s="228" t="s">
        <v>183</v>
      </c>
      <c r="E1158" s="42"/>
      <c r="F1158" s="229" t="s">
        <v>1731</v>
      </c>
      <c r="G1158" s="42"/>
      <c r="H1158" s="42"/>
      <c r="I1158" s="230"/>
      <c r="J1158" s="42"/>
      <c r="K1158" s="42"/>
      <c r="L1158" s="46"/>
      <c r="M1158" s="231"/>
      <c r="N1158" s="232"/>
      <c r="O1158" s="86"/>
      <c r="P1158" s="86"/>
      <c r="Q1158" s="86"/>
      <c r="R1158" s="86"/>
      <c r="S1158" s="86"/>
      <c r="T1158" s="87"/>
      <c r="U1158" s="40"/>
      <c r="V1158" s="40"/>
      <c r="W1158" s="40"/>
      <c r="X1158" s="40"/>
      <c r="Y1158" s="40"/>
      <c r="Z1158" s="40"/>
      <c r="AA1158" s="40"/>
      <c r="AB1158" s="40"/>
      <c r="AC1158" s="40"/>
      <c r="AD1158" s="40"/>
      <c r="AE1158" s="40"/>
      <c r="AT1158" s="19" t="s">
        <v>183</v>
      </c>
      <c r="AU1158" s="19" t="s">
        <v>81</v>
      </c>
    </row>
    <row r="1159" s="2" customFormat="1">
      <c r="A1159" s="40"/>
      <c r="B1159" s="41"/>
      <c r="C1159" s="42"/>
      <c r="D1159" s="228" t="s">
        <v>281</v>
      </c>
      <c r="E1159" s="42"/>
      <c r="F1159" s="233" t="s">
        <v>1733</v>
      </c>
      <c r="G1159" s="42"/>
      <c r="H1159" s="42"/>
      <c r="I1159" s="230"/>
      <c r="J1159" s="42"/>
      <c r="K1159" s="42"/>
      <c r="L1159" s="46"/>
      <c r="M1159" s="231"/>
      <c r="N1159" s="232"/>
      <c r="O1159" s="86"/>
      <c r="P1159" s="86"/>
      <c r="Q1159" s="86"/>
      <c r="R1159" s="86"/>
      <c r="S1159" s="86"/>
      <c r="T1159" s="87"/>
      <c r="U1159" s="40"/>
      <c r="V1159" s="40"/>
      <c r="W1159" s="40"/>
      <c r="X1159" s="40"/>
      <c r="Y1159" s="40"/>
      <c r="Z1159" s="40"/>
      <c r="AA1159" s="40"/>
      <c r="AB1159" s="40"/>
      <c r="AC1159" s="40"/>
      <c r="AD1159" s="40"/>
      <c r="AE1159" s="40"/>
      <c r="AT1159" s="19" t="s">
        <v>281</v>
      </c>
      <c r="AU1159" s="19" t="s">
        <v>81</v>
      </c>
    </row>
    <row r="1160" s="13" customFormat="1">
      <c r="A1160" s="13"/>
      <c r="B1160" s="234"/>
      <c r="C1160" s="235"/>
      <c r="D1160" s="228" t="s">
        <v>197</v>
      </c>
      <c r="E1160" s="236" t="s">
        <v>19</v>
      </c>
      <c r="F1160" s="237" t="s">
        <v>1734</v>
      </c>
      <c r="G1160" s="235"/>
      <c r="H1160" s="238">
        <v>2.7000000000000002</v>
      </c>
      <c r="I1160" s="239"/>
      <c r="J1160" s="235"/>
      <c r="K1160" s="235"/>
      <c r="L1160" s="240"/>
      <c r="M1160" s="241"/>
      <c r="N1160" s="242"/>
      <c r="O1160" s="242"/>
      <c r="P1160" s="242"/>
      <c r="Q1160" s="242"/>
      <c r="R1160" s="242"/>
      <c r="S1160" s="242"/>
      <c r="T1160" s="243"/>
      <c r="U1160" s="13"/>
      <c r="V1160" s="13"/>
      <c r="W1160" s="13"/>
      <c r="X1160" s="13"/>
      <c r="Y1160" s="13"/>
      <c r="Z1160" s="13"/>
      <c r="AA1160" s="13"/>
      <c r="AB1160" s="13"/>
      <c r="AC1160" s="13"/>
      <c r="AD1160" s="13"/>
      <c r="AE1160" s="13"/>
      <c r="AT1160" s="244" t="s">
        <v>197</v>
      </c>
      <c r="AU1160" s="244" t="s">
        <v>81</v>
      </c>
      <c r="AV1160" s="13" t="s">
        <v>81</v>
      </c>
      <c r="AW1160" s="13" t="s">
        <v>33</v>
      </c>
      <c r="AX1160" s="13" t="s">
        <v>72</v>
      </c>
      <c r="AY1160" s="244" t="s">
        <v>174</v>
      </c>
    </row>
    <row r="1161" s="13" customFormat="1">
      <c r="A1161" s="13"/>
      <c r="B1161" s="234"/>
      <c r="C1161" s="235"/>
      <c r="D1161" s="228" t="s">
        <v>197</v>
      </c>
      <c r="E1161" s="236" t="s">
        <v>19</v>
      </c>
      <c r="F1161" s="237" t="s">
        <v>1735</v>
      </c>
      <c r="G1161" s="235"/>
      <c r="H1161" s="238">
        <v>2.4300000000000002</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197</v>
      </c>
      <c r="AU1161" s="244" t="s">
        <v>81</v>
      </c>
      <c r="AV1161" s="13" t="s">
        <v>81</v>
      </c>
      <c r="AW1161" s="13" t="s">
        <v>33</v>
      </c>
      <c r="AX1161" s="13" t="s">
        <v>72</v>
      </c>
      <c r="AY1161" s="244" t="s">
        <v>174</v>
      </c>
    </row>
    <row r="1162" s="2" customFormat="1">
      <c r="A1162" s="40"/>
      <c r="B1162" s="41"/>
      <c r="C1162" s="215" t="s">
        <v>1736</v>
      </c>
      <c r="D1162" s="215" t="s">
        <v>176</v>
      </c>
      <c r="E1162" s="216" t="s">
        <v>1737</v>
      </c>
      <c r="F1162" s="217" t="s">
        <v>1738</v>
      </c>
      <c r="G1162" s="218" t="s">
        <v>366</v>
      </c>
      <c r="H1162" s="219">
        <v>23</v>
      </c>
      <c r="I1162" s="220"/>
      <c r="J1162" s="221">
        <f>ROUND(I1162*H1162,2)</f>
        <v>0</v>
      </c>
      <c r="K1162" s="217" t="s">
        <v>180</v>
      </c>
      <c r="L1162" s="46"/>
      <c r="M1162" s="222" t="s">
        <v>19</v>
      </c>
      <c r="N1162" s="223" t="s">
        <v>43</v>
      </c>
      <c r="O1162" s="86"/>
      <c r="P1162" s="224">
        <f>O1162*H1162</f>
        <v>0</v>
      </c>
      <c r="Q1162" s="224">
        <v>0</v>
      </c>
      <c r="R1162" s="224">
        <f>Q1162*H1162</f>
        <v>0</v>
      </c>
      <c r="S1162" s="224">
        <v>0</v>
      </c>
      <c r="T1162" s="225">
        <f>S1162*H1162</f>
        <v>0</v>
      </c>
      <c r="U1162" s="40"/>
      <c r="V1162" s="40"/>
      <c r="W1162" s="40"/>
      <c r="X1162" s="40"/>
      <c r="Y1162" s="40"/>
      <c r="Z1162" s="40"/>
      <c r="AA1162" s="40"/>
      <c r="AB1162" s="40"/>
      <c r="AC1162" s="40"/>
      <c r="AD1162" s="40"/>
      <c r="AE1162" s="40"/>
      <c r="AR1162" s="226" t="s">
        <v>275</v>
      </c>
      <c r="AT1162" s="226" t="s">
        <v>176</v>
      </c>
      <c r="AU1162" s="226" t="s">
        <v>81</v>
      </c>
      <c r="AY1162" s="19" t="s">
        <v>174</v>
      </c>
      <c r="BE1162" s="227">
        <f>IF(N1162="základní",J1162,0)</f>
        <v>0</v>
      </c>
      <c r="BF1162" s="227">
        <f>IF(N1162="snížená",J1162,0)</f>
        <v>0</v>
      </c>
      <c r="BG1162" s="227">
        <f>IF(N1162="zákl. přenesená",J1162,0)</f>
        <v>0</v>
      </c>
      <c r="BH1162" s="227">
        <f>IF(N1162="sníž. přenesená",J1162,0)</f>
        <v>0</v>
      </c>
      <c r="BI1162" s="227">
        <f>IF(N1162="nulová",J1162,0)</f>
        <v>0</v>
      </c>
      <c r="BJ1162" s="19" t="s">
        <v>79</v>
      </c>
      <c r="BK1162" s="227">
        <f>ROUND(I1162*H1162,2)</f>
        <v>0</v>
      </c>
      <c r="BL1162" s="19" t="s">
        <v>275</v>
      </c>
      <c r="BM1162" s="226" t="s">
        <v>1739</v>
      </c>
    </row>
    <row r="1163" s="2" customFormat="1">
      <c r="A1163" s="40"/>
      <c r="B1163" s="41"/>
      <c r="C1163" s="42"/>
      <c r="D1163" s="228" t="s">
        <v>183</v>
      </c>
      <c r="E1163" s="42"/>
      <c r="F1163" s="229" t="s">
        <v>1740</v>
      </c>
      <c r="G1163" s="42"/>
      <c r="H1163" s="42"/>
      <c r="I1163" s="230"/>
      <c r="J1163" s="42"/>
      <c r="K1163" s="42"/>
      <c r="L1163" s="46"/>
      <c r="M1163" s="231"/>
      <c r="N1163" s="232"/>
      <c r="O1163" s="86"/>
      <c r="P1163" s="86"/>
      <c r="Q1163" s="86"/>
      <c r="R1163" s="86"/>
      <c r="S1163" s="86"/>
      <c r="T1163" s="87"/>
      <c r="U1163" s="40"/>
      <c r="V1163" s="40"/>
      <c r="W1163" s="40"/>
      <c r="X1163" s="40"/>
      <c r="Y1163" s="40"/>
      <c r="Z1163" s="40"/>
      <c r="AA1163" s="40"/>
      <c r="AB1163" s="40"/>
      <c r="AC1163" s="40"/>
      <c r="AD1163" s="40"/>
      <c r="AE1163" s="40"/>
      <c r="AT1163" s="19" t="s">
        <v>183</v>
      </c>
      <c r="AU1163" s="19" t="s">
        <v>81</v>
      </c>
    </row>
    <row r="1164" s="2" customFormat="1">
      <c r="A1164" s="40"/>
      <c r="B1164" s="41"/>
      <c r="C1164" s="42"/>
      <c r="D1164" s="228" t="s">
        <v>185</v>
      </c>
      <c r="E1164" s="42"/>
      <c r="F1164" s="233" t="s">
        <v>1726</v>
      </c>
      <c r="G1164" s="42"/>
      <c r="H1164" s="42"/>
      <c r="I1164" s="230"/>
      <c r="J1164" s="42"/>
      <c r="K1164" s="42"/>
      <c r="L1164" s="46"/>
      <c r="M1164" s="231"/>
      <c r="N1164" s="232"/>
      <c r="O1164" s="86"/>
      <c r="P1164" s="86"/>
      <c r="Q1164" s="86"/>
      <c r="R1164" s="86"/>
      <c r="S1164" s="86"/>
      <c r="T1164" s="87"/>
      <c r="U1164" s="40"/>
      <c r="V1164" s="40"/>
      <c r="W1164" s="40"/>
      <c r="X1164" s="40"/>
      <c r="Y1164" s="40"/>
      <c r="Z1164" s="40"/>
      <c r="AA1164" s="40"/>
      <c r="AB1164" s="40"/>
      <c r="AC1164" s="40"/>
      <c r="AD1164" s="40"/>
      <c r="AE1164" s="40"/>
      <c r="AT1164" s="19" t="s">
        <v>185</v>
      </c>
      <c r="AU1164" s="19" t="s">
        <v>81</v>
      </c>
    </row>
    <row r="1165" s="13" customFormat="1">
      <c r="A1165" s="13"/>
      <c r="B1165" s="234"/>
      <c r="C1165" s="235"/>
      <c r="D1165" s="228" t="s">
        <v>197</v>
      </c>
      <c r="E1165" s="236" t="s">
        <v>19</v>
      </c>
      <c r="F1165" s="237" t="s">
        <v>828</v>
      </c>
      <c r="G1165" s="235"/>
      <c r="H1165" s="238">
        <v>17</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197</v>
      </c>
      <c r="AU1165" s="244" t="s">
        <v>81</v>
      </c>
      <c r="AV1165" s="13" t="s">
        <v>81</v>
      </c>
      <c r="AW1165" s="13" t="s">
        <v>33</v>
      </c>
      <c r="AX1165" s="13" t="s">
        <v>72</v>
      </c>
      <c r="AY1165" s="244" t="s">
        <v>174</v>
      </c>
    </row>
    <row r="1166" s="13" customFormat="1">
      <c r="A1166" s="13"/>
      <c r="B1166" s="234"/>
      <c r="C1166" s="235"/>
      <c r="D1166" s="228" t="s">
        <v>197</v>
      </c>
      <c r="E1166" s="236" t="s">
        <v>19</v>
      </c>
      <c r="F1166" s="237" t="s">
        <v>829</v>
      </c>
      <c r="G1166" s="235"/>
      <c r="H1166" s="238">
        <v>1</v>
      </c>
      <c r="I1166" s="239"/>
      <c r="J1166" s="235"/>
      <c r="K1166" s="235"/>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197</v>
      </c>
      <c r="AU1166" s="244" t="s">
        <v>81</v>
      </c>
      <c r="AV1166" s="13" t="s">
        <v>81</v>
      </c>
      <c r="AW1166" s="13" t="s">
        <v>33</v>
      </c>
      <c r="AX1166" s="13" t="s">
        <v>72</v>
      </c>
      <c r="AY1166" s="244" t="s">
        <v>174</v>
      </c>
    </row>
    <row r="1167" s="13" customFormat="1">
      <c r="A1167" s="13"/>
      <c r="B1167" s="234"/>
      <c r="C1167" s="235"/>
      <c r="D1167" s="228" t="s">
        <v>197</v>
      </c>
      <c r="E1167" s="236" t="s">
        <v>19</v>
      </c>
      <c r="F1167" s="237" t="s">
        <v>830</v>
      </c>
      <c r="G1167" s="235"/>
      <c r="H1167" s="238">
        <v>5</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197</v>
      </c>
      <c r="AU1167" s="244" t="s">
        <v>81</v>
      </c>
      <c r="AV1167" s="13" t="s">
        <v>81</v>
      </c>
      <c r="AW1167" s="13" t="s">
        <v>33</v>
      </c>
      <c r="AX1167" s="13" t="s">
        <v>72</v>
      </c>
      <c r="AY1167" s="244" t="s">
        <v>174</v>
      </c>
    </row>
    <row r="1168" s="2" customFormat="1">
      <c r="A1168" s="40"/>
      <c r="B1168" s="41"/>
      <c r="C1168" s="245" t="s">
        <v>1741</v>
      </c>
      <c r="D1168" s="245" t="s">
        <v>269</v>
      </c>
      <c r="E1168" s="246" t="s">
        <v>1742</v>
      </c>
      <c r="F1168" s="247" t="s">
        <v>1743</v>
      </c>
      <c r="G1168" s="248" t="s">
        <v>366</v>
      </c>
      <c r="H1168" s="249">
        <v>5</v>
      </c>
      <c r="I1168" s="250"/>
      <c r="J1168" s="251">
        <f>ROUND(I1168*H1168,2)</f>
        <v>0</v>
      </c>
      <c r="K1168" s="247" t="s">
        <v>180</v>
      </c>
      <c r="L1168" s="252"/>
      <c r="M1168" s="253" t="s">
        <v>19</v>
      </c>
      <c r="N1168" s="254" t="s">
        <v>43</v>
      </c>
      <c r="O1168" s="86"/>
      <c r="P1168" s="224">
        <f>O1168*H1168</f>
        <v>0</v>
      </c>
      <c r="Q1168" s="224">
        <v>0.012999999999999999</v>
      </c>
      <c r="R1168" s="224">
        <f>Q1168*H1168</f>
        <v>0.065000000000000002</v>
      </c>
      <c r="S1168" s="224">
        <v>0</v>
      </c>
      <c r="T1168" s="225">
        <f>S1168*H1168</f>
        <v>0</v>
      </c>
      <c r="U1168" s="40"/>
      <c r="V1168" s="40"/>
      <c r="W1168" s="40"/>
      <c r="X1168" s="40"/>
      <c r="Y1168" s="40"/>
      <c r="Z1168" s="40"/>
      <c r="AA1168" s="40"/>
      <c r="AB1168" s="40"/>
      <c r="AC1168" s="40"/>
      <c r="AD1168" s="40"/>
      <c r="AE1168" s="40"/>
      <c r="AR1168" s="226" t="s">
        <v>394</v>
      </c>
      <c r="AT1168" s="226" t="s">
        <v>269</v>
      </c>
      <c r="AU1168" s="226" t="s">
        <v>81</v>
      </c>
      <c r="AY1168" s="19" t="s">
        <v>174</v>
      </c>
      <c r="BE1168" s="227">
        <f>IF(N1168="základní",J1168,0)</f>
        <v>0</v>
      </c>
      <c r="BF1168" s="227">
        <f>IF(N1168="snížená",J1168,0)</f>
        <v>0</v>
      </c>
      <c r="BG1168" s="227">
        <f>IF(N1168="zákl. přenesená",J1168,0)</f>
        <v>0</v>
      </c>
      <c r="BH1168" s="227">
        <f>IF(N1168="sníž. přenesená",J1168,0)</f>
        <v>0</v>
      </c>
      <c r="BI1168" s="227">
        <f>IF(N1168="nulová",J1168,0)</f>
        <v>0</v>
      </c>
      <c r="BJ1168" s="19" t="s">
        <v>79</v>
      </c>
      <c r="BK1168" s="227">
        <f>ROUND(I1168*H1168,2)</f>
        <v>0</v>
      </c>
      <c r="BL1168" s="19" t="s">
        <v>275</v>
      </c>
      <c r="BM1168" s="226" t="s">
        <v>1744</v>
      </c>
    </row>
    <row r="1169" s="2" customFormat="1">
      <c r="A1169" s="40"/>
      <c r="B1169" s="41"/>
      <c r="C1169" s="42"/>
      <c r="D1169" s="228" t="s">
        <v>183</v>
      </c>
      <c r="E1169" s="42"/>
      <c r="F1169" s="229" t="s">
        <v>1743</v>
      </c>
      <c r="G1169" s="42"/>
      <c r="H1169" s="42"/>
      <c r="I1169" s="230"/>
      <c r="J1169" s="42"/>
      <c r="K1169" s="42"/>
      <c r="L1169" s="46"/>
      <c r="M1169" s="231"/>
      <c r="N1169" s="232"/>
      <c r="O1169" s="86"/>
      <c r="P1169" s="86"/>
      <c r="Q1169" s="86"/>
      <c r="R1169" s="86"/>
      <c r="S1169" s="86"/>
      <c r="T1169" s="87"/>
      <c r="U1169" s="40"/>
      <c r="V1169" s="40"/>
      <c r="W1169" s="40"/>
      <c r="X1169" s="40"/>
      <c r="Y1169" s="40"/>
      <c r="Z1169" s="40"/>
      <c r="AA1169" s="40"/>
      <c r="AB1169" s="40"/>
      <c r="AC1169" s="40"/>
      <c r="AD1169" s="40"/>
      <c r="AE1169" s="40"/>
      <c r="AT1169" s="19" t="s">
        <v>183</v>
      </c>
      <c r="AU1169" s="19" t="s">
        <v>81</v>
      </c>
    </row>
    <row r="1170" s="13" customFormat="1">
      <c r="A1170" s="13"/>
      <c r="B1170" s="234"/>
      <c r="C1170" s="235"/>
      <c r="D1170" s="228" t="s">
        <v>197</v>
      </c>
      <c r="E1170" s="236" t="s">
        <v>19</v>
      </c>
      <c r="F1170" s="237" t="s">
        <v>830</v>
      </c>
      <c r="G1170" s="235"/>
      <c r="H1170" s="238">
        <v>5</v>
      </c>
      <c r="I1170" s="239"/>
      <c r="J1170" s="235"/>
      <c r="K1170" s="235"/>
      <c r="L1170" s="240"/>
      <c r="M1170" s="241"/>
      <c r="N1170" s="242"/>
      <c r="O1170" s="242"/>
      <c r="P1170" s="242"/>
      <c r="Q1170" s="242"/>
      <c r="R1170" s="242"/>
      <c r="S1170" s="242"/>
      <c r="T1170" s="243"/>
      <c r="U1170" s="13"/>
      <c r="V1170" s="13"/>
      <c r="W1170" s="13"/>
      <c r="X1170" s="13"/>
      <c r="Y1170" s="13"/>
      <c r="Z1170" s="13"/>
      <c r="AA1170" s="13"/>
      <c r="AB1170" s="13"/>
      <c r="AC1170" s="13"/>
      <c r="AD1170" s="13"/>
      <c r="AE1170" s="13"/>
      <c r="AT1170" s="244" t="s">
        <v>197</v>
      </c>
      <c r="AU1170" s="244" t="s">
        <v>81</v>
      </c>
      <c r="AV1170" s="13" t="s">
        <v>81</v>
      </c>
      <c r="AW1170" s="13" t="s">
        <v>33</v>
      </c>
      <c r="AX1170" s="13" t="s">
        <v>72</v>
      </c>
      <c r="AY1170" s="244" t="s">
        <v>174</v>
      </c>
    </row>
    <row r="1171" s="2" customFormat="1">
      <c r="A1171" s="40"/>
      <c r="B1171" s="41"/>
      <c r="C1171" s="245" t="s">
        <v>1745</v>
      </c>
      <c r="D1171" s="245" t="s">
        <v>269</v>
      </c>
      <c r="E1171" s="246" t="s">
        <v>1746</v>
      </c>
      <c r="F1171" s="247" t="s">
        <v>1747</v>
      </c>
      <c r="G1171" s="248" t="s">
        <v>366</v>
      </c>
      <c r="H1171" s="249">
        <v>1</v>
      </c>
      <c r="I1171" s="250"/>
      <c r="J1171" s="251">
        <f>ROUND(I1171*H1171,2)</f>
        <v>0</v>
      </c>
      <c r="K1171" s="247" t="s">
        <v>180</v>
      </c>
      <c r="L1171" s="252"/>
      <c r="M1171" s="253" t="s">
        <v>19</v>
      </c>
      <c r="N1171" s="254" t="s">
        <v>43</v>
      </c>
      <c r="O1171" s="86"/>
      <c r="P1171" s="224">
        <f>O1171*H1171</f>
        <v>0</v>
      </c>
      <c r="Q1171" s="224">
        <v>0.014500000000000001</v>
      </c>
      <c r="R1171" s="224">
        <f>Q1171*H1171</f>
        <v>0.014500000000000001</v>
      </c>
      <c r="S1171" s="224">
        <v>0</v>
      </c>
      <c r="T1171" s="225">
        <f>S1171*H1171</f>
        <v>0</v>
      </c>
      <c r="U1171" s="40"/>
      <c r="V1171" s="40"/>
      <c r="W1171" s="40"/>
      <c r="X1171" s="40"/>
      <c r="Y1171" s="40"/>
      <c r="Z1171" s="40"/>
      <c r="AA1171" s="40"/>
      <c r="AB1171" s="40"/>
      <c r="AC1171" s="40"/>
      <c r="AD1171" s="40"/>
      <c r="AE1171" s="40"/>
      <c r="AR1171" s="226" t="s">
        <v>394</v>
      </c>
      <c r="AT1171" s="226" t="s">
        <v>269</v>
      </c>
      <c r="AU1171" s="226" t="s">
        <v>81</v>
      </c>
      <c r="AY1171" s="19" t="s">
        <v>174</v>
      </c>
      <c r="BE1171" s="227">
        <f>IF(N1171="základní",J1171,0)</f>
        <v>0</v>
      </c>
      <c r="BF1171" s="227">
        <f>IF(N1171="snížená",J1171,0)</f>
        <v>0</v>
      </c>
      <c r="BG1171" s="227">
        <f>IF(N1171="zákl. přenesená",J1171,0)</f>
        <v>0</v>
      </c>
      <c r="BH1171" s="227">
        <f>IF(N1171="sníž. přenesená",J1171,0)</f>
        <v>0</v>
      </c>
      <c r="BI1171" s="227">
        <f>IF(N1171="nulová",J1171,0)</f>
        <v>0</v>
      </c>
      <c r="BJ1171" s="19" t="s">
        <v>79</v>
      </c>
      <c r="BK1171" s="227">
        <f>ROUND(I1171*H1171,2)</f>
        <v>0</v>
      </c>
      <c r="BL1171" s="19" t="s">
        <v>275</v>
      </c>
      <c r="BM1171" s="226" t="s">
        <v>1748</v>
      </c>
    </row>
    <row r="1172" s="2" customFormat="1">
      <c r="A1172" s="40"/>
      <c r="B1172" s="41"/>
      <c r="C1172" s="42"/>
      <c r="D1172" s="228" t="s">
        <v>183</v>
      </c>
      <c r="E1172" s="42"/>
      <c r="F1172" s="229" t="s">
        <v>1747</v>
      </c>
      <c r="G1172" s="42"/>
      <c r="H1172" s="42"/>
      <c r="I1172" s="230"/>
      <c r="J1172" s="42"/>
      <c r="K1172" s="42"/>
      <c r="L1172" s="46"/>
      <c r="M1172" s="231"/>
      <c r="N1172" s="232"/>
      <c r="O1172" s="86"/>
      <c r="P1172" s="86"/>
      <c r="Q1172" s="86"/>
      <c r="R1172" s="86"/>
      <c r="S1172" s="86"/>
      <c r="T1172" s="87"/>
      <c r="U1172" s="40"/>
      <c r="V1172" s="40"/>
      <c r="W1172" s="40"/>
      <c r="X1172" s="40"/>
      <c r="Y1172" s="40"/>
      <c r="Z1172" s="40"/>
      <c r="AA1172" s="40"/>
      <c r="AB1172" s="40"/>
      <c r="AC1172" s="40"/>
      <c r="AD1172" s="40"/>
      <c r="AE1172" s="40"/>
      <c r="AT1172" s="19" t="s">
        <v>183</v>
      </c>
      <c r="AU1172" s="19" t="s">
        <v>81</v>
      </c>
    </row>
    <row r="1173" s="13" customFormat="1">
      <c r="A1173" s="13"/>
      <c r="B1173" s="234"/>
      <c r="C1173" s="235"/>
      <c r="D1173" s="228" t="s">
        <v>197</v>
      </c>
      <c r="E1173" s="236" t="s">
        <v>19</v>
      </c>
      <c r="F1173" s="237" t="s">
        <v>829</v>
      </c>
      <c r="G1173" s="235"/>
      <c r="H1173" s="238">
        <v>1</v>
      </c>
      <c r="I1173" s="239"/>
      <c r="J1173" s="235"/>
      <c r="K1173" s="235"/>
      <c r="L1173" s="240"/>
      <c r="M1173" s="241"/>
      <c r="N1173" s="242"/>
      <c r="O1173" s="242"/>
      <c r="P1173" s="242"/>
      <c r="Q1173" s="242"/>
      <c r="R1173" s="242"/>
      <c r="S1173" s="242"/>
      <c r="T1173" s="243"/>
      <c r="U1173" s="13"/>
      <c r="V1173" s="13"/>
      <c r="W1173" s="13"/>
      <c r="X1173" s="13"/>
      <c r="Y1173" s="13"/>
      <c r="Z1173" s="13"/>
      <c r="AA1173" s="13"/>
      <c r="AB1173" s="13"/>
      <c r="AC1173" s="13"/>
      <c r="AD1173" s="13"/>
      <c r="AE1173" s="13"/>
      <c r="AT1173" s="244" t="s">
        <v>197</v>
      </c>
      <c r="AU1173" s="244" t="s">
        <v>81</v>
      </c>
      <c r="AV1173" s="13" t="s">
        <v>81</v>
      </c>
      <c r="AW1173" s="13" t="s">
        <v>33</v>
      </c>
      <c r="AX1173" s="13" t="s">
        <v>72</v>
      </c>
      <c r="AY1173" s="244" t="s">
        <v>174</v>
      </c>
    </row>
    <row r="1174" s="2" customFormat="1">
      <c r="A1174" s="40"/>
      <c r="B1174" s="41"/>
      <c r="C1174" s="245" t="s">
        <v>1749</v>
      </c>
      <c r="D1174" s="245" t="s">
        <v>269</v>
      </c>
      <c r="E1174" s="246" t="s">
        <v>1750</v>
      </c>
      <c r="F1174" s="247" t="s">
        <v>1751</v>
      </c>
      <c r="G1174" s="248" t="s">
        <v>366</v>
      </c>
      <c r="H1174" s="249">
        <v>17</v>
      </c>
      <c r="I1174" s="250"/>
      <c r="J1174" s="251">
        <f>ROUND(I1174*H1174,2)</f>
        <v>0</v>
      </c>
      <c r="K1174" s="247" t="s">
        <v>180</v>
      </c>
      <c r="L1174" s="252"/>
      <c r="M1174" s="253" t="s">
        <v>19</v>
      </c>
      <c r="N1174" s="254" t="s">
        <v>43</v>
      </c>
      <c r="O1174" s="86"/>
      <c r="P1174" s="224">
        <f>O1174*H1174</f>
        <v>0</v>
      </c>
      <c r="Q1174" s="224">
        <v>0.016</v>
      </c>
      <c r="R1174" s="224">
        <f>Q1174*H1174</f>
        <v>0.27200000000000002</v>
      </c>
      <c r="S1174" s="224">
        <v>0</v>
      </c>
      <c r="T1174" s="225">
        <f>S1174*H1174</f>
        <v>0</v>
      </c>
      <c r="U1174" s="40"/>
      <c r="V1174" s="40"/>
      <c r="W1174" s="40"/>
      <c r="X1174" s="40"/>
      <c r="Y1174" s="40"/>
      <c r="Z1174" s="40"/>
      <c r="AA1174" s="40"/>
      <c r="AB1174" s="40"/>
      <c r="AC1174" s="40"/>
      <c r="AD1174" s="40"/>
      <c r="AE1174" s="40"/>
      <c r="AR1174" s="226" t="s">
        <v>394</v>
      </c>
      <c r="AT1174" s="226" t="s">
        <v>269</v>
      </c>
      <c r="AU1174" s="226" t="s">
        <v>81</v>
      </c>
      <c r="AY1174" s="19" t="s">
        <v>174</v>
      </c>
      <c r="BE1174" s="227">
        <f>IF(N1174="základní",J1174,0)</f>
        <v>0</v>
      </c>
      <c r="BF1174" s="227">
        <f>IF(N1174="snížená",J1174,0)</f>
        <v>0</v>
      </c>
      <c r="BG1174" s="227">
        <f>IF(N1174="zákl. přenesená",J1174,0)</f>
        <v>0</v>
      </c>
      <c r="BH1174" s="227">
        <f>IF(N1174="sníž. přenesená",J1174,0)</f>
        <v>0</v>
      </c>
      <c r="BI1174" s="227">
        <f>IF(N1174="nulová",J1174,0)</f>
        <v>0</v>
      </c>
      <c r="BJ1174" s="19" t="s">
        <v>79</v>
      </c>
      <c r="BK1174" s="227">
        <f>ROUND(I1174*H1174,2)</f>
        <v>0</v>
      </c>
      <c r="BL1174" s="19" t="s">
        <v>275</v>
      </c>
      <c r="BM1174" s="226" t="s">
        <v>1752</v>
      </c>
    </row>
    <row r="1175" s="2" customFormat="1">
      <c r="A1175" s="40"/>
      <c r="B1175" s="41"/>
      <c r="C1175" s="42"/>
      <c r="D1175" s="228" t="s">
        <v>183</v>
      </c>
      <c r="E1175" s="42"/>
      <c r="F1175" s="229" t="s">
        <v>1751</v>
      </c>
      <c r="G1175" s="42"/>
      <c r="H1175" s="42"/>
      <c r="I1175" s="230"/>
      <c r="J1175" s="42"/>
      <c r="K1175" s="42"/>
      <c r="L1175" s="46"/>
      <c r="M1175" s="231"/>
      <c r="N1175" s="232"/>
      <c r="O1175" s="86"/>
      <c r="P1175" s="86"/>
      <c r="Q1175" s="86"/>
      <c r="R1175" s="86"/>
      <c r="S1175" s="86"/>
      <c r="T1175" s="87"/>
      <c r="U1175" s="40"/>
      <c r="V1175" s="40"/>
      <c r="W1175" s="40"/>
      <c r="X1175" s="40"/>
      <c r="Y1175" s="40"/>
      <c r="Z1175" s="40"/>
      <c r="AA1175" s="40"/>
      <c r="AB1175" s="40"/>
      <c r="AC1175" s="40"/>
      <c r="AD1175" s="40"/>
      <c r="AE1175" s="40"/>
      <c r="AT1175" s="19" t="s">
        <v>183</v>
      </c>
      <c r="AU1175" s="19" t="s">
        <v>81</v>
      </c>
    </row>
    <row r="1176" s="13" customFormat="1">
      <c r="A1176" s="13"/>
      <c r="B1176" s="234"/>
      <c r="C1176" s="235"/>
      <c r="D1176" s="228" t="s">
        <v>197</v>
      </c>
      <c r="E1176" s="236" t="s">
        <v>19</v>
      </c>
      <c r="F1176" s="237" t="s">
        <v>828</v>
      </c>
      <c r="G1176" s="235"/>
      <c r="H1176" s="238">
        <v>17</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197</v>
      </c>
      <c r="AU1176" s="244" t="s">
        <v>81</v>
      </c>
      <c r="AV1176" s="13" t="s">
        <v>81</v>
      </c>
      <c r="AW1176" s="13" t="s">
        <v>33</v>
      </c>
      <c r="AX1176" s="13" t="s">
        <v>72</v>
      </c>
      <c r="AY1176" s="244" t="s">
        <v>174</v>
      </c>
    </row>
    <row r="1177" s="2" customFormat="1">
      <c r="A1177" s="40"/>
      <c r="B1177" s="41"/>
      <c r="C1177" s="215" t="s">
        <v>1753</v>
      </c>
      <c r="D1177" s="215" t="s">
        <v>176</v>
      </c>
      <c r="E1177" s="216" t="s">
        <v>1754</v>
      </c>
      <c r="F1177" s="217" t="s">
        <v>1755</v>
      </c>
      <c r="G1177" s="218" t="s">
        <v>366</v>
      </c>
      <c r="H1177" s="219">
        <v>3</v>
      </c>
      <c r="I1177" s="220"/>
      <c r="J1177" s="221">
        <f>ROUND(I1177*H1177,2)</f>
        <v>0</v>
      </c>
      <c r="K1177" s="217" t="s">
        <v>180</v>
      </c>
      <c r="L1177" s="46"/>
      <c r="M1177" s="222" t="s">
        <v>19</v>
      </c>
      <c r="N1177" s="223" t="s">
        <v>43</v>
      </c>
      <c r="O1177" s="86"/>
      <c r="P1177" s="224">
        <f>O1177*H1177</f>
        <v>0</v>
      </c>
      <c r="Q1177" s="224">
        <v>0</v>
      </c>
      <c r="R1177" s="224">
        <f>Q1177*H1177</f>
        <v>0</v>
      </c>
      <c r="S1177" s="224">
        <v>0</v>
      </c>
      <c r="T1177" s="225">
        <f>S1177*H1177</f>
        <v>0</v>
      </c>
      <c r="U1177" s="40"/>
      <c r="V1177" s="40"/>
      <c r="W1177" s="40"/>
      <c r="X1177" s="40"/>
      <c r="Y1177" s="40"/>
      <c r="Z1177" s="40"/>
      <c r="AA1177" s="40"/>
      <c r="AB1177" s="40"/>
      <c r="AC1177" s="40"/>
      <c r="AD1177" s="40"/>
      <c r="AE1177" s="40"/>
      <c r="AR1177" s="226" t="s">
        <v>275</v>
      </c>
      <c r="AT1177" s="226" t="s">
        <v>176</v>
      </c>
      <c r="AU1177" s="226" t="s">
        <v>81</v>
      </c>
      <c r="AY1177" s="19" t="s">
        <v>174</v>
      </c>
      <c r="BE1177" s="227">
        <f>IF(N1177="základní",J1177,0)</f>
        <v>0</v>
      </c>
      <c r="BF1177" s="227">
        <f>IF(N1177="snížená",J1177,0)</f>
        <v>0</v>
      </c>
      <c r="BG1177" s="227">
        <f>IF(N1177="zákl. přenesená",J1177,0)</f>
        <v>0</v>
      </c>
      <c r="BH1177" s="227">
        <f>IF(N1177="sníž. přenesená",J1177,0)</f>
        <v>0</v>
      </c>
      <c r="BI1177" s="227">
        <f>IF(N1177="nulová",J1177,0)</f>
        <v>0</v>
      </c>
      <c r="BJ1177" s="19" t="s">
        <v>79</v>
      </c>
      <c r="BK1177" s="227">
        <f>ROUND(I1177*H1177,2)</f>
        <v>0</v>
      </c>
      <c r="BL1177" s="19" t="s">
        <v>275</v>
      </c>
      <c r="BM1177" s="226" t="s">
        <v>1756</v>
      </c>
    </row>
    <row r="1178" s="2" customFormat="1">
      <c r="A1178" s="40"/>
      <c r="B1178" s="41"/>
      <c r="C1178" s="42"/>
      <c r="D1178" s="228" t="s">
        <v>183</v>
      </c>
      <c r="E1178" s="42"/>
      <c r="F1178" s="229" t="s">
        <v>1757</v>
      </c>
      <c r="G1178" s="42"/>
      <c r="H1178" s="42"/>
      <c r="I1178" s="230"/>
      <c r="J1178" s="42"/>
      <c r="K1178" s="42"/>
      <c r="L1178" s="46"/>
      <c r="M1178" s="231"/>
      <c r="N1178" s="232"/>
      <c r="O1178" s="86"/>
      <c r="P1178" s="86"/>
      <c r="Q1178" s="86"/>
      <c r="R1178" s="86"/>
      <c r="S1178" s="86"/>
      <c r="T1178" s="87"/>
      <c r="U1178" s="40"/>
      <c r="V1178" s="40"/>
      <c r="W1178" s="40"/>
      <c r="X1178" s="40"/>
      <c r="Y1178" s="40"/>
      <c r="Z1178" s="40"/>
      <c r="AA1178" s="40"/>
      <c r="AB1178" s="40"/>
      <c r="AC1178" s="40"/>
      <c r="AD1178" s="40"/>
      <c r="AE1178" s="40"/>
      <c r="AT1178" s="19" t="s">
        <v>183</v>
      </c>
      <c r="AU1178" s="19" t="s">
        <v>81</v>
      </c>
    </row>
    <row r="1179" s="2" customFormat="1">
      <c r="A1179" s="40"/>
      <c r="B1179" s="41"/>
      <c r="C1179" s="42"/>
      <c r="D1179" s="228" t="s">
        <v>185</v>
      </c>
      <c r="E1179" s="42"/>
      <c r="F1179" s="233" t="s">
        <v>1726</v>
      </c>
      <c r="G1179" s="42"/>
      <c r="H1179" s="42"/>
      <c r="I1179" s="230"/>
      <c r="J1179" s="42"/>
      <c r="K1179" s="42"/>
      <c r="L1179" s="46"/>
      <c r="M1179" s="231"/>
      <c r="N1179" s="232"/>
      <c r="O1179" s="86"/>
      <c r="P1179" s="86"/>
      <c r="Q1179" s="86"/>
      <c r="R1179" s="86"/>
      <c r="S1179" s="86"/>
      <c r="T1179" s="87"/>
      <c r="U1179" s="40"/>
      <c r="V1179" s="40"/>
      <c r="W1179" s="40"/>
      <c r="X1179" s="40"/>
      <c r="Y1179" s="40"/>
      <c r="Z1179" s="40"/>
      <c r="AA1179" s="40"/>
      <c r="AB1179" s="40"/>
      <c r="AC1179" s="40"/>
      <c r="AD1179" s="40"/>
      <c r="AE1179" s="40"/>
      <c r="AT1179" s="19" t="s">
        <v>185</v>
      </c>
      <c r="AU1179" s="19" t="s">
        <v>81</v>
      </c>
    </row>
    <row r="1180" s="13" customFormat="1">
      <c r="A1180" s="13"/>
      <c r="B1180" s="234"/>
      <c r="C1180" s="235"/>
      <c r="D1180" s="228" t="s">
        <v>197</v>
      </c>
      <c r="E1180" s="236" t="s">
        <v>19</v>
      </c>
      <c r="F1180" s="237" t="s">
        <v>827</v>
      </c>
      <c r="G1180" s="235"/>
      <c r="H1180" s="238">
        <v>3</v>
      </c>
      <c r="I1180" s="239"/>
      <c r="J1180" s="235"/>
      <c r="K1180" s="235"/>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197</v>
      </c>
      <c r="AU1180" s="244" t="s">
        <v>81</v>
      </c>
      <c r="AV1180" s="13" t="s">
        <v>81</v>
      </c>
      <c r="AW1180" s="13" t="s">
        <v>33</v>
      </c>
      <c r="AX1180" s="13" t="s">
        <v>72</v>
      </c>
      <c r="AY1180" s="244" t="s">
        <v>174</v>
      </c>
    </row>
    <row r="1181" s="2" customFormat="1">
      <c r="A1181" s="40"/>
      <c r="B1181" s="41"/>
      <c r="C1181" s="245" t="s">
        <v>1758</v>
      </c>
      <c r="D1181" s="245" t="s">
        <v>269</v>
      </c>
      <c r="E1181" s="246" t="s">
        <v>1759</v>
      </c>
      <c r="F1181" s="247" t="s">
        <v>1760</v>
      </c>
      <c r="G1181" s="248" t="s">
        <v>366</v>
      </c>
      <c r="H1181" s="249">
        <v>3</v>
      </c>
      <c r="I1181" s="250"/>
      <c r="J1181" s="251">
        <f>ROUND(I1181*H1181,2)</f>
        <v>0</v>
      </c>
      <c r="K1181" s="247" t="s">
        <v>180</v>
      </c>
      <c r="L1181" s="252"/>
      <c r="M1181" s="253" t="s">
        <v>19</v>
      </c>
      <c r="N1181" s="254" t="s">
        <v>43</v>
      </c>
      <c r="O1181" s="86"/>
      <c r="P1181" s="224">
        <f>O1181*H1181</f>
        <v>0</v>
      </c>
      <c r="Q1181" s="224">
        <v>0.017000000000000001</v>
      </c>
      <c r="R1181" s="224">
        <f>Q1181*H1181</f>
        <v>0.051000000000000004</v>
      </c>
      <c r="S1181" s="224">
        <v>0</v>
      </c>
      <c r="T1181" s="225">
        <f>S1181*H1181</f>
        <v>0</v>
      </c>
      <c r="U1181" s="40"/>
      <c r="V1181" s="40"/>
      <c r="W1181" s="40"/>
      <c r="X1181" s="40"/>
      <c r="Y1181" s="40"/>
      <c r="Z1181" s="40"/>
      <c r="AA1181" s="40"/>
      <c r="AB1181" s="40"/>
      <c r="AC1181" s="40"/>
      <c r="AD1181" s="40"/>
      <c r="AE1181" s="40"/>
      <c r="AR1181" s="226" t="s">
        <v>394</v>
      </c>
      <c r="AT1181" s="226" t="s">
        <v>269</v>
      </c>
      <c r="AU1181" s="226" t="s">
        <v>81</v>
      </c>
      <c r="AY1181" s="19" t="s">
        <v>174</v>
      </c>
      <c r="BE1181" s="227">
        <f>IF(N1181="základní",J1181,0)</f>
        <v>0</v>
      </c>
      <c r="BF1181" s="227">
        <f>IF(N1181="snížená",J1181,0)</f>
        <v>0</v>
      </c>
      <c r="BG1181" s="227">
        <f>IF(N1181="zákl. přenesená",J1181,0)</f>
        <v>0</v>
      </c>
      <c r="BH1181" s="227">
        <f>IF(N1181="sníž. přenesená",J1181,0)</f>
        <v>0</v>
      </c>
      <c r="BI1181" s="227">
        <f>IF(N1181="nulová",J1181,0)</f>
        <v>0</v>
      </c>
      <c r="BJ1181" s="19" t="s">
        <v>79</v>
      </c>
      <c r="BK1181" s="227">
        <f>ROUND(I1181*H1181,2)</f>
        <v>0</v>
      </c>
      <c r="BL1181" s="19" t="s">
        <v>275</v>
      </c>
      <c r="BM1181" s="226" t="s">
        <v>1761</v>
      </c>
    </row>
    <row r="1182" s="2" customFormat="1">
      <c r="A1182" s="40"/>
      <c r="B1182" s="41"/>
      <c r="C1182" s="42"/>
      <c r="D1182" s="228" t="s">
        <v>183</v>
      </c>
      <c r="E1182" s="42"/>
      <c r="F1182" s="229" t="s">
        <v>1760</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183</v>
      </c>
      <c r="AU1182" s="19" t="s">
        <v>81</v>
      </c>
    </row>
    <row r="1183" s="13" customFormat="1">
      <c r="A1183" s="13"/>
      <c r="B1183" s="234"/>
      <c r="C1183" s="235"/>
      <c r="D1183" s="228" t="s">
        <v>197</v>
      </c>
      <c r="E1183" s="236" t="s">
        <v>19</v>
      </c>
      <c r="F1183" s="237" t="s">
        <v>827</v>
      </c>
      <c r="G1183" s="235"/>
      <c r="H1183" s="238">
        <v>3</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197</v>
      </c>
      <c r="AU1183" s="244" t="s">
        <v>81</v>
      </c>
      <c r="AV1183" s="13" t="s">
        <v>81</v>
      </c>
      <c r="AW1183" s="13" t="s">
        <v>33</v>
      </c>
      <c r="AX1183" s="13" t="s">
        <v>72</v>
      </c>
      <c r="AY1183" s="244" t="s">
        <v>174</v>
      </c>
    </row>
    <row r="1184" s="2" customFormat="1" ht="16.5" customHeight="1">
      <c r="A1184" s="40"/>
      <c r="B1184" s="41"/>
      <c r="C1184" s="215" t="s">
        <v>1762</v>
      </c>
      <c r="D1184" s="215" t="s">
        <v>176</v>
      </c>
      <c r="E1184" s="216" t="s">
        <v>1763</v>
      </c>
      <c r="F1184" s="217" t="s">
        <v>1764</v>
      </c>
      <c r="G1184" s="218" t="s">
        <v>366</v>
      </c>
      <c r="H1184" s="219">
        <v>26</v>
      </c>
      <c r="I1184" s="220"/>
      <c r="J1184" s="221">
        <f>ROUND(I1184*H1184,2)</f>
        <v>0</v>
      </c>
      <c r="K1184" s="217" t="s">
        <v>180</v>
      </c>
      <c r="L1184" s="46"/>
      <c r="M1184" s="222" t="s">
        <v>19</v>
      </c>
      <c r="N1184" s="223" t="s">
        <v>43</v>
      </c>
      <c r="O1184" s="86"/>
      <c r="P1184" s="224">
        <f>O1184*H1184</f>
        <v>0</v>
      </c>
      <c r="Q1184" s="224">
        <v>0</v>
      </c>
      <c r="R1184" s="224">
        <f>Q1184*H1184</f>
        <v>0</v>
      </c>
      <c r="S1184" s="224">
        <v>0</v>
      </c>
      <c r="T1184" s="225">
        <f>S1184*H1184</f>
        <v>0</v>
      </c>
      <c r="U1184" s="40"/>
      <c r="V1184" s="40"/>
      <c r="W1184" s="40"/>
      <c r="X1184" s="40"/>
      <c r="Y1184" s="40"/>
      <c r="Z1184" s="40"/>
      <c r="AA1184" s="40"/>
      <c r="AB1184" s="40"/>
      <c r="AC1184" s="40"/>
      <c r="AD1184" s="40"/>
      <c r="AE1184" s="40"/>
      <c r="AR1184" s="226" t="s">
        <v>275</v>
      </c>
      <c r="AT1184" s="226" t="s">
        <v>176</v>
      </c>
      <c r="AU1184" s="226" t="s">
        <v>81</v>
      </c>
      <c r="AY1184" s="19" t="s">
        <v>174</v>
      </c>
      <c r="BE1184" s="227">
        <f>IF(N1184="základní",J1184,0)</f>
        <v>0</v>
      </c>
      <c r="BF1184" s="227">
        <f>IF(N1184="snížená",J1184,0)</f>
        <v>0</v>
      </c>
      <c r="BG1184" s="227">
        <f>IF(N1184="zákl. přenesená",J1184,0)</f>
        <v>0</v>
      </c>
      <c r="BH1184" s="227">
        <f>IF(N1184="sníž. přenesená",J1184,0)</f>
        <v>0</v>
      </c>
      <c r="BI1184" s="227">
        <f>IF(N1184="nulová",J1184,0)</f>
        <v>0</v>
      </c>
      <c r="BJ1184" s="19" t="s">
        <v>79</v>
      </c>
      <c r="BK1184" s="227">
        <f>ROUND(I1184*H1184,2)</f>
        <v>0</v>
      </c>
      <c r="BL1184" s="19" t="s">
        <v>275</v>
      </c>
      <c r="BM1184" s="226" t="s">
        <v>1765</v>
      </c>
    </row>
    <row r="1185" s="2" customFormat="1">
      <c r="A1185" s="40"/>
      <c r="B1185" s="41"/>
      <c r="C1185" s="42"/>
      <c r="D1185" s="228" t="s">
        <v>183</v>
      </c>
      <c r="E1185" s="42"/>
      <c r="F1185" s="229" t="s">
        <v>1766</v>
      </c>
      <c r="G1185" s="42"/>
      <c r="H1185" s="42"/>
      <c r="I1185" s="230"/>
      <c r="J1185" s="42"/>
      <c r="K1185" s="42"/>
      <c r="L1185" s="46"/>
      <c r="M1185" s="231"/>
      <c r="N1185" s="232"/>
      <c r="O1185" s="86"/>
      <c r="P1185" s="86"/>
      <c r="Q1185" s="86"/>
      <c r="R1185" s="86"/>
      <c r="S1185" s="86"/>
      <c r="T1185" s="87"/>
      <c r="U1185" s="40"/>
      <c r="V1185" s="40"/>
      <c r="W1185" s="40"/>
      <c r="X1185" s="40"/>
      <c r="Y1185" s="40"/>
      <c r="Z1185" s="40"/>
      <c r="AA1185" s="40"/>
      <c r="AB1185" s="40"/>
      <c r="AC1185" s="40"/>
      <c r="AD1185" s="40"/>
      <c r="AE1185" s="40"/>
      <c r="AT1185" s="19" t="s">
        <v>183</v>
      </c>
      <c r="AU1185" s="19" t="s">
        <v>81</v>
      </c>
    </row>
    <row r="1186" s="13" customFormat="1">
      <c r="A1186" s="13"/>
      <c r="B1186" s="234"/>
      <c r="C1186" s="235"/>
      <c r="D1186" s="228" t="s">
        <v>197</v>
      </c>
      <c r="E1186" s="236" t="s">
        <v>19</v>
      </c>
      <c r="F1186" s="237" t="s">
        <v>827</v>
      </c>
      <c r="G1186" s="235"/>
      <c r="H1186" s="238">
        <v>3</v>
      </c>
      <c r="I1186" s="239"/>
      <c r="J1186" s="235"/>
      <c r="K1186" s="235"/>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197</v>
      </c>
      <c r="AU1186" s="244" t="s">
        <v>81</v>
      </c>
      <c r="AV1186" s="13" t="s">
        <v>81</v>
      </c>
      <c r="AW1186" s="13" t="s">
        <v>33</v>
      </c>
      <c r="AX1186" s="13" t="s">
        <v>72</v>
      </c>
      <c r="AY1186" s="244" t="s">
        <v>174</v>
      </c>
    </row>
    <row r="1187" s="13" customFormat="1">
      <c r="A1187" s="13"/>
      <c r="B1187" s="234"/>
      <c r="C1187" s="235"/>
      <c r="D1187" s="228" t="s">
        <v>197</v>
      </c>
      <c r="E1187" s="236" t="s">
        <v>19</v>
      </c>
      <c r="F1187" s="237" t="s">
        <v>828</v>
      </c>
      <c r="G1187" s="235"/>
      <c r="H1187" s="238">
        <v>17</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197</v>
      </c>
      <c r="AU1187" s="244" t="s">
        <v>81</v>
      </c>
      <c r="AV1187" s="13" t="s">
        <v>81</v>
      </c>
      <c r="AW1187" s="13" t="s">
        <v>33</v>
      </c>
      <c r="AX1187" s="13" t="s">
        <v>72</v>
      </c>
      <c r="AY1187" s="244" t="s">
        <v>174</v>
      </c>
    </row>
    <row r="1188" s="13" customFormat="1">
      <c r="A1188" s="13"/>
      <c r="B1188" s="234"/>
      <c r="C1188" s="235"/>
      <c r="D1188" s="228" t="s">
        <v>197</v>
      </c>
      <c r="E1188" s="236" t="s">
        <v>19</v>
      </c>
      <c r="F1188" s="237" t="s">
        <v>829</v>
      </c>
      <c r="G1188" s="235"/>
      <c r="H1188" s="238">
        <v>1</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197</v>
      </c>
      <c r="AU1188" s="244" t="s">
        <v>81</v>
      </c>
      <c r="AV1188" s="13" t="s">
        <v>81</v>
      </c>
      <c r="AW1188" s="13" t="s">
        <v>33</v>
      </c>
      <c r="AX1188" s="13" t="s">
        <v>72</v>
      </c>
      <c r="AY1188" s="244" t="s">
        <v>174</v>
      </c>
    </row>
    <row r="1189" s="13" customFormat="1">
      <c r="A1189" s="13"/>
      <c r="B1189" s="234"/>
      <c r="C1189" s="235"/>
      <c r="D1189" s="228" t="s">
        <v>197</v>
      </c>
      <c r="E1189" s="236" t="s">
        <v>19</v>
      </c>
      <c r="F1189" s="237" t="s">
        <v>830</v>
      </c>
      <c r="G1189" s="235"/>
      <c r="H1189" s="238">
        <v>5</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197</v>
      </c>
      <c r="AU1189" s="244" t="s">
        <v>81</v>
      </c>
      <c r="AV1189" s="13" t="s">
        <v>81</v>
      </c>
      <c r="AW1189" s="13" t="s">
        <v>33</v>
      </c>
      <c r="AX1189" s="13" t="s">
        <v>72</v>
      </c>
      <c r="AY1189" s="244" t="s">
        <v>174</v>
      </c>
    </row>
    <row r="1190" s="2" customFormat="1" ht="21.75" customHeight="1">
      <c r="A1190" s="40"/>
      <c r="B1190" s="41"/>
      <c r="C1190" s="215" t="s">
        <v>1767</v>
      </c>
      <c r="D1190" s="215" t="s">
        <v>176</v>
      </c>
      <c r="E1190" s="216" t="s">
        <v>1768</v>
      </c>
      <c r="F1190" s="217" t="s">
        <v>1769</v>
      </c>
      <c r="G1190" s="218" t="s">
        <v>366</v>
      </c>
      <c r="H1190" s="219">
        <v>26</v>
      </c>
      <c r="I1190" s="220"/>
      <c r="J1190" s="221">
        <f>ROUND(I1190*H1190,2)</f>
        <v>0</v>
      </c>
      <c r="K1190" s="217" t="s">
        <v>180</v>
      </c>
      <c r="L1190" s="46"/>
      <c r="M1190" s="222" t="s">
        <v>19</v>
      </c>
      <c r="N1190" s="223" t="s">
        <v>43</v>
      </c>
      <c r="O1190" s="86"/>
      <c r="P1190" s="224">
        <f>O1190*H1190</f>
        <v>0</v>
      </c>
      <c r="Q1190" s="224">
        <v>0</v>
      </c>
      <c r="R1190" s="224">
        <f>Q1190*H1190</f>
        <v>0</v>
      </c>
      <c r="S1190" s="224">
        <v>0</v>
      </c>
      <c r="T1190" s="225">
        <f>S1190*H1190</f>
        <v>0</v>
      </c>
      <c r="U1190" s="40"/>
      <c r="V1190" s="40"/>
      <c r="W1190" s="40"/>
      <c r="X1190" s="40"/>
      <c r="Y1190" s="40"/>
      <c r="Z1190" s="40"/>
      <c r="AA1190" s="40"/>
      <c r="AB1190" s="40"/>
      <c r="AC1190" s="40"/>
      <c r="AD1190" s="40"/>
      <c r="AE1190" s="40"/>
      <c r="AR1190" s="226" t="s">
        <v>275</v>
      </c>
      <c r="AT1190" s="226" t="s">
        <v>176</v>
      </c>
      <c r="AU1190" s="226" t="s">
        <v>81</v>
      </c>
      <c r="AY1190" s="19" t="s">
        <v>174</v>
      </c>
      <c r="BE1190" s="227">
        <f>IF(N1190="základní",J1190,0)</f>
        <v>0</v>
      </c>
      <c r="BF1190" s="227">
        <f>IF(N1190="snížená",J1190,0)</f>
        <v>0</v>
      </c>
      <c r="BG1190" s="227">
        <f>IF(N1190="zákl. přenesená",J1190,0)</f>
        <v>0</v>
      </c>
      <c r="BH1190" s="227">
        <f>IF(N1190="sníž. přenesená",J1190,0)</f>
        <v>0</v>
      </c>
      <c r="BI1190" s="227">
        <f>IF(N1190="nulová",J1190,0)</f>
        <v>0</v>
      </c>
      <c r="BJ1190" s="19" t="s">
        <v>79</v>
      </c>
      <c r="BK1190" s="227">
        <f>ROUND(I1190*H1190,2)</f>
        <v>0</v>
      </c>
      <c r="BL1190" s="19" t="s">
        <v>275</v>
      </c>
      <c r="BM1190" s="226" t="s">
        <v>1770</v>
      </c>
    </row>
    <row r="1191" s="2" customFormat="1">
      <c r="A1191" s="40"/>
      <c r="B1191" s="41"/>
      <c r="C1191" s="42"/>
      <c r="D1191" s="228" t="s">
        <v>183</v>
      </c>
      <c r="E1191" s="42"/>
      <c r="F1191" s="229" t="s">
        <v>1771</v>
      </c>
      <c r="G1191" s="42"/>
      <c r="H1191" s="42"/>
      <c r="I1191" s="230"/>
      <c r="J1191" s="42"/>
      <c r="K1191" s="42"/>
      <c r="L1191" s="46"/>
      <c r="M1191" s="231"/>
      <c r="N1191" s="232"/>
      <c r="O1191" s="86"/>
      <c r="P1191" s="86"/>
      <c r="Q1191" s="86"/>
      <c r="R1191" s="86"/>
      <c r="S1191" s="86"/>
      <c r="T1191" s="87"/>
      <c r="U1191" s="40"/>
      <c r="V1191" s="40"/>
      <c r="W1191" s="40"/>
      <c r="X1191" s="40"/>
      <c r="Y1191" s="40"/>
      <c r="Z1191" s="40"/>
      <c r="AA1191" s="40"/>
      <c r="AB1191" s="40"/>
      <c r="AC1191" s="40"/>
      <c r="AD1191" s="40"/>
      <c r="AE1191" s="40"/>
      <c r="AT1191" s="19" t="s">
        <v>183</v>
      </c>
      <c r="AU1191" s="19" t="s">
        <v>81</v>
      </c>
    </row>
    <row r="1192" s="2" customFormat="1" ht="16.5" customHeight="1">
      <c r="A1192" s="40"/>
      <c r="B1192" s="41"/>
      <c r="C1192" s="245" t="s">
        <v>1772</v>
      </c>
      <c r="D1192" s="245" t="s">
        <v>269</v>
      </c>
      <c r="E1192" s="246" t="s">
        <v>1773</v>
      </c>
      <c r="F1192" s="247" t="s">
        <v>1774</v>
      </c>
      <c r="G1192" s="248" t="s">
        <v>366</v>
      </c>
      <c r="H1192" s="249">
        <v>3</v>
      </c>
      <c r="I1192" s="250"/>
      <c r="J1192" s="251">
        <f>ROUND(I1192*H1192,2)</f>
        <v>0</v>
      </c>
      <c r="K1192" s="247" t="s">
        <v>19</v>
      </c>
      <c r="L1192" s="252"/>
      <c r="M1192" s="253" t="s">
        <v>19</v>
      </c>
      <c r="N1192" s="254" t="s">
        <v>43</v>
      </c>
      <c r="O1192" s="86"/>
      <c r="P1192" s="224">
        <f>O1192*H1192</f>
        <v>0</v>
      </c>
      <c r="Q1192" s="224">
        <v>0.0011999999999999999</v>
      </c>
      <c r="R1192" s="224">
        <f>Q1192*H1192</f>
        <v>0.0035999999999999999</v>
      </c>
      <c r="S1192" s="224">
        <v>0</v>
      </c>
      <c r="T1192" s="225">
        <f>S1192*H1192</f>
        <v>0</v>
      </c>
      <c r="U1192" s="40"/>
      <c r="V1192" s="40"/>
      <c r="W1192" s="40"/>
      <c r="X1192" s="40"/>
      <c r="Y1192" s="40"/>
      <c r="Z1192" s="40"/>
      <c r="AA1192" s="40"/>
      <c r="AB1192" s="40"/>
      <c r="AC1192" s="40"/>
      <c r="AD1192" s="40"/>
      <c r="AE1192" s="40"/>
      <c r="AR1192" s="226" t="s">
        <v>394</v>
      </c>
      <c r="AT1192" s="226" t="s">
        <v>269</v>
      </c>
      <c r="AU1192" s="226" t="s">
        <v>81</v>
      </c>
      <c r="AY1192" s="19" t="s">
        <v>174</v>
      </c>
      <c r="BE1192" s="227">
        <f>IF(N1192="základní",J1192,0)</f>
        <v>0</v>
      </c>
      <c r="BF1192" s="227">
        <f>IF(N1192="snížená",J1192,0)</f>
        <v>0</v>
      </c>
      <c r="BG1192" s="227">
        <f>IF(N1192="zákl. přenesená",J1192,0)</f>
        <v>0</v>
      </c>
      <c r="BH1192" s="227">
        <f>IF(N1192="sníž. přenesená",J1192,0)</f>
        <v>0</v>
      </c>
      <c r="BI1192" s="227">
        <f>IF(N1192="nulová",J1192,0)</f>
        <v>0</v>
      </c>
      <c r="BJ1192" s="19" t="s">
        <v>79</v>
      </c>
      <c r="BK1192" s="227">
        <f>ROUND(I1192*H1192,2)</f>
        <v>0</v>
      </c>
      <c r="BL1192" s="19" t="s">
        <v>275</v>
      </c>
      <c r="BM1192" s="226" t="s">
        <v>1775</v>
      </c>
    </row>
    <row r="1193" s="2" customFormat="1">
      <c r="A1193" s="40"/>
      <c r="B1193" s="41"/>
      <c r="C1193" s="42"/>
      <c r="D1193" s="228" t="s">
        <v>183</v>
      </c>
      <c r="E1193" s="42"/>
      <c r="F1193" s="229" t="s">
        <v>1774</v>
      </c>
      <c r="G1193" s="42"/>
      <c r="H1193" s="42"/>
      <c r="I1193" s="230"/>
      <c r="J1193" s="42"/>
      <c r="K1193" s="42"/>
      <c r="L1193" s="46"/>
      <c r="M1193" s="231"/>
      <c r="N1193" s="232"/>
      <c r="O1193" s="86"/>
      <c r="P1193" s="86"/>
      <c r="Q1193" s="86"/>
      <c r="R1193" s="86"/>
      <c r="S1193" s="86"/>
      <c r="T1193" s="87"/>
      <c r="U1193" s="40"/>
      <c r="V1193" s="40"/>
      <c r="W1193" s="40"/>
      <c r="X1193" s="40"/>
      <c r="Y1193" s="40"/>
      <c r="Z1193" s="40"/>
      <c r="AA1193" s="40"/>
      <c r="AB1193" s="40"/>
      <c r="AC1193" s="40"/>
      <c r="AD1193" s="40"/>
      <c r="AE1193" s="40"/>
      <c r="AT1193" s="19" t="s">
        <v>183</v>
      </c>
      <c r="AU1193" s="19" t="s">
        <v>81</v>
      </c>
    </row>
    <row r="1194" s="2" customFormat="1" ht="16.5" customHeight="1">
      <c r="A1194" s="40"/>
      <c r="B1194" s="41"/>
      <c r="C1194" s="245" t="s">
        <v>1776</v>
      </c>
      <c r="D1194" s="245" t="s">
        <v>269</v>
      </c>
      <c r="E1194" s="246" t="s">
        <v>1777</v>
      </c>
      <c r="F1194" s="247" t="s">
        <v>1778</v>
      </c>
      <c r="G1194" s="248" t="s">
        <v>366</v>
      </c>
      <c r="H1194" s="249">
        <v>23</v>
      </c>
      <c r="I1194" s="250"/>
      <c r="J1194" s="251">
        <f>ROUND(I1194*H1194,2)</f>
        <v>0</v>
      </c>
      <c r="K1194" s="247" t="s">
        <v>19</v>
      </c>
      <c r="L1194" s="252"/>
      <c r="M1194" s="253" t="s">
        <v>19</v>
      </c>
      <c r="N1194" s="254" t="s">
        <v>43</v>
      </c>
      <c r="O1194" s="86"/>
      <c r="P1194" s="224">
        <f>O1194*H1194</f>
        <v>0</v>
      </c>
      <c r="Q1194" s="224">
        <v>0.0011999999999999999</v>
      </c>
      <c r="R1194" s="224">
        <f>Q1194*H1194</f>
        <v>0.027599999999999996</v>
      </c>
      <c r="S1194" s="224">
        <v>0</v>
      </c>
      <c r="T1194" s="225">
        <f>S1194*H1194</f>
        <v>0</v>
      </c>
      <c r="U1194" s="40"/>
      <c r="V1194" s="40"/>
      <c r="W1194" s="40"/>
      <c r="X1194" s="40"/>
      <c r="Y1194" s="40"/>
      <c r="Z1194" s="40"/>
      <c r="AA1194" s="40"/>
      <c r="AB1194" s="40"/>
      <c r="AC1194" s="40"/>
      <c r="AD1194" s="40"/>
      <c r="AE1194" s="40"/>
      <c r="AR1194" s="226" t="s">
        <v>394</v>
      </c>
      <c r="AT1194" s="226" t="s">
        <v>269</v>
      </c>
      <c r="AU1194" s="226" t="s">
        <v>81</v>
      </c>
      <c r="AY1194" s="19" t="s">
        <v>174</v>
      </c>
      <c r="BE1194" s="227">
        <f>IF(N1194="základní",J1194,0)</f>
        <v>0</v>
      </c>
      <c r="BF1194" s="227">
        <f>IF(N1194="snížená",J1194,0)</f>
        <v>0</v>
      </c>
      <c r="BG1194" s="227">
        <f>IF(N1194="zákl. přenesená",J1194,0)</f>
        <v>0</v>
      </c>
      <c r="BH1194" s="227">
        <f>IF(N1194="sníž. přenesená",J1194,0)</f>
        <v>0</v>
      </c>
      <c r="BI1194" s="227">
        <f>IF(N1194="nulová",J1194,0)</f>
        <v>0</v>
      </c>
      <c r="BJ1194" s="19" t="s">
        <v>79</v>
      </c>
      <c r="BK1194" s="227">
        <f>ROUND(I1194*H1194,2)</f>
        <v>0</v>
      </c>
      <c r="BL1194" s="19" t="s">
        <v>275</v>
      </c>
      <c r="BM1194" s="226" t="s">
        <v>1779</v>
      </c>
    </row>
    <row r="1195" s="2" customFormat="1">
      <c r="A1195" s="40"/>
      <c r="B1195" s="41"/>
      <c r="C1195" s="42"/>
      <c r="D1195" s="228" t="s">
        <v>183</v>
      </c>
      <c r="E1195" s="42"/>
      <c r="F1195" s="229" t="s">
        <v>1778</v>
      </c>
      <c r="G1195" s="42"/>
      <c r="H1195" s="42"/>
      <c r="I1195" s="230"/>
      <c r="J1195" s="42"/>
      <c r="K1195" s="42"/>
      <c r="L1195" s="46"/>
      <c r="M1195" s="231"/>
      <c r="N1195" s="232"/>
      <c r="O1195" s="86"/>
      <c r="P1195" s="86"/>
      <c r="Q1195" s="86"/>
      <c r="R1195" s="86"/>
      <c r="S1195" s="86"/>
      <c r="T1195" s="87"/>
      <c r="U1195" s="40"/>
      <c r="V1195" s="40"/>
      <c r="W1195" s="40"/>
      <c r="X1195" s="40"/>
      <c r="Y1195" s="40"/>
      <c r="Z1195" s="40"/>
      <c r="AA1195" s="40"/>
      <c r="AB1195" s="40"/>
      <c r="AC1195" s="40"/>
      <c r="AD1195" s="40"/>
      <c r="AE1195" s="40"/>
      <c r="AT1195" s="19" t="s">
        <v>183</v>
      </c>
      <c r="AU1195" s="19" t="s">
        <v>81</v>
      </c>
    </row>
    <row r="1196" s="2" customFormat="1">
      <c r="A1196" s="40"/>
      <c r="B1196" s="41"/>
      <c r="C1196" s="215" t="s">
        <v>1780</v>
      </c>
      <c r="D1196" s="215" t="s">
        <v>176</v>
      </c>
      <c r="E1196" s="216" t="s">
        <v>1781</v>
      </c>
      <c r="F1196" s="217" t="s">
        <v>1782</v>
      </c>
      <c r="G1196" s="218" t="s">
        <v>366</v>
      </c>
      <c r="H1196" s="219">
        <v>26</v>
      </c>
      <c r="I1196" s="220"/>
      <c r="J1196" s="221">
        <f>ROUND(I1196*H1196,2)</f>
        <v>0</v>
      </c>
      <c r="K1196" s="217" t="s">
        <v>180</v>
      </c>
      <c r="L1196" s="46"/>
      <c r="M1196" s="222" t="s">
        <v>19</v>
      </c>
      <c r="N1196" s="223" t="s">
        <v>43</v>
      </c>
      <c r="O1196" s="86"/>
      <c r="P1196" s="224">
        <f>O1196*H1196</f>
        <v>0</v>
      </c>
      <c r="Q1196" s="224">
        <v>0</v>
      </c>
      <c r="R1196" s="224">
        <f>Q1196*H1196</f>
        <v>0</v>
      </c>
      <c r="S1196" s="224">
        <v>0</v>
      </c>
      <c r="T1196" s="225">
        <f>S1196*H1196</f>
        <v>0</v>
      </c>
      <c r="U1196" s="40"/>
      <c r="V1196" s="40"/>
      <c r="W1196" s="40"/>
      <c r="X1196" s="40"/>
      <c r="Y1196" s="40"/>
      <c r="Z1196" s="40"/>
      <c r="AA1196" s="40"/>
      <c r="AB1196" s="40"/>
      <c r="AC1196" s="40"/>
      <c r="AD1196" s="40"/>
      <c r="AE1196" s="40"/>
      <c r="AR1196" s="226" t="s">
        <v>275</v>
      </c>
      <c r="AT1196" s="226" t="s">
        <v>176</v>
      </c>
      <c r="AU1196" s="226" t="s">
        <v>81</v>
      </c>
      <c r="AY1196" s="19" t="s">
        <v>174</v>
      </c>
      <c r="BE1196" s="227">
        <f>IF(N1196="základní",J1196,0)</f>
        <v>0</v>
      </c>
      <c r="BF1196" s="227">
        <f>IF(N1196="snížená",J1196,0)</f>
        <v>0</v>
      </c>
      <c r="BG1196" s="227">
        <f>IF(N1196="zákl. přenesená",J1196,0)</f>
        <v>0</v>
      </c>
      <c r="BH1196" s="227">
        <f>IF(N1196="sníž. přenesená",J1196,0)</f>
        <v>0</v>
      </c>
      <c r="BI1196" s="227">
        <f>IF(N1196="nulová",J1196,0)</f>
        <v>0</v>
      </c>
      <c r="BJ1196" s="19" t="s">
        <v>79</v>
      </c>
      <c r="BK1196" s="227">
        <f>ROUND(I1196*H1196,2)</f>
        <v>0</v>
      </c>
      <c r="BL1196" s="19" t="s">
        <v>275</v>
      </c>
      <c r="BM1196" s="226" t="s">
        <v>1783</v>
      </c>
    </row>
    <row r="1197" s="2" customFormat="1">
      <c r="A1197" s="40"/>
      <c r="B1197" s="41"/>
      <c r="C1197" s="42"/>
      <c r="D1197" s="228" t="s">
        <v>183</v>
      </c>
      <c r="E1197" s="42"/>
      <c r="F1197" s="229" t="s">
        <v>1784</v>
      </c>
      <c r="G1197" s="42"/>
      <c r="H1197" s="42"/>
      <c r="I1197" s="230"/>
      <c r="J1197" s="42"/>
      <c r="K1197" s="42"/>
      <c r="L1197" s="46"/>
      <c r="M1197" s="231"/>
      <c r="N1197" s="232"/>
      <c r="O1197" s="86"/>
      <c r="P1197" s="86"/>
      <c r="Q1197" s="86"/>
      <c r="R1197" s="86"/>
      <c r="S1197" s="86"/>
      <c r="T1197" s="87"/>
      <c r="U1197" s="40"/>
      <c r="V1197" s="40"/>
      <c r="W1197" s="40"/>
      <c r="X1197" s="40"/>
      <c r="Y1197" s="40"/>
      <c r="Z1197" s="40"/>
      <c r="AA1197" s="40"/>
      <c r="AB1197" s="40"/>
      <c r="AC1197" s="40"/>
      <c r="AD1197" s="40"/>
      <c r="AE1197" s="40"/>
      <c r="AT1197" s="19" t="s">
        <v>183</v>
      </c>
      <c r="AU1197" s="19" t="s">
        <v>81</v>
      </c>
    </row>
    <row r="1198" s="2" customFormat="1">
      <c r="A1198" s="40"/>
      <c r="B1198" s="41"/>
      <c r="C1198" s="42"/>
      <c r="D1198" s="228" t="s">
        <v>185</v>
      </c>
      <c r="E1198" s="42"/>
      <c r="F1198" s="233" t="s">
        <v>1711</v>
      </c>
      <c r="G1198" s="42"/>
      <c r="H1198" s="42"/>
      <c r="I1198" s="230"/>
      <c r="J1198" s="42"/>
      <c r="K1198" s="42"/>
      <c r="L1198" s="46"/>
      <c r="M1198" s="231"/>
      <c r="N1198" s="232"/>
      <c r="O1198" s="86"/>
      <c r="P1198" s="86"/>
      <c r="Q1198" s="86"/>
      <c r="R1198" s="86"/>
      <c r="S1198" s="86"/>
      <c r="T1198" s="87"/>
      <c r="U1198" s="40"/>
      <c r="V1198" s="40"/>
      <c r="W1198" s="40"/>
      <c r="X1198" s="40"/>
      <c r="Y1198" s="40"/>
      <c r="Z1198" s="40"/>
      <c r="AA1198" s="40"/>
      <c r="AB1198" s="40"/>
      <c r="AC1198" s="40"/>
      <c r="AD1198" s="40"/>
      <c r="AE1198" s="40"/>
      <c r="AT1198" s="19" t="s">
        <v>185</v>
      </c>
      <c r="AU1198" s="19" t="s">
        <v>81</v>
      </c>
    </row>
    <row r="1199" s="13" customFormat="1">
      <c r="A1199" s="13"/>
      <c r="B1199" s="234"/>
      <c r="C1199" s="235"/>
      <c r="D1199" s="228" t="s">
        <v>197</v>
      </c>
      <c r="E1199" s="236" t="s">
        <v>19</v>
      </c>
      <c r="F1199" s="237" t="s">
        <v>827</v>
      </c>
      <c r="G1199" s="235"/>
      <c r="H1199" s="238">
        <v>3</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197</v>
      </c>
      <c r="AU1199" s="244" t="s">
        <v>81</v>
      </c>
      <c r="AV1199" s="13" t="s">
        <v>81</v>
      </c>
      <c r="AW1199" s="13" t="s">
        <v>33</v>
      </c>
      <c r="AX1199" s="13" t="s">
        <v>72</v>
      </c>
      <c r="AY1199" s="244" t="s">
        <v>174</v>
      </c>
    </row>
    <row r="1200" s="13" customFormat="1">
      <c r="A1200" s="13"/>
      <c r="B1200" s="234"/>
      <c r="C1200" s="235"/>
      <c r="D1200" s="228" t="s">
        <v>197</v>
      </c>
      <c r="E1200" s="236" t="s">
        <v>19</v>
      </c>
      <c r="F1200" s="237" t="s">
        <v>828</v>
      </c>
      <c r="G1200" s="235"/>
      <c r="H1200" s="238">
        <v>17</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197</v>
      </c>
      <c r="AU1200" s="244" t="s">
        <v>81</v>
      </c>
      <c r="AV1200" s="13" t="s">
        <v>81</v>
      </c>
      <c r="AW1200" s="13" t="s">
        <v>33</v>
      </c>
      <c r="AX1200" s="13" t="s">
        <v>72</v>
      </c>
      <c r="AY1200" s="244" t="s">
        <v>174</v>
      </c>
    </row>
    <row r="1201" s="13" customFormat="1">
      <c r="A1201" s="13"/>
      <c r="B1201" s="234"/>
      <c r="C1201" s="235"/>
      <c r="D1201" s="228" t="s">
        <v>197</v>
      </c>
      <c r="E1201" s="236" t="s">
        <v>19</v>
      </c>
      <c r="F1201" s="237" t="s">
        <v>829</v>
      </c>
      <c r="G1201" s="235"/>
      <c r="H1201" s="238">
        <v>1</v>
      </c>
      <c r="I1201" s="239"/>
      <c r="J1201" s="235"/>
      <c r="K1201" s="235"/>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197</v>
      </c>
      <c r="AU1201" s="244" t="s">
        <v>81</v>
      </c>
      <c r="AV1201" s="13" t="s">
        <v>81</v>
      </c>
      <c r="AW1201" s="13" t="s">
        <v>33</v>
      </c>
      <c r="AX1201" s="13" t="s">
        <v>72</v>
      </c>
      <c r="AY1201" s="244" t="s">
        <v>174</v>
      </c>
    </row>
    <row r="1202" s="13" customFormat="1">
      <c r="A1202" s="13"/>
      <c r="B1202" s="234"/>
      <c r="C1202" s="235"/>
      <c r="D1202" s="228" t="s">
        <v>197</v>
      </c>
      <c r="E1202" s="236" t="s">
        <v>19</v>
      </c>
      <c r="F1202" s="237" t="s">
        <v>830</v>
      </c>
      <c r="G1202" s="235"/>
      <c r="H1202" s="238">
        <v>5</v>
      </c>
      <c r="I1202" s="239"/>
      <c r="J1202" s="235"/>
      <c r="K1202" s="235"/>
      <c r="L1202" s="240"/>
      <c r="M1202" s="241"/>
      <c r="N1202" s="242"/>
      <c r="O1202" s="242"/>
      <c r="P1202" s="242"/>
      <c r="Q1202" s="242"/>
      <c r="R1202" s="242"/>
      <c r="S1202" s="242"/>
      <c r="T1202" s="243"/>
      <c r="U1202" s="13"/>
      <c r="V1202" s="13"/>
      <c r="W1202" s="13"/>
      <c r="X1202" s="13"/>
      <c r="Y1202" s="13"/>
      <c r="Z1202" s="13"/>
      <c r="AA1202" s="13"/>
      <c r="AB1202" s="13"/>
      <c r="AC1202" s="13"/>
      <c r="AD1202" s="13"/>
      <c r="AE1202" s="13"/>
      <c r="AT1202" s="244" t="s">
        <v>197</v>
      </c>
      <c r="AU1202" s="244" t="s">
        <v>81</v>
      </c>
      <c r="AV1202" s="13" t="s">
        <v>81</v>
      </c>
      <c r="AW1202" s="13" t="s">
        <v>33</v>
      </c>
      <c r="AX1202" s="13" t="s">
        <v>72</v>
      </c>
      <c r="AY1202" s="244" t="s">
        <v>174</v>
      </c>
    </row>
    <row r="1203" s="2" customFormat="1">
      <c r="A1203" s="40"/>
      <c r="B1203" s="41"/>
      <c r="C1203" s="245" t="s">
        <v>1785</v>
      </c>
      <c r="D1203" s="245" t="s">
        <v>269</v>
      </c>
      <c r="E1203" s="246" t="s">
        <v>1786</v>
      </c>
      <c r="F1203" s="247" t="s">
        <v>1787</v>
      </c>
      <c r="G1203" s="248" t="s">
        <v>179</v>
      </c>
      <c r="H1203" s="249">
        <v>22</v>
      </c>
      <c r="I1203" s="250"/>
      <c r="J1203" s="251">
        <f>ROUND(I1203*H1203,2)</f>
        <v>0</v>
      </c>
      <c r="K1203" s="247" t="s">
        <v>180</v>
      </c>
      <c r="L1203" s="252"/>
      <c r="M1203" s="253" t="s">
        <v>19</v>
      </c>
      <c r="N1203" s="254" t="s">
        <v>43</v>
      </c>
      <c r="O1203" s="86"/>
      <c r="P1203" s="224">
        <f>O1203*H1203</f>
        <v>0</v>
      </c>
      <c r="Q1203" s="224">
        <v>0.00021000000000000001</v>
      </c>
      <c r="R1203" s="224">
        <f>Q1203*H1203</f>
        <v>0.00462</v>
      </c>
      <c r="S1203" s="224">
        <v>0</v>
      </c>
      <c r="T1203" s="225">
        <f>S1203*H1203</f>
        <v>0</v>
      </c>
      <c r="U1203" s="40"/>
      <c r="V1203" s="40"/>
      <c r="W1203" s="40"/>
      <c r="X1203" s="40"/>
      <c r="Y1203" s="40"/>
      <c r="Z1203" s="40"/>
      <c r="AA1203" s="40"/>
      <c r="AB1203" s="40"/>
      <c r="AC1203" s="40"/>
      <c r="AD1203" s="40"/>
      <c r="AE1203" s="40"/>
      <c r="AR1203" s="226" t="s">
        <v>394</v>
      </c>
      <c r="AT1203" s="226" t="s">
        <v>269</v>
      </c>
      <c r="AU1203" s="226" t="s">
        <v>81</v>
      </c>
      <c r="AY1203" s="19" t="s">
        <v>174</v>
      </c>
      <c r="BE1203" s="227">
        <f>IF(N1203="základní",J1203,0)</f>
        <v>0</v>
      </c>
      <c r="BF1203" s="227">
        <f>IF(N1203="snížená",J1203,0)</f>
        <v>0</v>
      </c>
      <c r="BG1203" s="227">
        <f>IF(N1203="zákl. přenesená",J1203,0)</f>
        <v>0</v>
      </c>
      <c r="BH1203" s="227">
        <f>IF(N1203="sníž. přenesená",J1203,0)</f>
        <v>0</v>
      </c>
      <c r="BI1203" s="227">
        <f>IF(N1203="nulová",J1203,0)</f>
        <v>0</v>
      </c>
      <c r="BJ1203" s="19" t="s">
        <v>79</v>
      </c>
      <c r="BK1203" s="227">
        <f>ROUND(I1203*H1203,2)</f>
        <v>0</v>
      </c>
      <c r="BL1203" s="19" t="s">
        <v>275</v>
      </c>
      <c r="BM1203" s="226" t="s">
        <v>1788</v>
      </c>
    </row>
    <row r="1204" s="2" customFormat="1">
      <c r="A1204" s="40"/>
      <c r="B1204" s="41"/>
      <c r="C1204" s="42"/>
      <c r="D1204" s="228" t="s">
        <v>183</v>
      </c>
      <c r="E1204" s="42"/>
      <c r="F1204" s="229" t="s">
        <v>1787</v>
      </c>
      <c r="G1204" s="42"/>
      <c r="H1204" s="42"/>
      <c r="I1204" s="230"/>
      <c r="J1204" s="42"/>
      <c r="K1204" s="42"/>
      <c r="L1204" s="46"/>
      <c r="M1204" s="231"/>
      <c r="N1204" s="232"/>
      <c r="O1204" s="86"/>
      <c r="P1204" s="86"/>
      <c r="Q1204" s="86"/>
      <c r="R1204" s="86"/>
      <c r="S1204" s="86"/>
      <c r="T1204" s="87"/>
      <c r="U1204" s="40"/>
      <c r="V1204" s="40"/>
      <c r="W1204" s="40"/>
      <c r="X1204" s="40"/>
      <c r="Y1204" s="40"/>
      <c r="Z1204" s="40"/>
      <c r="AA1204" s="40"/>
      <c r="AB1204" s="40"/>
      <c r="AC1204" s="40"/>
      <c r="AD1204" s="40"/>
      <c r="AE1204" s="40"/>
      <c r="AT1204" s="19" t="s">
        <v>183</v>
      </c>
      <c r="AU1204" s="19" t="s">
        <v>81</v>
      </c>
    </row>
    <row r="1205" s="13" customFormat="1">
      <c r="A1205" s="13"/>
      <c r="B1205" s="234"/>
      <c r="C1205" s="235"/>
      <c r="D1205" s="228" t="s">
        <v>197</v>
      </c>
      <c r="E1205" s="236" t="s">
        <v>19</v>
      </c>
      <c r="F1205" s="237" t="s">
        <v>1789</v>
      </c>
      <c r="G1205" s="235"/>
      <c r="H1205" s="238">
        <v>2.7000000000000002</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197</v>
      </c>
      <c r="AU1205" s="244" t="s">
        <v>81</v>
      </c>
      <c r="AV1205" s="13" t="s">
        <v>81</v>
      </c>
      <c r="AW1205" s="13" t="s">
        <v>33</v>
      </c>
      <c r="AX1205" s="13" t="s">
        <v>72</v>
      </c>
      <c r="AY1205" s="244" t="s">
        <v>174</v>
      </c>
    </row>
    <row r="1206" s="13" customFormat="1">
      <c r="A1206" s="13"/>
      <c r="B1206" s="234"/>
      <c r="C1206" s="235"/>
      <c r="D1206" s="228" t="s">
        <v>197</v>
      </c>
      <c r="E1206" s="236" t="s">
        <v>19</v>
      </c>
      <c r="F1206" s="237" t="s">
        <v>1790</v>
      </c>
      <c r="G1206" s="235"/>
      <c r="H1206" s="238">
        <v>13.6</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197</v>
      </c>
      <c r="AU1206" s="244" t="s">
        <v>81</v>
      </c>
      <c r="AV1206" s="13" t="s">
        <v>81</v>
      </c>
      <c r="AW1206" s="13" t="s">
        <v>33</v>
      </c>
      <c r="AX1206" s="13" t="s">
        <v>72</v>
      </c>
      <c r="AY1206" s="244" t="s">
        <v>174</v>
      </c>
    </row>
    <row r="1207" s="13" customFormat="1">
      <c r="A1207" s="13"/>
      <c r="B1207" s="234"/>
      <c r="C1207" s="235"/>
      <c r="D1207" s="228" t="s">
        <v>197</v>
      </c>
      <c r="E1207" s="236" t="s">
        <v>19</v>
      </c>
      <c r="F1207" s="237" t="s">
        <v>1791</v>
      </c>
      <c r="G1207" s="235"/>
      <c r="H1207" s="238">
        <v>0.69999999999999996</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197</v>
      </c>
      <c r="AU1207" s="244" t="s">
        <v>81</v>
      </c>
      <c r="AV1207" s="13" t="s">
        <v>81</v>
      </c>
      <c r="AW1207" s="13" t="s">
        <v>33</v>
      </c>
      <c r="AX1207" s="13" t="s">
        <v>72</v>
      </c>
      <c r="AY1207" s="244" t="s">
        <v>174</v>
      </c>
    </row>
    <row r="1208" s="13" customFormat="1">
      <c r="A1208" s="13"/>
      <c r="B1208" s="234"/>
      <c r="C1208" s="235"/>
      <c r="D1208" s="228" t="s">
        <v>197</v>
      </c>
      <c r="E1208" s="236" t="s">
        <v>19</v>
      </c>
      <c r="F1208" s="237" t="s">
        <v>1792</v>
      </c>
      <c r="G1208" s="235"/>
      <c r="H1208" s="238">
        <v>3</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197</v>
      </c>
      <c r="AU1208" s="244" t="s">
        <v>81</v>
      </c>
      <c r="AV1208" s="13" t="s">
        <v>81</v>
      </c>
      <c r="AW1208" s="13" t="s">
        <v>33</v>
      </c>
      <c r="AX1208" s="13" t="s">
        <v>72</v>
      </c>
      <c r="AY1208" s="244" t="s">
        <v>174</v>
      </c>
    </row>
    <row r="1209" s="13" customFormat="1">
      <c r="A1209" s="13"/>
      <c r="B1209" s="234"/>
      <c r="C1209" s="235"/>
      <c r="D1209" s="228" t="s">
        <v>197</v>
      </c>
      <c r="E1209" s="235"/>
      <c r="F1209" s="237" t="s">
        <v>1793</v>
      </c>
      <c r="G1209" s="235"/>
      <c r="H1209" s="238">
        <v>22</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197</v>
      </c>
      <c r="AU1209" s="244" t="s">
        <v>81</v>
      </c>
      <c r="AV1209" s="13" t="s">
        <v>81</v>
      </c>
      <c r="AW1209" s="13" t="s">
        <v>4</v>
      </c>
      <c r="AX1209" s="13" t="s">
        <v>79</v>
      </c>
      <c r="AY1209" s="244" t="s">
        <v>174</v>
      </c>
    </row>
    <row r="1210" s="2" customFormat="1" ht="16.5" customHeight="1">
      <c r="A1210" s="40"/>
      <c r="B1210" s="41"/>
      <c r="C1210" s="215" t="s">
        <v>1794</v>
      </c>
      <c r="D1210" s="215" t="s">
        <v>176</v>
      </c>
      <c r="E1210" s="216" t="s">
        <v>1795</v>
      </c>
      <c r="F1210" s="217" t="s">
        <v>1796</v>
      </c>
      <c r="G1210" s="218" t="s">
        <v>366</v>
      </c>
      <c r="H1210" s="219">
        <v>1</v>
      </c>
      <c r="I1210" s="220"/>
      <c r="J1210" s="221">
        <f>ROUND(I1210*H1210,2)</f>
        <v>0</v>
      </c>
      <c r="K1210" s="217" t="s">
        <v>180</v>
      </c>
      <c r="L1210" s="46"/>
      <c r="M1210" s="222" t="s">
        <v>19</v>
      </c>
      <c r="N1210" s="223" t="s">
        <v>43</v>
      </c>
      <c r="O1210" s="86"/>
      <c r="P1210" s="224">
        <f>O1210*H1210</f>
        <v>0</v>
      </c>
      <c r="Q1210" s="224">
        <v>0.00044000000000000002</v>
      </c>
      <c r="R1210" s="224">
        <f>Q1210*H1210</f>
        <v>0.00044000000000000002</v>
      </c>
      <c r="S1210" s="224">
        <v>0</v>
      </c>
      <c r="T1210" s="225">
        <f>S1210*H1210</f>
        <v>0</v>
      </c>
      <c r="U1210" s="40"/>
      <c r="V1210" s="40"/>
      <c r="W1210" s="40"/>
      <c r="X1210" s="40"/>
      <c r="Y1210" s="40"/>
      <c r="Z1210" s="40"/>
      <c r="AA1210" s="40"/>
      <c r="AB1210" s="40"/>
      <c r="AC1210" s="40"/>
      <c r="AD1210" s="40"/>
      <c r="AE1210" s="40"/>
      <c r="AR1210" s="226" t="s">
        <v>275</v>
      </c>
      <c r="AT1210" s="226" t="s">
        <v>176</v>
      </c>
      <c r="AU1210" s="226" t="s">
        <v>81</v>
      </c>
      <c r="AY1210" s="19" t="s">
        <v>174</v>
      </c>
      <c r="BE1210" s="227">
        <f>IF(N1210="základní",J1210,0)</f>
        <v>0</v>
      </c>
      <c r="BF1210" s="227">
        <f>IF(N1210="snížená",J1210,0)</f>
        <v>0</v>
      </c>
      <c r="BG1210" s="227">
        <f>IF(N1210="zákl. přenesená",J1210,0)</f>
        <v>0</v>
      </c>
      <c r="BH1210" s="227">
        <f>IF(N1210="sníž. přenesená",J1210,0)</f>
        <v>0</v>
      </c>
      <c r="BI1210" s="227">
        <f>IF(N1210="nulová",J1210,0)</f>
        <v>0</v>
      </c>
      <c r="BJ1210" s="19" t="s">
        <v>79</v>
      </c>
      <c r="BK1210" s="227">
        <f>ROUND(I1210*H1210,2)</f>
        <v>0</v>
      </c>
      <c r="BL1210" s="19" t="s">
        <v>275</v>
      </c>
      <c r="BM1210" s="226" t="s">
        <v>1797</v>
      </c>
    </row>
    <row r="1211" s="2" customFormat="1">
      <c r="A1211" s="40"/>
      <c r="B1211" s="41"/>
      <c r="C1211" s="42"/>
      <c r="D1211" s="228" t="s">
        <v>183</v>
      </c>
      <c r="E1211" s="42"/>
      <c r="F1211" s="229" t="s">
        <v>1798</v>
      </c>
      <c r="G1211" s="42"/>
      <c r="H1211" s="42"/>
      <c r="I1211" s="230"/>
      <c r="J1211" s="42"/>
      <c r="K1211" s="42"/>
      <c r="L1211" s="46"/>
      <c r="M1211" s="231"/>
      <c r="N1211" s="232"/>
      <c r="O1211" s="86"/>
      <c r="P1211" s="86"/>
      <c r="Q1211" s="86"/>
      <c r="R1211" s="86"/>
      <c r="S1211" s="86"/>
      <c r="T1211" s="87"/>
      <c r="U1211" s="40"/>
      <c r="V1211" s="40"/>
      <c r="W1211" s="40"/>
      <c r="X1211" s="40"/>
      <c r="Y1211" s="40"/>
      <c r="Z1211" s="40"/>
      <c r="AA1211" s="40"/>
      <c r="AB1211" s="40"/>
      <c r="AC1211" s="40"/>
      <c r="AD1211" s="40"/>
      <c r="AE1211" s="40"/>
      <c r="AT1211" s="19" t="s">
        <v>183</v>
      </c>
      <c r="AU1211" s="19" t="s">
        <v>81</v>
      </c>
    </row>
    <row r="1212" s="2" customFormat="1">
      <c r="A1212" s="40"/>
      <c r="B1212" s="41"/>
      <c r="C1212" s="42"/>
      <c r="D1212" s="228" t="s">
        <v>185</v>
      </c>
      <c r="E1212" s="42"/>
      <c r="F1212" s="233" t="s">
        <v>1799</v>
      </c>
      <c r="G1212" s="42"/>
      <c r="H1212" s="42"/>
      <c r="I1212" s="230"/>
      <c r="J1212" s="42"/>
      <c r="K1212" s="42"/>
      <c r="L1212" s="46"/>
      <c r="M1212" s="231"/>
      <c r="N1212" s="232"/>
      <c r="O1212" s="86"/>
      <c r="P1212" s="86"/>
      <c r="Q1212" s="86"/>
      <c r="R1212" s="86"/>
      <c r="S1212" s="86"/>
      <c r="T1212" s="87"/>
      <c r="U1212" s="40"/>
      <c r="V1212" s="40"/>
      <c r="W1212" s="40"/>
      <c r="X1212" s="40"/>
      <c r="Y1212" s="40"/>
      <c r="Z1212" s="40"/>
      <c r="AA1212" s="40"/>
      <c r="AB1212" s="40"/>
      <c r="AC1212" s="40"/>
      <c r="AD1212" s="40"/>
      <c r="AE1212" s="40"/>
      <c r="AT1212" s="19" t="s">
        <v>185</v>
      </c>
      <c r="AU1212" s="19" t="s">
        <v>81</v>
      </c>
    </row>
    <row r="1213" s="2" customFormat="1">
      <c r="A1213" s="40"/>
      <c r="B1213" s="41"/>
      <c r="C1213" s="245" t="s">
        <v>1800</v>
      </c>
      <c r="D1213" s="245" t="s">
        <v>269</v>
      </c>
      <c r="E1213" s="246" t="s">
        <v>1801</v>
      </c>
      <c r="F1213" s="247" t="s">
        <v>1802</v>
      </c>
      <c r="G1213" s="248" t="s">
        <v>366</v>
      </c>
      <c r="H1213" s="249">
        <v>1</v>
      </c>
      <c r="I1213" s="250"/>
      <c r="J1213" s="251">
        <f>ROUND(I1213*H1213,2)</f>
        <v>0</v>
      </c>
      <c r="K1213" s="247" t="s">
        <v>180</v>
      </c>
      <c r="L1213" s="252"/>
      <c r="M1213" s="253" t="s">
        <v>19</v>
      </c>
      <c r="N1213" s="254" t="s">
        <v>43</v>
      </c>
      <c r="O1213" s="86"/>
      <c r="P1213" s="224">
        <f>O1213*H1213</f>
        <v>0</v>
      </c>
      <c r="Q1213" s="224">
        <v>0.028000000000000001</v>
      </c>
      <c r="R1213" s="224">
        <f>Q1213*H1213</f>
        <v>0.028000000000000001</v>
      </c>
      <c r="S1213" s="224">
        <v>0</v>
      </c>
      <c r="T1213" s="225">
        <f>S1213*H1213</f>
        <v>0</v>
      </c>
      <c r="U1213" s="40"/>
      <c r="V1213" s="40"/>
      <c r="W1213" s="40"/>
      <c r="X1213" s="40"/>
      <c r="Y1213" s="40"/>
      <c r="Z1213" s="40"/>
      <c r="AA1213" s="40"/>
      <c r="AB1213" s="40"/>
      <c r="AC1213" s="40"/>
      <c r="AD1213" s="40"/>
      <c r="AE1213" s="40"/>
      <c r="AR1213" s="226" t="s">
        <v>394</v>
      </c>
      <c r="AT1213" s="226" t="s">
        <v>269</v>
      </c>
      <c r="AU1213" s="226" t="s">
        <v>81</v>
      </c>
      <c r="AY1213" s="19" t="s">
        <v>174</v>
      </c>
      <c r="BE1213" s="227">
        <f>IF(N1213="základní",J1213,0)</f>
        <v>0</v>
      </c>
      <c r="BF1213" s="227">
        <f>IF(N1213="snížená",J1213,0)</f>
        <v>0</v>
      </c>
      <c r="BG1213" s="227">
        <f>IF(N1213="zákl. přenesená",J1213,0)</f>
        <v>0</v>
      </c>
      <c r="BH1213" s="227">
        <f>IF(N1213="sníž. přenesená",J1213,0)</f>
        <v>0</v>
      </c>
      <c r="BI1213" s="227">
        <f>IF(N1213="nulová",J1213,0)</f>
        <v>0</v>
      </c>
      <c r="BJ1213" s="19" t="s">
        <v>79</v>
      </c>
      <c r="BK1213" s="227">
        <f>ROUND(I1213*H1213,2)</f>
        <v>0</v>
      </c>
      <c r="BL1213" s="19" t="s">
        <v>275</v>
      </c>
      <c r="BM1213" s="226" t="s">
        <v>1803</v>
      </c>
    </row>
    <row r="1214" s="2" customFormat="1">
      <c r="A1214" s="40"/>
      <c r="B1214" s="41"/>
      <c r="C1214" s="42"/>
      <c r="D1214" s="228" t="s">
        <v>183</v>
      </c>
      <c r="E1214" s="42"/>
      <c r="F1214" s="229" t="s">
        <v>1802</v>
      </c>
      <c r="G1214" s="42"/>
      <c r="H1214" s="42"/>
      <c r="I1214" s="230"/>
      <c r="J1214" s="42"/>
      <c r="K1214" s="42"/>
      <c r="L1214" s="46"/>
      <c r="M1214" s="231"/>
      <c r="N1214" s="232"/>
      <c r="O1214" s="86"/>
      <c r="P1214" s="86"/>
      <c r="Q1214" s="86"/>
      <c r="R1214" s="86"/>
      <c r="S1214" s="86"/>
      <c r="T1214" s="87"/>
      <c r="U1214" s="40"/>
      <c r="V1214" s="40"/>
      <c r="W1214" s="40"/>
      <c r="X1214" s="40"/>
      <c r="Y1214" s="40"/>
      <c r="Z1214" s="40"/>
      <c r="AA1214" s="40"/>
      <c r="AB1214" s="40"/>
      <c r="AC1214" s="40"/>
      <c r="AD1214" s="40"/>
      <c r="AE1214" s="40"/>
      <c r="AT1214" s="19" t="s">
        <v>183</v>
      </c>
      <c r="AU1214" s="19" t="s">
        <v>81</v>
      </c>
    </row>
    <row r="1215" s="2" customFormat="1">
      <c r="A1215" s="40"/>
      <c r="B1215" s="41"/>
      <c r="C1215" s="215" t="s">
        <v>1804</v>
      </c>
      <c r="D1215" s="215" t="s">
        <v>176</v>
      </c>
      <c r="E1215" s="216" t="s">
        <v>1805</v>
      </c>
      <c r="F1215" s="217" t="s">
        <v>1806</v>
      </c>
      <c r="G1215" s="218" t="s">
        <v>252</v>
      </c>
      <c r="H1215" s="219">
        <v>63.963000000000001</v>
      </c>
      <c r="I1215" s="220"/>
      <c r="J1215" s="221">
        <f>ROUND(I1215*H1215,2)</f>
        <v>0</v>
      </c>
      <c r="K1215" s="217" t="s">
        <v>180</v>
      </c>
      <c r="L1215" s="46"/>
      <c r="M1215" s="222" t="s">
        <v>19</v>
      </c>
      <c r="N1215" s="223" t="s">
        <v>43</v>
      </c>
      <c r="O1215" s="86"/>
      <c r="P1215" s="224">
        <f>O1215*H1215</f>
        <v>0</v>
      </c>
      <c r="Q1215" s="224">
        <v>0</v>
      </c>
      <c r="R1215" s="224">
        <f>Q1215*H1215</f>
        <v>0</v>
      </c>
      <c r="S1215" s="224">
        <v>0</v>
      </c>
      <c r="T1215" s="225">
        <f>S1215*H1215</f>
        <v>0</v>
      </c>
      <c r="U1215" s="40"/>
      <c r="V1215" s="40"/>
      <c r="W1215" s="40"/>
      <c r="X1215" s="40"/>
      <c r="Y1215" s="40"/>
      <c r="Z1215" s="40"/>
      <c r="AA1215" s="40"/>
      <c r="AB1215" s="40"/>
      <c r="AC1215" s="40"/>
      <c r="AD1215" s="40"/>
      <c r="AE1215" s="40"/>
      <c r="AR1215" s="226" t="s">
        <v>275</v>
      </c>
      <c r="AT1215" s="226" t="s">
        <v>176</v>
      </c>
      <c r="AU1215" s="226" t="s">
        <v>81</v>
      </c>
      <c r="AY1215" s="19" t="s">
        <v>174</v>
      </c>
      <c r="BE1215" s="227">
        <f>IF(N1215="základní",J1215,0)</f>
        <v>0</v>
      </c>
      <c r="BF1215" s="227">
        <f>IF(N1215="snížená",J1215,0)</f>
        <v>0</v>
      </c>
      <c r="BG1215" s="227">
        <f>IF(N1215="zákl. přenesená",J1215,0)</f>
        <v>0</v>
      </c>
      <c r="BH1215" s="227">
        <f>IF(N1215="sníž. přenesená",J1215,0)</f>
        <v>0</v>
      </c>
      <c r="BI1215" s="227">
        <f>IF(N1215="nulová",J1215,0)</f>
        <v>0</v>
      </c>
      <c r="BJ1215" s="19" t="s">
        <v>79</v>
      </c>
      <c r="BK1215" s="227">
        <f>ROUND(I1215*H1215,2)</f>
        <v>0</v>
      </c>
      <c r="BL1215" s="19" t="s">
        <v>275</v>
      </c>
      <c r="BM1215" s="226" t="s">
        <v>1807</v>
      </c>
    </row>
    <row r="1216" s="2" customFormat="1">
      <c r="A1216" s="40"/>
      <c r="B1216" s="41"/>
      <c r="C1216" s="42"/>
      <c r="D1216" s="228" t="s">
        <v>183</v>
      </c>
      <c r="E1216" s="42"/>
      <c r="F1216" s="229" t="s">
        <v>1808</v>
      </c>
      <c r="G1216" s="42"/>
      <c r="H1216" s="42"/>
      <c r="I1216" s="230"/>
      <c r="J1216" s="42"/>
      <c r="K1216" s="42"/>
      <c r="L1216" s="46"/>
      <c r="M1216" s="231"/>
      <c r="N1216" s="232"/>
      <c r="O1216" s="86"/>
      <c r="P1216" s="86"/>
      <c r="Q1216" s="86"/>
      <c r="R1216" s="86"/>
      <c r="S1216" s="86"/>
      <c r="T1216" s="87"/>
      <c r="U1216" s="40"/>
      <c r="V1216" s="40"/>
      <c r="W1216" s="40"/>
      <c r="X1216" s="40"/>
      <c r="Y1216" s="40"/>
      <c r="Z1216" s="40"/>
      <c r="AA1216" s="40"/>
      <c r="AB1216" s="40"/>
      <c r="AC1216" s="40"/>
      <c r="AD1216" s="40"/>
      <c r="AE1216" s="40"/>
      <c r="AT1216" s="19" t="s">
        <v>183</v>
      </c>
      <c r="AU1216" s="19" t="s">
        <v>81</v>
      </c>
    </row>
    <row r="1217" s="2" customFormat="1">
      <c r="A1217" s="40"/>
      <c r="B1217" s="41"/>
      <c r="C1217" s="42"/>
      <c r="D1217" s="228" t="s">
        <v>185</v>
      </c>
      <c r="E1217" s="42"/>
      <c r="F1217" s="233" t="s">
        <v>1809</v>
      </c>
      <c r="G1217" s="42"/>
      <c r="H1217" s="42"/>
      <c r="I1217" s="230"/>
      <c r="J1217" s="42"/>
      <c r="K1217" s="42"/>
      <c r="L1217" s="46"/>
      <c r="M1217" s="231"/>
      <c r="N1217" s="232"/>
      <c r="O1217" s="86"/>
      <c r="P1217" s="86"/>
      <c r="Q1217" s="86"/>
      <c r="R1217" s="86"/>
      <c r="S1217" s="86"/>
      <c r="T1217" s="87"/>
      <c r="U1217" s="40"/>
      <c r="V1217" s="40"/>
      <c r="W1217" s="40"/>
      <c r="X1217" s="40"/>
      <c r="Y1217" s="40"/>
      <c r="Z1217" s="40"/>
      <c r="AA1217" s="40"/>
      <c r="AB1217" s="40"/>
      <c r="AC1217" s="40"/>
      <c r="AD1217" s="40"/>
      <c r="AE1217" s="40"/>
      <c r="AT1217" s="19" t="s">
        <v>185</v>
      </c>
      <c r="AU1217" s="19" t="s">
        <v>81</v>
      </c>
    </row>
    <row r="1218" s="13" customFormat="1">
      <c r="A1218" s="13"/>
      <c r="B1218" s="234"/>
      <c r="C1218" s="235"/>
      <c r="D1218" s="228" t="s">
        <v>197</v>
      </c>
      <c r="E1218" s="236" t="s">
        <v>19</v>
      </c>
      <c r="F1218" s="237" t="s">
        <v>660</v>
      </c>
      <c r="G1218" s="235"/>
      <c r="H1218" s="238">
        <v>41.139000000000003</v>
      </c>
      <c r="I1218" s="239"/>
      <c r="J1218" s="235"/>
      <c r="K1218" s="235"/>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197</v>
      </c>
      <c r="AU1218" s="244" t="s">
        <v>81</v>
      </c>
      <c r="AV1218" s="13" t="s">
        <v>81</v>
      </c>
      <c r="AW1218" s="13" t="s">
        <v>33</v>
      </c>
      <c r="AX1218" s="13" t="s">
        <v>72</v>
      </c>
      <c r="AY1218" s="244" t="s">
        <v>174</v>
      </c>
    </row>
    <row r="1219" s="13" customFormat="1">
      <c r="A1219" s="13"/>
      <c r="B1219" s="234"/>
      <c r="C1219" s="235"/>
      <c r="D1219" s="228" t="s">
        <v>197</v>
      </c>
      <c r="E1219" s="236" t="s">
        <v>19</v>
      </c>
      <c r="F1219" s="237" t="s">
        <v>732</v>
      </c>
      <c r="G1219" s="235"/>
      <c r="H1219" s="238">
        <v>22.824000000000002</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197</v>
      </c>
      <c r="AU1219" s="244" t="s">
        <v>81</v>
      </c>
      <c r="AV1219" s="13" t="s">
        <v>81</v>
      </c>
      <c r="AW1219" s="13" t="s">
        <v>33</v>
      </c>
      <c r="AX1219" s="13" t="s">
        <v>72</v>
      </c>
      <c r="AY1219" s="244" t="s">
        <v>174</v>
      </c>
    </row>
    <row r="1220" s="2" customFormat="1" ht="21.75" customHeight="1">
      <c r="A1220" s="40"/>
      <c r="B1220" s="41"/>
      <c r="C1220" s="245" t="s">
        <v>1810</v>
      </c>
      <c r="D1220" s="245" t="s">
        <v>269</v>
      </c>
      <c r="E1220" s="246" t="s">
        <v>1811</v>
      </c>
      <c r="F1220" s="247" t="s">
        <v>1812</v>
      </c>
      <c r="G1220" s="248" t="s">
        <v>252</v>
      </c>
      <c r="H1220" s="249">
        <v>83.152000000000001</v>
      </c>
      <c r="I1220" s="250"/>
      <c r="J1220" s="251">
        <f>ROUND(I1220*H1220,2)</f>
        <v>0</v>
      </c>
      <c r="K1220" s="247" t="s">
        <v>180</v>
      </c>
      <c r="L1220" s="252"/>
      <c r="M1220" s="253" t="s">
        <v>19</v>
      </c>
      <c r="N1220" s="254" t="s">
        <v>43</v>
      </c>
      <c r="O1220" s="86"/>
      <c r="P1220" s="224">
        <f>O1220*H1220</f>
        <v>0</v>
      </c>
      <c r="Q1220" s="224">
        <v>0.014500000000000001</v>
      </c>
      <c r="R1220" s="224">
        <f>Q1220*H1220</f>
        <v>1.2057040000000001</v>
      </c>
      <c r="S1220" s="224">
        <v>0</v>
      </c>
      <c r="T1220" s="225">
        <f>S1220*H1220</f>
        <v>0</v>
      </c>
      <c r="U1220" s="40"/>
      <c r="V1220" s="40"/>
      <c r="W1220" s="40"/>
      <c r="X1220" s="40"/>
      <c r="Y1220" s="40"/>
      <c r="Z1220" s="40"/>
      <c r="AA1220" s="40"/>
      <c r="AB1220" s="40"/>
      <c r="AC1220" s="40"/>
      <c r="AD1220" s="40"/>
      <c r="AE1220" s="40"/>
      <c r="AR1220" s="226" t="s">
        <v>394</v>
      </c>
      <c r="AT1220" s="226" t="s">
        <v>269</v>
      </c>
      <c r="AU1220" s="226" t="s">
        <v>81</v>
      </c>
      <c r="AY1220" s="19" t="s">
        <v>174</v>
      </c>
      <c r="BE1220" s="227">
        <f>IF(N1220="základní",J1220,0)</f>
        <v>0</v>
      </c>
      <c r="BF1220" s="227">
        <f>IF(N1220="snížená",J1220,0)</f>
        <v>0</v>
      </c>
      <c r="BG1220" s="227">
        <f>IF(N1220="zákl. přenesená",J1220,0)</f>
        <v>0</v>
      </c>
      <c r="BH1220" s="227">
        <f>IF(N1220="sníž. přenesená",J1220,0)</f>
        <v>0</v>
      </c>
      <c r="BI1220" s="227">
        <f>IF(N1220="nulová",J1220,0)</f>
        <v>0</v>
      </c>
      <c r="BJ1220" s="19" t="s">
        <v>79</v>
      </c>
      <c r="BK1220" s="227">
        <f>ROUND(I1220*H1220,2)</f>
        <v>0</v>
      </c>
      <c r="BL1220" s="19" t="s">
        <v>275</v>
      </c>
      <c r="BM1220" s="226" t="s">
        <v>1813</v>
      </c>
    </row>
    <row r="1221" s="2" customFormat="1">
      <c r="A1221" s="40"/>
      <c r="B1221" s="41"/>
      <c r="C1221" s="42"/>
      <c r="D1221" s="228" t="s">
        <v>183</v>
      </c>
      <c r="E1221" s="42"/>
      <c r="F1221" s="229" t="s">
        <v>1812</v>
      </c>
      <c r="G1221" s="42"/>
      <c r="H1221" s="42"/>
      <c r="I1221" s="230"/>
      <c r="J1221" s="42"/>
      <c r="K1221" s="42"/>
      <c r="L1221" s="46"/>
      <c r="M1221" s="231"/>
      <c r="N1221" s="232"/>
      <c r="O1221" s="86"/>
      <c r="P1221" s="86"/>
      <c r="Q1221" s="86"/>
      <c r="R1221" s="86"/>
      <c r="S1221" s="86"/>
      <c r="T1221" s="87"/>
      <c r="U1221" s="40"/>
      <c r="V1221" s="40"/>
      <c r="W1221" s="40"/>
      <c r="X1221" s="40"/>
      <c r="Y1221" s="40"/>
      <c r="Z1221" s="40"/>
      <c r="AA1221" s="40"/>
      <c r="AB1221" s="40"/>
      <c r="AC1221" s="40"/>
      <c r="AD1221" s="40"/>
      <c r="AE1221" s="40"/>
      <c r="AT1221" s="19" t="s">
        <v>183</v>
      </c>
      <c r="AU1221" s="19" t="s">
        <v>81</v>
      </c>
    </row>
    <row r="1222" s="2" customFormat="1">
      <c r="A1222" s="40"/>
      <c r="B1222" s="41"/>
      <c r="C1222" s="42"/>
      <c r="D1222" s="228" t="s">
        <v>281</v>
      </c>
      <c r="E1222" s="42"/>
      <c r="F1222" s="233" t="s">
        <v>1814</v>
      </c>
      <c r="G1222" s="42"/>
      <c r="H1222" s="42"/>
      <c r="I1222" s="230"/>
      <c r="J1222" s="42"/>
      <c r="K1222" s="42"/>
      <c r="L1222" s="46"/>
      <c r="M1222" s="231"/>
      <c r="N1222" s="232"/>
      <c r="O1222" s="86"/>
      <c r="P1222" s="86"/>
      <c r="Q1222" s="86"/>
      <c r="R1222" s="86"/>
      <c r="S1222" s="86"/>
      <c r="T1222" s="87"/>
      <c r="U1222" s="40"/>
      <c r="V1222" s="40"/>
      <c r="W1222" s="40"/>
      <c r="X1222" s="40"/>
      <c r="Y1222" s="40"/>
      <c r="Z1222" s="40"/>
      <c r="AA1222" s="40"/>
      <c r="AB1222" s="40"/>
      <c r="AC1222" s="40"/>
      <c r="AD1222" s="40"/>
      <c r="AE1222" s="40"/>
      <c r="AT1222" s="19" t="s">
        <v>281</v>
      </c>
      <c r="AU1222" s="19" t="s">
        <v>81</v>
      </c>
    </row>
    <row r="1223" s="13" customFormat="1">
      <c r="A1223" s="13"/>
      <c r="B1223" s="234"/>
      <c r="C1223" s="235"/>
      <c r="D1223" s="228" t="s">
        <v>197</v>
      </c>
      <c r="E1223" s="235"/>
      <c r="F1223" s="237" t="s">
        <v>1815</v>
      </c>
      <c r="G1223" s="235"/>
      <c r="H1223" s="238">
        <v>83.152000000000001</v>
      </c>
      <c r="I1223" s="239"/>
      <c r="J1223" s="235"/>
      <c r="K1223" s="235"/>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197</v>
      </c>
      <c r="AU1223" s="244" t="s">
        <v>81</v>
      </c>
      <c r="AV1223" s="13" t="s">
        <v>81</v>
      </c>
      <c r="AW1223" s="13" t="s">
        <v>4</v>
      </c>
      <c r="AX1223" s="13" t="s">
        <v>79</v>
      </c>
      <c r="AY1223" s="244" t="s">
        <v>174</v>
      </c>
    </row>
    <row r="1224" s="2" customFormat="1">
      <c r="A1224" s="40"/>
      <c r="B1224" s="41"/>
      <c r="C1224" s="215" t="s">
        <v>1816</v>
      </c>
      <c r="D1224" s="215" t="s">
        <v>176</v>
      </c>
      <c r="E1224" s="216" t="s">
        <v>1817</v>
      </c>
      <c r="F1224" s="217" t="s">
        <v>1818</v>
      </c>
      <c r="G1224" s="218" t="s">
        <v>179</v>
      </c>
      <c r="H1224" s="219">
        <v>22.399999999999999</v>
      </c>
      <c r="I1224" s="220"/>
      <c r="J1224" s="221">
        <f>ROUND(I1224*H1224,2)</f>
        <v>0</v>
      </c>
      <c r="K1224" s="217" t="s">
        <v>180</v>
      </c>
      <c r="L1224" s="46"/>
      <c r="M1224" s="222" t="s">
        <v>19</v>
      </c>
      <c r="N1224" s="223" t="s">
        <v>43</v>
      </c>
      <c r="O1224" s="86"/>
      <c r="P1224" s="224">
        <f>O1224*H1224</f>
        <v>0</v>
      </c>
      <c r="Q1224" s="224">
        <v>0</v>
      </c>
      <c r="R1224" s="224">
        <f>Q1224*H1224</f>
        <v>0</v>
      </c>
      <c r="S1224" s="224">
        <v>0.0077499999999999999</v>
      </c>
      <c r="T1224" s="225">
        <f>S1224*H1224</f>
        <v>0.17359999999999998</v>
      </c>
      <c r="U1224" s="40"/>
      <c r="V1224" s="40"/>
      <c r="W1224" s="40"/>
      <c r="X1224" s="40"/>
      <c r="Y1224" s="40"/>
      <c r="Z1224" s="40"/>
      <c r="AA1224" s="40"/>
      <c r="AB1224" s="40"/>
      <c r="AC1224" s="40"/>
      <c r="AD1224" s="40"/>
      <c r="AE1224" s="40"/>
      <c r="AR1224" s="226" t="s">
        <v>275</v>
      </c>
      <c r="AT1224" s="226" t="s">
        <v>176</v>
      </c>
      <c r="AU1224" s="226" t="s">
        <v>81</v>
      </c>
      <c r="AY1224" s="19" t="s">
        <v>174</v>
      </c>
      <c r="BE1224" s="227">
        <f>IF(N1224="základní",J1224,0)</f>
        <v>0</v>
      </c>
      <c r="BF1224" s="227">
        <f>IF(N1224="snížená",J1224,0)</f>
        <v>0</v>
      </c>
      <c r="BG1224" s="227">
        <f>IF(N1224="zákl. přenesená",J1224,0)</f>
        <v>0</v>
      </c>
      <c r="BH1224" s="227">
        <f>IF(N1224="sníž. přenesená",J1224,0)</f>
        <v>0</v>
      </c>
      <c r="BI1224" s="227">
        <f>IF(N1224="nulová",J1224,0)</f>
        <v>0</v>
      </c>
      <c r="BJ1224" s="19" t="s">
        <v>79</v>
      </c>
      <c r="BK1224" s="227">
        <f>ROUND(I1224*H1224,2)</f>
        <v>0</v>
      </c>
      <c r="BL1224" s="19" t="s">
        <v>275</v>
      </c>
      <c r="BM1224" s="226" t="s">
        <v>1819</v>
      </c>
    </row>
    <row r="1225" s="2" customFormat="1">
      <c r="A1225" s="40"/>
      <c r="B1225" s="41"/>
      <c r="C1225" s="42"/>
      <c r="D1225" s="228" t="s">
        <v>183</v>
      </c>
      <c r="E1225" s="42"/>
      <c r="F1225" s="229" t="s">
        <v>1820</v>
      </c>
      <c r="G1225" s="42"/>
      <c r="H1225" s="42"/>
      <c r="I1225" s="230"/>
      <c r="J1225" s="42"/>
      <c r="K1225" s="42"/>
      <c r="L1225" s="46"/>
      <c r="M1225" s="231"/>
      <c r="N1225" s="232"/>
      <c r="O1225" s="86"/>
      <c r="P1225" s="86"/>
      <c r="Q1225" s="86"/>
      <c r="R1225" s="86"/>
      <c r="S1225" s="86"/>
      <c r="T1225" s="87"/>
      <c r="U1225" s="40"/>
      <c r="V1225" s="40"/>
      <c r="W1225" s="40"/>
      <c r="X1225" s="40"/>
      <c r="Y1225" s="40"/>
      <c r="Z1225" s="40"/>
      <c r="AA1225" s="40"/>
      <c r="AB1225" s="40"/>
      <c r="AC1225" s="40"/>
      <c r="AD1225" s="40"/>
      <c r="AE1225" s="40"/>
      <c r="AT1225" s="19" t="s">
        <v>183</v>
      </c>
      <c r="AU1225" s="19" t="s">
        <v>81</v>
      </c>
    </row>
    <row r="1226" s="2" customFormat="1">
      <c r="A1226" s="40"/>
      <c r="B1226" s="41"/>
      <c r="C1226" s="42"/>
      <c r="D1226" s="228" t="s">
        <v>185</v>
      </c>
      <c r="E1226" s="42"/>
      <c r="F1226" s="233" t="s">
        <v>1821</v>
      </c>
      <c r="G1226" s="42"/>
      <c r="H1226" s="42"/>
      <c r="I1226" s="230"/>
      <c r="J1226" s="42"/>
      <c r="K1226" s="42"/>
      <c r="L1226" s="46"/>
      <c r="M1226" s="231"/>
      <c r="N1226" s="232"/>
      <c r="O1226" s="86"/>
      <c r="P1226" s="86"/>
      <c r="Q1226" s="86"/>
      <c r="R1226" s="86"/>
      <c r="S1226" s="86"/>
      <c r="T1226" s="87"/>
      <c r="U1226" s="40"/>
      <c r="V1226" s="40"/>
      <c r="W1226" s="40"/>
      <c r="X1226" s="40"/>
      <c r="Y1226" s="40"/>
      <c r="Z1226" s="40"/>
      <c r="AA1226" s="40"/>
      <c r="AB1226" s="40"/>
      <c r="AC1226" s="40"/>
      <c r="AD1226" s="40"/>
      <c r="AE1226" s="40"/>
      <c r="AT1226" s="19" t="s">
        <v>185</v>
      </c>
      <c r="AU1226" s="19" t="s">
        <v>81</v>
      </c>
    </row>
    <row r="1227" s="13" customFormat="1">
      <c r="A1227" s="13"/>
      <c r="B1227" s="234"/>
      <c r="C1227" s="235"/>
      <c r="D1227" s="228" t="s">
        <v>197</v>
      </c>
      <c r="E1227" s="236" t="s">
        <v>19</v>
      </c>
      <c r="F1227" s="237" t="s">
        <v>1822</v>
      </c>
      <c r="G1227" s="235"/>
      <c r="H1227" s="238">
        <v>22.399999999999999</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197</v>
      </c>
      <c r="AU1227" s="244" t="s">
        <v>81</v>
      </c>
      <c r="AV1227" s="13" t="s">
        <v>81</v>
      </c>
      <c r="AW1227" s="13" t="s">
        <v>33</v>
      </c>
      <c r="AX1227" s="13" t="s">
        <v>72</v>
      </c>
      <c r="AY1227" s="244" t="s">
        <v>174</v>
      </c>
    </row>
    <row r="1228" s="2" customFormat="1" ht="16.5" customHeight="1">
      <c r="A1228" s="40"/>
      <c r="B1228" s="41"/>
      <c r="C1228" s="215" t="s">
        <v>1823</v>
      </c>
      <c r="D1228" s="215" t="s">
        <v>176</v>
      </c>
      <c r="E1228" s="216" t="s">
        <v>1824</v>
      </c>
      <c r="F1228" s="217" t="s">
        <v>1825</v>
      </c>
      <c r="G1228" s="218" t="s">
        <v>179</v>
      </c>
      <c r="H1228" s="219">
        <v>95.944999999999993</v>
      </c>
      <c r="I1228" s="220"/>
      <c r="J1228" s="221">
        <f>ROUND(I1228*H1228,2)</f>
        <v>0</v>
      </c>
      <c r="K1228" s="217" t="s">
        <v>180</v>
      </c>
      <c r="L1228" s="46"/>
      <c r="M1228" s="222" t="s">
        <v>19</v>
      </c>
      <c r="N1228" s="223" t="s">
        <v>43</v>
      </c>
      <c r="O1228" s="86"/>
      <c r="P1228" s="224">
        <f>O1228*H1228</f>
        <v>0</v>
      </c>
      <c r="Q1228" s="224">
        <v>0</v>
      </c>
      <c r="R1228" s="224">
        <f>Q1228*H1228</f>
        <v>0</v>
      </c>
      <c r="S1228" s="224">
        <v>0</v>
      </c>
      <c r="T1228" s="225">
        <f>S1228*H1228</f>
        <v>0</v>
      </c>
      <c r="U1228" s="40"/>
      <c r="V1228" s="40"/>
      <c r="W1228" s="40"/>
      <c r="X1228" s="40"/>
      <c r="Y1228" s="40"/>
      <c r="Z1228" s="40"/>
      <c r="AA1228" s="40"/>
      <c r="AB1228" s="40"/>
      <c r="AC1228" s="40"/>
      <c r="AD1228" s="40"/>
      <c r="AE1228" s="40"/>
      <c r="AR1228" s="226" t="s">
        <v>275</v>
      </c>
      <c r="AT1228" s="226" t="s">
        <v>176</v>
      </c>
      <c r="AU1228" s="226" t="s">
        <v>81</v>
      </c>
      <c r="AY1228" s="19" t="s">
        <v>174</v>
      </c>
      <c r="BE1228" s="227">
        <f>IF(N1228="základní",J1228,0)</f>
        <v>0</v>
      </c>
      <c r="BF1228" s="227">
        <f>IF(N1228="snížená",J1228,0)</f>
        <v>0</v>
      </c>
      <c r="BG1228" s="227">
        <f>IF(N1228="zákl. přenesená",J1228,0)</f>
        <v>0</v>
      </c>
      <c r="BH1228" s="227">
        <f>IF(N1228="sníž. přenesená",J1228,0)</f>
        <v>0</v>
      </c>
      <c r="BI1228" s="227">
        <f>IF(N1228="nulová",J1228,0)</f>
        <v>0</v>
      </c>
      <c r="BJ1228" s="19" t="s">
        <v>79</v>
      </c>
      <c r="BK1228" s="227">
        <f>ROUND(I1228*H1228,2)</f>
        <v>0</v>
      </c>
      <c r="BL1228" s="19" t="s">
        <v>275</v>
      </c>
      <c r="BM1228" s="226" t="s">
        <v>1826</v>
      </c>
    </row>
    <row r="1229" s="2" customFormat="1">
      <c r="A1229" s="40"/>
      <c r="B1229" s="41"/>
      <c r="C1229" s="42"/>
      <c r="D1229" s="228" t="s">
        <v>183</v>
      </c>
      <c r="E1229" s="42"/>
      <c r="F1229" s="229" t="s">
        <v>1827</v>
      </c>
      <c r="G1229" s="42"/>
      <c r="H1229" s="42"/>
      <c r="I1229" s="230"/>
      <c r="J1229" s="42"/>
      <c r="K1229" s="42"/>
      <c r="L1229" s="46"/>
      <c r="M1229" s="231"/>
      <c r="N1229" s="232"/>
      <c r="O1229" s="86"/>
      <c r="P1229" s="86"/>
      <c r="Q1229" s="86"/>
      <c r="R1229" s="86"/>
      <c r="S1229" s="86"/>
      <c r="T1229" s="87"/>
      <c r="U1229" s="40"/>
      <c r="V1229" s="40"/>
      <c r="W1229" s="40"/>
      <c r="X1229" s="40"/>
      <c r="Y1229" s="40"/>
      <c r="Z1229" s="40"/>
      <c r="AA1229" s="40"/>
      <c r="AB1229" s="40"/>
      <c r="AC1229" s="40"/>
      <c r="AD1229" s="40"/>
      <c r="AE1229" s="40"/>
      <c r="AT1229" s="19" t="s">
        <v>183</v>
      </c>
      <c r="AU1229" s="19" t="s">
        <v>81</v>
      </c>
    </row>
    <row r="1230" s="2" customFormat="1">
      <c r="A1230" s="40"/>
      <c r="B1230" s="41"/>
      <c r="C1230" s="42"/>
      <c r="D1230" s="228" t="s">
        <v>185</v>
      </c>
      <c r="E1230" s="42"/>
      <c r="F1230" s="233" t="s">
        <v>1809</v>
      </c>
      <c r="G1230" s="42"/>
      <c r="H1230" s="42"/>
      <c r="I1230" s="230"/>
      <c r="J1230" s="42"/>
      <c r="K1230" s="42"/>
      <c r="L1230" s="46"/>
      <c r="M1230" s="231"/>
      <c r="N1230" s="232"/>
      <c r="O1230" s="86"/>
      <c r="P1230" s="86"/>
      <c r="Q1230" s="86"/>
      <c r="R1230" s="86"/>
      <c r="S1230" s="86"/>
      <c r="T1230" s="87"/>
      <c r="U1230" s="40"/>
      <c r="V1230" s="40"/>
      <c r="W1230" s="40"/>
      <c r="X1230" s="40"/>
      <c r="Y1230" s="40"/>
      <c r="Z1230" s="40"/>
      <c r="AA1230" s="40"/>
      <c r="AB1230" s="40"/>
      <c r="AC1230" s="40"/>
      <c r="AD1230" s="40"/>
      <c r="AE1230" s="40"/>
      <c r="AT1230" s="19" t="s">
        <v>185</v>
      </c>
      <c r="AU1230" s="19" t="s">
        <v>81</v>
      </c>
    </row>
    <row r="1231" s="13" customFormat="1">
      <c r="A1231" s="13"/>
      <c r="B1231" s="234"/>
      <c r="C1231" s="235"/>
      <c r="D1231" s="228" t="s">
        <v>197</v>
      </c>
      <c r="E1231" s="236" t="s">
        <v>19</v>
      </c>
      <c r="F1231" s="237" t="s">
        <v>1828</v>
      </c>
      <c r="G1231" s="235"/>
      <c r="H1231" s="238">
        <v>61.709000000000003</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197</v>
      </c>
      <c r="AU1231" s="244" t="s">
        <v>81</v>
      </c>
      <c r="AV1231" s="13" t="s">
        <v>81</v>
      </c>
      <c r="AW1231" s="13" t="s">
        <v>33</v>
      </c>
      <c r="AX1231" s="13" t="s">
        <v>72</v>
      </c>
      <c r="AY1231" s="244" t="s">
        <v>174</v>
      </c>
    </row>
    <row r="1232" s="13" customFormat="1">
      <c r="A1232" s="13"/>
      <c r="B1232" s="234"/>
      <c r="C1232" s="235"/>
      <c r="D1232" s="228" t="s">
        <v>197</v>
      </c>
      <c r="E1232" s="236" t="s">
        <v>19</v>
      </c>
      <c r="F1232" s="237" t="s">
        <v>1829</v>
      </c>
      <c r="G1232" s="235"/>
      <c r="H1232" s="238">
        <v>34.235999999999997</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197</v>
      </c>
      <c r="AU1232" s="244" t="s">
        <v>81</v>
      </c>
      <c r="AV1232" s="13" t="s">
        <v>81</v>
      </c>
      <c r="AW1232" s="13" t="s">
        <v>33</v>
      </c>
      <c r="AX1232" s="13" t="s">
        <v>72</v>
      </c>
      <c r="AY1232" s="244" t="s">
        <v>174</v>
      </c>
    </row>
    <row r="1233" s="2" customFormat="1">
      <c r="A1233" s="40"/>
      <c r="B1233" s="41"/>
      <c r="C1233" s="245" t="s">
        <v>1830</v>
      </c>
      <c r="D1233" s="245" t="s">
        <v>269</v>
      </c>
      <c r="E1233" s="246" t="s">
        <v>1831</v>
      </c>
      <c r="F1233" s="247" t="s">
        <v>1832</v>
      </c>
      <c r="G1233" s="248" t="s">
        <v>193</v>
      </c>
      <c r="H1233" s="249">
        <v>0.504</v>
      </c>
      <c r="I1233" s="250"/>
      <c r="J1233" s="251">
        <f>ROUND(I1233*H1233,2)</f>
        <v>0</v>
      </c>
      <c r="K1233" s="247" t="s">
        <v>1586</v>
      </c>
      <c r="L1233" s="252"/>
      <c r="M1233" s="253" t="s">
        <v>19</v>
      </c>
      <c r="N1233" s="254" t="s">
        <v>43</v>
      </c>
      <c r="O1233" s="86"/>
      <c r="P1233" s="224">
        <f>O1233*H1233</f>
        <v>0</v>
      </c>
      <c r="Q1233" s="224">
        <v>0.55000000000000004</v>
      </c>
      <c r="R1233" s="224">
        <f>Q1233*H1233</f>
        <v>0.2772</v>
      </c>
      <c r="S1233" s="224">
        <v>0</v>
      </c>
      <c r="T1233" s="225">
        <f>S1233*H1233</f>
        <v>0</v>
      </c>
      <c r="U1233" s="40"/>
      <c r="V1233" s="40"/>
      <c r="W1233" s="40"/>
      <c r="X1233" s="40"/>
      <c r="Y1233" s="40"/>
      <c r="Z1233" s="40"/>
      <c r="AA1233" s="40"/>
      <c r="AB1233" s="40"/>
      <c r="AC1233" s="40"/>
      <c r="AD1233" s="40"/>
      <c r="AE1233" s="40"/>
      <c r="AR1233" s="226" t="s">
        <v>394</v>
      </c>
      <c r="AT1233" s="226" t="s">
        <v>269</v>
      </c>
      <c r="AU1233" s="226" t="s">
        <v>81</v>
      </c>
      <c r="AY1233" s="19" t="s">
        <v>174</v>
      </c>
      <c r="BE1233" s="227">
        <f>IF(N1233="základní",J1233,0)</f>
        <v>0</v>
      </c>
      <c r="BF1233" s="227">
        <f>IF(N1233="snížená",J1233,0)</f>
        <v>0</v>
      </c>
      <c r="BG1233" s="227">
        <f>IF(N1233="zákl. přenesená",J1233,0)</f>
        <v>0</v>
      </c>
      <c r="BH1233" s="227">
        <f>IF(N1233="sníž. přenesená",J1233,0)</f>
        <v>0</v>
      </c>
      <c r="BI1233" s="227">
        <f>IF(N1233="nulová",J1233,0)</f>
        <v>0</v>
      </c>
      <c r="BJ1233" s="19" t="s">
        <v>79</v>
      </c>
      <c r="BK1233" s="227">
        <f>ROUND(I1233*H1233,2)</f>
        <v>0</v>
      </c>
      <c r="BL1233" s="19" t="s">
        <v>275</v>
      </c>
      <c r="BM1233" s="226" t="s">
        <v>1833</v>
      </c>
    </row>
    <row r="1234" s="2" customFormat="1">
      <c r="A1234" s="40"/>
      <c r="B1234" s="41"/>
      <c r="C1234" s="42"/>
      <c r="D1234" s="228" t="s">
        <v>183</v>
      </c>
      <c r="E1234" s="42"/>
      <c r="F1234" s="229" t="s">
        <v>1832</v>
      </c>
      <c r="G1234" s="42"/>
      <c r="H1234" s="42"/>
      <c r="I1234" s="230"/>
      <c r="J1234" s="42"/>
      <c r="K1234" s="42"/>
      <c r="L1234" s="46"/>
      <c r="M1234" s="231"/>
      <c r="N1234" s="232"/>
      <c r="O1234" s="86"/>
      <c r="P1234" s="86"/>
      <c r="Q1234" s="86"/>
      <c r="R1234" s="86"/>
      <c r="S1234" s="86"/>
      <c r="T1234" s="87"/>
      <c r="U1234" s="40"/>
      <c r="V1234" s="40"/>
      <c r="W1234" s="40"/>
      <c r="X1234" s="40"/>
      <c r="Y1234" s="40"/>
      <c r="Z1234" s="40"/>
      <c r="AA1234" s="40"/>
      <c r="AB1234" s="40"/>
      <c r="AC1234" s="40"/>
      <c r="AD1234" s="40"/>
      <c r="AE1234" s="40"/>
      <c r="AT1234" s="19" t="s">
        <v>183</v>
      </c>
      <c r="AU1234" s="19" t="s">
        <v>81</v>
      </c>
    </row>
    <row r="1235" s="13" customFormat="1">
      <c r="A1235" s="13"/>
      <c r="B1235" s="234"/>
      <c r="C1235" s="235"/>
      <c r="D1235" s="228" t="s">
        <v>197</v>
      </c>
      <c r="E1235" s="236" t="s">
        <v>19</v>
      </c>
      <c r="F1235" s="237" t="s">
        <v>1834</v>
      </c>
      <c r="G1235" s="235"/>
      <c r="H1235" s="238">
        <v>0.32400000000000001</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197</v>
      </c>
      <c r="AU1235" s="244" t="s">
        <v>81</v>
      </c>
      <c r="AV1235" s="13" t="s">
        <v>81</v>
      </c>
      <c r="AW1235" s="13" t="s">
        <v>33</v>
      </c>
      <c r="AX1235" s="13" t="s">
        <v>72</v>
      </c>
      <c r="AY1235" s="244" t="s">
        <v>174</v>
      </c>
    </row>
    <row r="1236" s="13" customFormat="1">
      <c r="A1236" s="13"/>
      <c r="B1236" s="234"/>
      <c r="C1236" s="235"/>
      <c r="D1236" s="228" t="s">
        <v>197</v>
      </c>
      <c r="E1236" s="236" t="s">
        <v>19</v>
      </c>
      <c r="F1236" s="237" t="s">
        <v>1835</v>
      </c>
      <c r="G1236" s="235"/>
      <c r="H1236" s="238">
        <v>0.17999999999999999</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197</v>
      </c>
      <c r="AU1236" s="244" t="s">
        <v>81</v>
      </c>
      <c r="AV1236" s="13" t="s">
        <v>81</v>
      </c>
      <c r="AW1236" s="13" t="s">
        <v>33</v>
      </c>
      <c r="AX1236" s="13" t="s">
        <v>72</v>
      </c>
      <c r="AY1236" s="244" t="s">
        <v>174</v>
      </c>
    </row>
    <row r="1237" s="2" customFormat="1">
      <c r="A1237" s="40"/>
      <c r="B1237" s="41"/>
      <c r="C1237" s="215" t="s">
        <v>1836</v>
      </c>
      <c r="D1237" s="215" t="s">
        <v>176</v>
      </c>
      <c r="E1237" s="216" t="s">
        <v>1418</v>
      </c>
      <c r="F1237" s="217" t="s">
        <v>1419</v>
      </c>
      <c r="G1237" s="218" t="s">
        <v>193</v>
      </c>
      <c r="H1237" s="219">
        <v>0.47999999999999998</v>
      </c>
      <c r="I1237" s="220"/>
      <c r="J1237" s="221">
        <f>ROUND(I1237*H1237,2)</f>
        <v>0</v>
      </c>
      <c r="K1237" s="217" t="s">
        <v>180</v>
      </c>
      <c r="L1237" s="46"/>
      <c r="M1237" s="222" t="s">
        <v>19</v>
      </c>
      <c r="N1237" s="223" t="s">
        <v>43</v>
      </c>
      <c r="O1237" s="86"/>
      <c r="P1237" s="224">
        <f>O1237*H1237</f>
        <v>0</v>
      </c>
      <c r="Q1237" s="224">
        <v>0.00122</v>
      </c>
      <c r="R1237" s="224">
        <f>Q1237*H1237</f>
        <v>0.00058559999999999992</v>
      </c>
      <c r="S1237" s="224">
        <v>0</v>
      </c>
      <c r="T1237" s="225">
        <f>S1237*H1237</f>
        <v>0</v>
      </c>
      <c r="U1237" s="40"/>
      <c r="V1237" s="40"/>
      <c r="W1237" s="40"/>
      <c r="X1237" s="40"/>
      <c r="Y1237" s="40"/>
      <c r="Z1237" s="40"/>
      <c r="AA1237" s="40"/>
      <c r="AB1237" s="40"/>
      <c r="AC1237" s="40"/>
      <c r="AD1237" s="40"/>
      <c r="AE1237" s="40"/>
      <c r="AR1237" s="226" t="s">
        <v>275</v>
      </c>
      <c r="AT1237" s="226" t="s">
        <v>176</v>
      </c>
      <c r="AU1237" s="226" t="s">
        <v>81</v>
      </c>
      <c r="AY1237" s="19" t="s">
        <v>174</v>
      </c>
      <c r="BE1237" s="227">
        <f>IF(N1237="základní",J1237,0)</f>
        <v>0</v>
      </c>
      <c r="BF1237" s="227">
        <f>IF(N1237="snížená",J1237,0)</f>
        <v>0</v>
      </c>
      <c r="BG1237" s="227">
        <f>IF(N1237="zákl. přenesená",J1237,0)</f>
        <v>0</v>
      </c>
      <c r="BH1237" s="227">
        <f>IF(N1237="sníž. přenesená",J1237,0)</f>
        <v>0</v>
      </c>
      <c r="BI1237" s="227">
        <f>IF(N1237="nulová",J1237,0)</f>
        <v>0</v>
      </c>
      <c r="BJ1237" s="19" t="s">
        <v>79</v>
      </c>
      <c r="BK1237" s="227">
        <f>ROUND(I1237*H1237,2)</f>
        <v>0</v>
      </c>
      <c r="BL1237" s="19" t="s">
        <v>275</v>
      </c>
      <c r="BM1237" s="226" t="s">
        <v>1837</v>
      </c>
    </row>
    <row r="1238" s="2" customFormat="1">
      <c r="A1238" s="40"/>
      <c r="B1238" s="41"/>
      <c r="C1238" s="42"/>
      <c r="D1238" s="228" t="s">
        <v>183</v>
      </c>
      <c r="E1238" s="42"/>
      <c r="F1238" s="229" t="s">
        <v>1421</v>
      </c>
      <c r="G1238" s="42"/>
      <c r="H1238" s="42"/>
      <c r="I1238" s="230"/>
      <c r="J1238" s="42"/>
      <c r="K1238" s="42"/>
      <c r="L1238" s="46"/>
      <c r="M1238" s="231"/>
      <c r="N1238" s="232"/>
      <c r="O1238" s="86"/>
      <c r="P1238" s="86"/>
      <c r="Q1238" s="86"/>
      <c r="R1238" s="86"/>
      <c r="S1238" s="86"/>
      <c r="T1238" s="87"/>
      <c r="U1238" s="40"/>
      <c r="V1238" s="40"/>
      <c r="W1238" s="40"/>
      <c r="X1238" s="40"/>
      <c r="Y1238" s="40"/>
      <c r="Z1238" s="40"/>
      <c r="AA1238" s="40"/>
      <c r="AB1238" s="40"/>
      <c r="AC1238" s="40"/>
      <c r="AD1238" s="40"/>
      <c r="AE1238" s="40"/>
      <c r="AT1238" s="19" t="s">
        <v>183</v>
      </c>
      <c r="AU1238" s="19" t="s">
        <v>81</v>
      </c>
    </row>
    <row r="1239" s="2" customFormat="1">
      <c r="A1239" s="40"/>
      <c r="B1239" s="41"/>
      <c r="C1239" s="42"/>
      <c r="D1239" s="228" t="s">
        <v>185</v>
      </c>
      <c r="E1239" s="42"/>
      <c r="F1239" s="233" t="s">
        <v>1422</v>
      </c>
      <c r="G1239" s="42"/>
      <c r="H1239" s="42"/>
      <c r="I1239" s="230"/>
      <c r="J1239" s="42"/>
      <c r="K1239" s="42"/>
      <c r="L1239" s="46"/>
      <c r="M1239" s="231"/>
      <c r="N1239" s="232"/>
      <c r="O1239" s="86"/>
      <c r="P1239" s="86"/>
      <c r="Q1239" s="86"/>
      <c r="R1239" s="86"/>
      <c r="S1239" s="86"/>
      <c r="T1239" s="87"/>
      <c r="U1239" s="40"/>
      <c r="V1239" s="40"/>
      <c r="W1239" s="40"/>
      <c r="X1239" s="40"/>
      <c r="Y1239" s="40"/>
      <c r="Z1239" s="40"/>
      <c r="AA1239" s="40"/>
      <c r="AB1239" s="40"/>
      <c r="AC1239" s="40"/>
      <c r="AD1239" s="40"/>
      <c r="AE1239" s="40"/>
      <c r="AT1239" s="19" t="s">
        <v>185</v>
      </c>
      <c r="AU1239" s="19" t="s">
        <v>81</v>
      </c>
    </row>
    <row r="1240" s="13" customFormat="1">
      <c r="A1240" s="13"/>
      <c r="B1240" s="234"/>
      <c r="C1240" s="235"/>
      <c r="D1240" s="228" t="s">
        <v>197</v>
      </c>
      <c r="E1240" s="236" t="s">
        <v>19</v>
      </c>
      <c r="F1240" s="237" t="s">
        <v>1838</v>
      </c>
      <c r="G1240" s="235"/>
      <c r="H1240" s="238">
        <v>0.309</v>
      </c>
      <c r="I1240" s="239"/>
      <c r="J1240" s="235"/>
      <c r="K1240" s="235"/>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197</v>
      </c>
      <c r="AU1240" s="244" t="s">
        <v>81</v>
      </c>
      <c r="AV1240" s="13" t="s">
        <v>81</v>
      </c>
      <c r="AW1240" s="13" t="s">
        <v>33</v>
      </c>
      <c r="AX1240" s="13" t="s">
        <v>72</v>
      </c>
      <c r="AY1240" s="244" t="s">
        <v>174</v>
      </c>
    </row>
    <row r="1241" s="13" customFormat="1">
      <c r="A1241" s="13"/>
      <c r="B1241" s="234"/>
      <c r="C1241" s="235"/>
      <c r="D1241" s="228" t="s">
        <v>197</v>
      </c>
      <c r="E1241" s="236" t="s">
        <v>19</v>
      </c>
      <c r="F1241" s="237" t="s">
        <v>1839</v>
      </c>
      <c r="G1241" s="235"/>
      <c r="H1241" s="238">
        <v>0.17100000000000001</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197</v>
      </c>
      <c r="AU1241" s="244" t="s">
        <v>81</v>
      </c>
      <c r="AV1241" s="13" t="s">
        <v>81</v>
      </c>
      <c r="AW1241" s="13" t="s">
        <v>33</v>
      </c>
      <c r="AX1241" s="13" t="s">
        <v>72</v>
      </c>
      <c r="AY1241" s="244" t="s">
        <v>174</v>
      </c>
    </row>
    <row r="1242" s="2" customFormat="1">
      <c r="A1242" s="40"/>
      <c r="B1242" s="41"/>
      <c r="C1242" s="215" t="s">
        <v>1840</v>
      </c>
      <c r="D1242" s="215" t="s">
        <v>176</v>
      </c>
      <c r="E1242" s="216" t="s">
        <v>1841</v>
      </c>
      <c r="F1242" s="217" t="s">
        <v>1842</v>
      </c>
      <c r="G1242" s="218" t="s">
        <v>238</v>
      </c>
      <c r="H1242" s="219">
        <v>2.3250000000000002</v>
      </c>
      <c r="I1242" s="220"/>
      <c r="J1242" s="221">
        <f>ROUND(I1242*H1242,2)</f>
        <v>0</v>
      </c>
      <c r="K1242" s="217" t="s">
        <v>180</v>
      </c>
      <c r="L1242" s="46"/>
      <c r="M1242" s="222" t="s">
        <v>19</v>
      </c>
      <c r="N1242" s="223" t="s">
        <v>43</v>
      </c>
      <c r="O1242" s="86"/>
      <c r="P1242" s="224">
        <f>O1242*H1242</f>
        <v>0</v>
      </c>
      <c r="Q1242" s="224">
        <v>0</v>
      </c>
      <c r="R1242" s="224">
        <f>Q1242*H1242</f>
        <v>0</v>
      </c>
      <c r="S1242" s="224">
        <v>0</v>
      </c>
      <c r="T1242" s="225">
        <f>S1242*H1242</f>
        <v>0</v>
      </c>
      <c r="U1242" s="40"/>
      <c r="V1242" s="40"/>
      <c r="W1242" s="40"/>
      <c r="X1242" s="40"/>
      <c r="Y1242" s="40"/>
      <c r="Z1242" s="40"/>
      <c r="AA1242" s="40"/>
      <c r="AB1242" s="40"/>
      <c r="AC1242" s="40"/>
      <c r="AD1242" s="40"/>
      <c r="AE1242" s="40"/>
      <c r="AR1242" s="226" t="s">
        <v>275</v>
      </c>
      <c r="AT1242" s="226" t="s">
        <v>176</v>
      </c>
      <c r="AU1242" s="226" t="s">
        <v>81</v>
      </c>
      <c r="AY1242" s="19" t="s">
        <v>174</v>
      </c>
      <c r="BE1242" s="227">
        <f>IF(N1242="základní",J1242,0)</f>
        <v>0</v>
      </c>
      <c r="BF1242" s="227">
        <f>IF(N1242="snížená",J1242,0)</f>
        <v>0</v>
      </c>
      <c r="BG1242" s="227">
        <f>IF(N1242="zákl. přenesená",J1242,0)</f>
        <v>0</v>
      </c>
      <c r="BH1242" s="227">
        <f>IF(N1242="sníž. přenesená",J1242,0)</f>
        <v>0</v>
      </c>
      <c r="BI1242" s="227">
        <f>IF(N1242="nulová",J1242,0)</f>
        <v>0</v>
      </c>
      <c r="BJ1242" s="19" t="s">
        <v>79</v>
      </c>
      <c r="BK1242" s="227">
        <f>ROUND(I1242*H1242,2)</f>
        <v>0</v>
      </c>
      <c r="BL1242" s="19" t="s">
        <v>275</v>
      </c>
      <c r="BM1242" s="226" t="s">
        <v>1843</v>
      </c>
    </row>
    <row r="1243" s="2" customFormat="1">
      <c r="A1243" s="40"/>
      <c r="B1243" s="41"/>
      <c r="C1243" s="42"/>
      <c r="D1243" s="228" t="s">
        <v>183</v>
      </c>
      <c r="E1243" s="42"/>
      <c r="F1243" s="229" t="s">
        <v>1844</v>
      </c>
      <c r="G1243" s="42"/>
      <c r="H1243" s="42"/>
      <c r="I1243" s="230"/>
      <c r="J1243" s="42"/>
      <c r="K1243" s="42"/>
      <c r="L1243" s="46"/>
      <c r="M1243" s="231"/>
      <c r="N1243" s="232"/>
      <c r="O1243" s="86"/>
      <c r="P1243" s="86"/>
      <c r="Q1243" s="86"/>
      <c r="R1243" s="86"/>
      <c r="S1243" s="86"/>
      <c r="T1243" s="87"/>
      <c r="U1243" s="40"/>
      <c r="V1243" s="40"/>
      <c r="W1243" s="40"/>
      <c r="X1243" s="40"/>
      <c r="Y1243" s="40"/>
      <c r="Z1243" s="40"/>
      <c r="AA1243" s="40"/>
      <c r="AB1243" s="40"/>
      <c r="AC1243" s="40"/>
      <c r="AD1243" s="40"/>
      <c r="AE1243" s="40"/>
      <c r="AT1243" s="19" t="s">
        <v>183</v>
      </c>
      <c r="AU1243" s="19" t="s">
        <v>81</v>
      </c>
    </row>
    <row r="1244" s="2" customFormat="1">
      <c r="A1244" s="40"/>
      <c r="B1244" s="41"/>
      <c r="C1244" s="42"/>
      <c r="D1244" s="228" t="s">
        <v>185</v>
      </c>
      <c r="E1244" s="42"/>
      <c r="F1244" s="233" t="s">
        <v>1845</v>
      </c>
      <c r="G1244" s="42"/>
      <c r="H1244" s="42"/>
      <c r="I1244" s="230"/>
      <c r="J1244" s="42"/>
      <c r="K1244" s="42"/>
      <c r="L1244" s="46"/>
      <c r="M1244" s="231"/>
      <c r="N1244" s="232"/>
      <c r="O1244" s="86"/>
      <c r="P1244" s="86"/>
      <c r="Q1244" s="86"/>
      <c r="R1244" s="86"/>
      <c r="S1244" s="86"/>
      <c r="T1244" s="87"/>
      <c r="U1244" s="40"/>
      <c r="V1244" s="40"/>
      <c r="W1244" s="40"/>
      <c r="X1244" s="40"/>
      <c r="Y1244" s="40"/>
      <c r="Z1244" s="40"/>
      <c r="AA1244" s="40"/>
      <c r="AB1244" s="40"/>
      <c r="AC1244" s="40"/>
      <c r="AD1244" s="40"/>
      <c r="AE1244" s="40"/>
      <c r="AT1244" s="19" t="s">
        <v>185</v>
      </c>
      <c r="AU1244" s="19" t="s">
        <v>81</v>
      </c>
    </row>
    <row r="1245" s="12" customFormat="1" ht="22.8" customHeight="1">
      <c r="A1245" s="12"/>
      <c r="B1245" s="199"/>
      <c r="C1245" s="200"/>
      <c r="D1245" s="201" t="s">
        <v>71</v>
      </c>
      <c r="E1245" s="213" t="s">
        <v>1846</v>
      </c>
      <c r="F1245" s="213" t="s">
        <v>1847</v>
      </c>
      <c r="G1245" s="200"/>
      <c r="H1245" s="200"/>
      <c r="I1245" s="203"/>
      <c r="J1245" s="214">
        <f>BK1245</f>
        <v>0</v>
      </c>
      <c r="K1245" s="200"/>
      <c r="L1245" s="205"/>
      <c r="M1245" s="206"/>
      <c r="N1245" s="207"/>
      <c r="O1245" s="207"/>
      <c r="P1245" s="208">
        <f>SUM(P1246:P1286)</f>
        <v>0</v>
      </c>
      <c r="Q1245" s="207"/>
      <c r="R1245" s="208">
        <f>SUM(R1246:R1286)</f>
        <v>0.20354</v>
      </c>
      <c r="S1245" s="207"/>
      <c r="T1245" s="209">
        <f>SUM(T1246:T1286)</f>
        <v>0.13500000000000001</v>
      </c>
      <c r="U1245" s="12"/>
      <c r="V1245" s="12"/>
      <c r="W1245" s="12"/>
      <c r="X1245" s="12"/>
      <c r="Y1245" s="12"/>
      <c r="Z1245" s="12"/>
      <c r="AA1245" s="12"/>
      <c r="AB1245" s="12"/>
      <c r="AC1245" s="12"/>
      <c r="AD1245" s="12"/>
      <c r="AE1245" s="12"/>
      <c r="AR1245" s="210" t="s">
        <v>81</v>
      </c>
      <c r="AT1245" s="211" t="s">
        <v>71</v>
      </c>
      <c r="AU1245" s="211" t="s">
        <v>79</v>
      </c>
      <c r="AY1245" s="210" t="s">
        <v>174</v>
      </c>
      <c r="BK1245" s="212">
        <f>SUM(BK1246:BK1286)</f>
        <v>0</v>
      </c>
    </row>
    <row r="1246" s="2" customFormat="1">
      <c r="A1246" s="40"/>
      <c r="B1246" s="41"/>
      <c r="C1246" s="215" t="s">
        <v>1848</v>
      </c>
      <c r="D1246" s="215" t="s">
        <v>176</v>
      </c>
      <c r="E1246" s="216" t="s">
        <v>1849</v>
      </c>
      <c r="F1246" s="217" t="s">
        <v>1850</v>
      </c>
      <c r="G1246" s="218" t="s">
        <v>179</v>
      </c>
      <c r="H1246" s="219">
        <v>4.5</v>
      </c>
      <c r="I1246" s="220"/>
      <c r="J1246" s="221">
        <f>ROUND(I1246*H1246,2)</f>
        <v>0</v>
      </c>
      <c r="K1246" s="217" t="s">
        <v>180</v>
      </c>
      <c r="L1246" s="46"/>
      <c r="M1246" s="222" t="s">
        <v>19</v>
      </c>
      <c r="N1246" s="223" t="s">
        <v>43</v>
      </c>
      <c r="O1246" s="86"/>
      <c r="P1246" s="224">
        <f>O1246*H1246</f>
        <v>0</v>
      </c>
      <c r="Q1246" s="224">
        <v>0</v>
      </c>
      <c r="R1246" s="224">
        <f>Q1246*H1246</f>
        <v>0</v>
      </c>
      <c r="S1246" s="224">
        <v>0.029999999999999999</v>
      </c>
      <c r="T1246" s="225">
        <f>S1246*H1246</f>
        <v>0.13500000000000001</v>
      </c>
      <c r="U1246" s="40"/>
      <c r="V1246" s="40"/>
      <c r="W1246" s="40"/>
      <c r="X1246" s="40"/>
      <c r="Y1246" s="40"/>
      <c r="Z1246" s="40"/>
      <c r="AA1246" s="40"/>
      <c r="AB1246" s="40"/>
      <c r="AC1246" s="40"/>
      <c r="AD1246" s="40"/>
      <c r="AE1246" s="40"/>
      <c r="AR1246" s="226" t="s">
        <v>275</v>
      </c>
      <c r="AT1246" s="226" t="s">
        <v>176</v>
      </c>
      <c r="AU1246" s="226" t="s">
        <v>81</v>
      </c>
      <c r="AY1246" s="19" t="s">
        <v>174</v>
      </c>
      <c r="BE1246" s="227">
        <f>IF(N1246="základní",J1246,0)</f>
        <v>0</v>
      </c>
      <c r="BF1246" s="227">
        <f>IF(N1246="snížená",J1246,0)</f>
        <v>0</v>
      </c>
      <c r="BG1246" s="227">
        <f>IF(N1246="zákl. přenesená",J1246,0)</f>
        <v>0</v>
      </c>
      <c r="BH1246" s="227">
        <f>IF(N1246="sníž. přenesená",J1246,0)</f>
        <v>0</v>
      </c>
      <c r="BI1246" s="227">
        <f>IF(N1246="nulová",J1246,0)</f>
        <v>0</v>
      </c>
      <c r="BJ1246" s="19" t="s">
        <v>79</v>
      </c>
      <c r="BK1246" s="227">
        <f>ROUND(I1246*H1246,2)</f>
        <v>0</v>
      </c>
      <c r="BL1246" s="19" t="s">
        <v>275</v>
      </c>
      <c r="BM1246" s="226" t="s">
        <v>1851</v>
      </c>
    </row>
    <row r="1247" s="2" customFormat="1">
      <c r="A1247" s="40"/>
      <c r="B1247" s="41"/>
      <c r="C1247" s="42"/>
      <c r="D1247" s="228" t="s">
        <v>183</v>
      </c>
      <c r="E1247" s="42"/>
      <c r="F1247" s="229" t="s">
        <v>1850</v>
      </c>
      <c r="G1247" s="42"/>
      <c r="H1247" s="42"/>
      <c r="I1247" s="230"/>
      <c r="J1247" s="42"/>
      <c r="K1247" s="42"/>
      <c r="L1247" s="46"/>
      <c r="M1247" s="231"/>
      <c r="N1247" s="232"/>
      <c r="O1247" s="86"/>
      <c r="P1247" s="86"/>
      <c r="Q1247" s="86"/>
      <c r="R1247" s="86"/>
      <c r="S1247" s="86"/>
      <c r="T1247" s="87"/>
      <c r="U1247" s="40"/>
      <c r="V1247" s="40"/>
      <c r="W1247" s="40"/>
      <c r="X1247" s="40"/>
      <c r="Y1247" s="40"/>
      <c r="Z1247" s="40"/>
      <c r="AA1247" s="40"/>
      <c r="AB1247" s="40"/>
      <c r="AC1247" s="40"/>
      <c r="AD1247" s="40"/>
      <c r="AE1247" s="40"/>
      <c r="AT1247" s="19" t="s">
        <v>183</v>
      </c>
      <c r="AU1247" s="19" t="s">
        <v>81</v>
      </c>
    </row>
    <row r="1248" s="2" customFormat="1">
      <c r="A1248" s="40"/>
      <c r="B1248" s="41"/>
      <c r="C1248" s="215" t="s">
        <v>1852</v>
      </c>
      <c r="D1248" s="215" t="s">
        <v>176</v>
      </c>
      <c r="E1248" s="216" t="s">
        <v>1853</v>
      </c>
      <c r="F1248" s="217" t="s">
        <v>1854</v>
      </c>
      <c r="G1248" s="218" t="s">
        <v>366</v>
      </c>
      <c r="H1248" s="219">
        <v>7</v>
      </c>
      <c r="I1248" s="220"/>
      <c r="J1248" s="221">
        <f>ROUND(I1248*H1248,2)</f>
        <v>0</v>
      </c>
      <c r="K1248" s="217" t="s">
        <v>180</v>
      </c>
      <c r="L1248" s="46"/>
      <c r="M1248" s="222" t="s">
        <v>19</v>
      </c>
      <c r="N1248" s="223" t="s">
        <v>43</v>
      </c>
      <c r="O1248" s="86"/>
      <c r="P1248" s="224">
        <f>O1248*H1248</f>
        <v>0</v>
      </c>
      <c r="Q1248" s="224">
        <v>0</v>
      </c>
      <c r="R1248" s="224">
        <f>Q1248*H1248</f>
        <v>0</v>
      </c>
      <c r="S1248" s="224">
        <v>0</v>
      </c>
      <c r="T1248" s="225">
        <f>S1248*H1248</f>
        <v>0</v>
      </c>
      <c r="U1248" s="40"/>
      <c r="V1248" s="40"/>
      <c r="W1248" s="40"/>
      <c r="X1248" s="40"/>
      <c r="Y1248" s="40"/>
      <c r="Z1248" s="40"/>
      <c r="AA1248" s="40"/>
      <c r="AB1248" s="40"/>
      <c r="AC1248" s="40"/>
      <c r="AD1248" s="40"/>
      <c r="AE1248" s="40"/>
      <c r="AR1248" s="226" t="s">
        <v>275</v>
      </c>
      <c r="AT1248" s="226" t="s">
        <v>176</v>
      </c>
      <c r="AU1248" s="226" t="s">
        <v>81</v>
      </c>
      <c r="AY1248" s="19" t="s">
        <v>174</v>
      </c>
      <c r="BE1248" s="227">
        <f>IF(N1248="základní",J1248,0)</f>
        <v>0</v>
      </c>
      <c r="BF1248" s="227">
        <f>IF(N1248="snížená",J1248,0)</f>
        <v>0</v>
      </c>
      <c r="BG1248" s="227">
        <f>IF(N1248="zákl. přenesená",J1248,0)</f>
        <v>0</v>
      </c>
      <c r="BH1248" s="227">
        <f>IF(N1248="sníž. přenesená",J1248,0)</f>
        <v>0</v>
      </c>
      <c r="BI1248" s="227">
        <f>IF(N1248="nulová",J1248,0)</f>
        <v>0</v>
      </c>
      <c r="BJ1248" s="19" t="s">
        <v>79</v>
      </c>
      <c r="BK1248" s="227">
        <f>ROUND(I1248*H1248,2)</f>
        <v>0</v>
      </c>
      <c r="BL1248" s="19" t="s">
        <v>275</v>
      </c>
      <c r="BM1248" s="226" t="s">
        <v>1855</v>
      </c>
    </row>
    <row r="1249" s="2" customFormat="1">
      <c r="A1249" s="40"/>
      <c r="B1249" s="41"/>
      <c r="C1249" s="42"/>
      <c r="D1249" s="228" t="s">
        <v>183</v>
      </c>
      <c r="E1249" s="42"/>
      <c r="F1249" s="229" t="s">
        <v>1856</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183</v>
      </c>
      <c r="AU1249" s="19" t="s">
        <v>81</v>
      </c>
    </row>
    <row r="1250" s="2" customFormat="1">
      <c r="A1250" s="40"/>
      <c r="B1250" s="41"/>
      <c r="C1250" s="42"/>
      <c r="D1250" s="228" t="s">
        <v>185</v>
      </c>
      <c r="E1250" s="42"/>
      <c r="F1250" s="233" t="s">
        <v>1857</v>
      </c>
      <c r="G1250" s="42"/>
      <c r="H1250" s="42"/>
      <c r="I1250" s="230"/>
      <c r="J1250" s="42"/>
      <c r="K1250" s="42"/>
      <c r="L1250" s="46"/>
      <c r="M1250" s="231"/>
      <c r="N1250" s="232"/>
      <c r="O1250" s="86"/>
      <c r="P1250" s="86"/>
      <c r="Q1250" s="86"/>
      <c r="R1250" s="86"/>
      <c r="S1250" s="86"/>
      <c r="T1250" s="87"/>
      <c r="U1250" s="40"/>
      <c r="V1250" s="40"/>
      <c r="W1250" s="40"/>
      <c r="X1250" s="40"/>
      <c r="Y1250" s="40"/>
      <c r="Z1250" s="40"/>
      <c r="AA1250" s="40"/>
      <c r="AB1250" s="40"/>
      <c r="AC1250" s="40"/>
      <c r="AD1250" s="40"/>
      <c r="AE1250" s="40"/>
      <c r="AT1250" s="19" t="s">
        <v>185</v>
      </c>
      <c r="AU1250" s="19" t="s">
        <v>81</v>
      </c>
    </row>
    <row r="1251" s="2" customFormat="1">
      <c r="A1251" s="40"/>
      <c r="B1251" s="41"/>
      <c r="C1251" s="245" t="s">
        <v>1858</v>
      </c>
      <c r="D1251" s="245" t="s">
        <v>269</v>
      </c>
      <c r="E1251" s="246" t="s">
        <v>1859</v>
      </c>
      <c r="F1251" s="247" t="s">
        <v>1860</v>
      </c>
      <c r="G1251" s="248" t="s">
        <v>366</v>
      </c>
      <c r="H1251" s="249">
        <v>7</v>
      </c>
      <c r="I1251" s="250"/>
      <c r="J1251" s="251">
        <f>ROUND(I1251*H1251,2)</f>
        <v>0</v>
      </c>
      <c r="K1251" s="247" t="s">
        <v>180</v>
      </c>
      <c r="L1251" s="252"/>
      <c r="M1251" s="253" t="s">
        <v>19</v>
      </c>
      <c r="N1251" s="254" t="s">
        <v>43</v>
      </c>
      <c r="O1251" s="86"/>
      <c r="P1251" s="224">
        <f>O1251*H1251</f>
        <v>0</v>
      </c>
      <c r="Q1251" s="224">
        <v>0.0020899999999999998</v>
      </c>
      <c r="R1251" s="224">
        <f>Q1251*H1251</f>
        <v>0.014629999999999999</v>
      </c>
      <c r="S1251" s="224">
        <v>0</v>
      </c>
      <c r="T1251" s="225">
        <f>S1251*H1251</f>
        <v>0</v>
      </c>
      <c r="U1251" s="40"/>
      <c r="V1251" s="40"/>
      <c r="W1251" s="40"/>
      <c r="X1251" s="40"/>
      <c r="Y1251" s="40"/>
      <c r="Z1251" s="40"/>
      <c r="AA1251" s="40"/>
      <c r="AB1251" s="40"/>
      <c r="AC1251" s="40"/>
      <c r="AD1251" s="40"/>
      <c r="AE1251" s="40"/>
      <c r="AR1251" s="226" t="s">
        <v>394</v>
      </c>
      <c r="AT1251" s="226" t="s">
        <v>269</v>
      </c>
      <c r="AU1251" s="226" t="s">
        <v>81</v>
      </c>
      <c r="AY1251" s="19" t="s">
        <v>174</v>
      </c>
      <c r="BE1251" s="227">
        <f>IF(N1251="základní",J1251,0)</f>
        <v>0</v>
      </c>
      <c r="BF1251" s="227">
        <f>IF(N1251="snížená",J1251,0)</f>
        <v>0</v>
      </c>
      <c r="BG1251" s="227">
        <f>IF(N1251="zákl. přenesená",J1251,0)</f>
        <v>0</v>
      </c>
      <c r="BH1251" s="227">
        <f>IF(N1251="sníž. přenesená",J1251,0)</f>
        <v>0</v>
      </c>
      <c r="BI1251" s="227">
        <f>IF(N1251="nulová",J1251,0)</f>
        <v>0</v>
      </c>
      <c r="BJ1251" s="19" t="s">
        <v>79</v>
      </c>
      <c r="BK1251" s="227">
        <f>ROUND(I1251*H1251,2)</f>
        <v>0</v>
      </c>
      <c r="BL1251" s="19" t="s">
        <v>275</v>
      </c>
      <c r="BM1251" s="226" t="s">
        <v>1861</v>
      </c>
    </row>
    <row r="1252" s="2" customFormat="1">
      <c r="A1252" s="40"/>
      <c r="B1252" s="41"/>
      <c r="C1252" s="42"/>
      <c r="D1252" s="228" t="s">
        <v>183</v>
      </c>
      <c r="E1252" s="42"/>
      <c r="F1252" s="229" t="s">
        <v>1860</v>
      </c>
      <c r="G1252" s="42"/>
      <c r="H1252" s="42"/>
      <c r="I1252" s="230"/>
      <c r="J1252" s="42"/>
      <c r="K1252" s="42"/>
      <c r="L1252" s="46"/>
      <c r="M1252" s="231"/>
      <c r="N1252" s="232"/>
      <c r="O1252" s="86"/>
      <c r="P1252" s="86"/>
      <c r="Q1252" s="86"/>
      <c r="R1252" s="86"/>
      <c r="S1252" s="86"/>
      <c r="T1252" s="87"/>
      <c r="U1252" s="40"/>
      <c r="V1252" s="40"/>
      <c r="W1252" s="40"/>
      <c r="X1252" s="40"/>
      <c r="Y1252" s="40"/>
      <c r="Z1252" s="40"/>
      <c r="AA1252" s="40"/>
      <c r="AB1252" s="40"/>
      <c r="AC1252" s="40"/>
      <c r="AD1252" s="40"/>
      <c r="AE1252" s="40"/>
      <c r="AT1252" s="19" t="s">
        <v>183</v>
      </c>
      <c r="AU1252" s="19" t="s">
        <v>81</v>
      </c>
    </row>
    <row r="1253" s="2" customFormat="1">
      <c r="A1253" s="40"/>
      <c r="B1253" s="41"/>
      <c r="C1253" s="215" t="s">
        <v>1862</v>
      </c>
      <c r="D1253" s="215" t="s">
        <v>176</v>
      </c>
      <c r="E1253" s="216" t="s">
        <v>1863</v>
      </c>
      <c r="F1253" s="217" t="s">
        <v>1864</v>
      </c>
      <c r="G1253" s="218" t="s">
        <v>366</v>
      </c>
      <c r="H1253" s="219">
        <v>1</v>
      </c>
      <c r="I1253" s="220"/>
      <c r="J1253" s="221">
        <f>ROUND(I1253*H1253,2)</f>
        <v>0</v>
      </c>
      <c r="K1253" s="217" t="s">
        <v>180</v>
      </c>
      <c r="L1253" s="46"/>
      <c r="M1253" s="222" t="s">
        <v>19</v>
      </c>
      <c r="N1253" s="223" t="s">
        <v>43</v>
      </c>
      <c r="O1253" s="86"/>
      <c r="P1253" s="224">
        <f>O1253*H1253</f>
        <v>0</v>
      </c>
      <c r="Q1253" s="224">
        <v>0</v>
      </c>
      <c r="R1253" s="224">
        <f>Q1253*H1253</f>
        <v>0</v>
      </c>
      <c r="S1253" s="224">
        <v>0</v>
      </c>
      <c r="T1253" s="225">
        <f>S1253*H1253</f>
        <v>0</v>
      </c>
      <c r="U1253" s="40"/>
      <c r="V1253" s="40"/>
      <c r="W1253" s="40"/>
      <c r="X1253" s="40"/>
      <c r="Y1253" s="40"/>
      <c r="Z1253" s="40"/>
      <c r="AA1253" s="40"/>
      <c r="AB1253" s="40"/>
      <c r="AC1253" s="40"/>
      <c r="AD1253" s="40"/>
      <c r="AE1253" s="40"/>
      <c r="AR1253" s="226" t="s">
        <v>275</v>
      </c>
      <c r="AT1253" s="226" t="s">
        <v>176</v>
      </c>
      <c r="AU1253" s="226" t="s">
        <v>81</v>
      </c>
      <c r="AY1253" s="19" t="s">
        <v>174</v>
      </c>
      <c r="BE1253" s="227">
        <f>IF(N1253="základní",J1253,0)</f>
        <v>0</v>
      </c>
      <c r="BF1253" s="227">
        <f>IF(N1253="snížená",J1253,0)</f>
        <v>0</v>
      </c>
      <c r="BG1253" s="227">
        <f>IF(N1253="zákl. přenesená",J1253,0)</f>
        <v>0</v>
      </c>
      <c r="BH1253" s="227">
        <f>IF(N1253="sníž. přenesená",J1253,0)</f>
        <v>0</v>
      </c>
      <c r="BI1253" s="227">
        <f>IF(N1253="nulová",J1253,0)</f>
        <v>0</v>
      </c>
      <c r="BJ1253" s="19" t="s">
        <v>79</v>
      </c>
      <c r="BK1253" s="227">
        <f>ROUND(I1253*H1253,2)</f>
        <v>0</v>
      </c>
      <c r="BL1253" s="19" t="s">
        <v>275</v>
      </c>
      <c r="BM1253" s="226" t="s">
        <v>1865</v>
      </c>
    </row>
    <row r="1254" s="2" customFormat="1">
      <c r="A1254" s="40"/>
      <c r="B1254" s="41"/>
      <c r="C1254" s="42"/>
      <c r="D1254" s="228" t="s">
        <v>183</v>
      </c>
      <c r="E1254" s="42"/>
      <c r="F1254" s="229" t="s">
        <v>1866</v>
      </c>
      <c r="G1254" s="42"/>
      <c r="H1254" s="42"/>
      <c r="I1254" s="230"/>
      <c r="J1254" s="42"/>
      <c r="K1254" s="42"/>
      <c r="L1254" s="46"/>
      <c r="M1254" s="231"/>
      <c r="N1254" s="232"/>
      <c r="O1254" s="86"/>
      <c r="P1254" s="86"/>
      <c r="Q1254" s="86"/>
      <c r="R1254" s="86"/>
      <c r="S1254" s="86"/>
      <c r="T1254" s="87"/>
      <c r="U1254" s="40"/>
      <c r="V1254" s="40"/>
      <c r="W1254" s="40"/>
      <c r="X1254" s="40"/>
      <c r="Y1254" s="40"/>
      <c r="Z1254" s="40"/>
      <c r="AA1254" s="40"/>
      <c r="AB1254" s="40"/>
      <c r="AC1254" s="40"/>
      <c r="AD1254" s="40"/>
      <c r="AE1254" s="40"/>
      <c r="AT1254" s="19" t="s">
        <v>183</v>
      </c>
      <c r="AU1254" s="19" t="s">
        <v>81</v>
      </c>
    </row>
    <row r="1255" s="2" customFormat="1">
      <c r="A1255" s="40"/>
      <c r="B1255" s="41"/>
      <c r="C1255" s="42"/>
      <c r="D1255" s="228" t="s">
        <v>185</v>
      </c>
      <c r="E1255" s="42"/>
      <c r="F1255" s="233" t="s">
        <v>1857</v>
      </c>
      <c r="G1255" s="42"/>
      <c r="H1255" s="42"/>
      <c r="I1255" s="230"/>
      <c r="J1255" s="42"/>
      <c r="K1255" s="42"/>
      <c r="L1255" s="46"/>
      <c r="M1255" s="231"/>
      <c r="N1255" s="232"/>
      <c r="O1255" s="86"/>
      <c r="P1255" s="86"/>
      <c r="Q1255" s="86"/>
      <c r="R1255" s="86"/>
      <c r="S1255" s="86"/>
      <c r="T1255" s="87"/>
      <c r="U1255" s="40"/>
      <c r="V1255" s="40"/>
      <c r="W1255" s="40"/>
      <c r="X1255" s="40"/>
      <c r="Y1255" s="40"/>
      <c r="Z1255" s="40"/>
      <c r="AA1255" s="40"/>
      <c r="AB1255" s="40"/>
      <c r="AC1255" s="40"/>
      <c r="AD1255" s="40"/>
      <c r="AE1255" s="40"/>
      <c r="AT1255" s="19" t="s">
        <v>185</v>
      </c>
      <c r="AU1255" s="19" t="s">
        <v>81</v>
      </c>
    </row>
    <row r="1256" s="2" customFormat="1" ht="33" customHeight="1">
      <c r="A1256" s="40"/>
      <c r="B1256" s="41"/>
      <c r="C1256" s="245" t="s">
        <v>1867</v>
      </c>
      <c r="D1256" s="245" t="s">
        <v>269</v>
      </c>
      <c r="E1256" s="246" t="s">
        <v>1868</v>
      </c>
      <c r="F1256" s="247" t="s">
        <v>1869</v>
      </c>
      <c r="G1256" s="248" t="s">
        <v>179</v>
      </c>
      <c r="H1256" s="249">
        <v>23</v>
      </c>
      <c r="I1256" s="250"/>
      <c r="J1256" s="251">
        <f>ROUND(I1256*H1256,2)</f>
        <v>0</v>
      </c>
      <c r="K1256" s="247" t="s">
        <v>180</v>
      </c>
      <c r="L1256" s="252"/>
      <c r="M1256" s="253" t="s">
        <v>19</v>
      </c>
      <c r="N1256" s="254" t="s">
        <v>43</v>
      </c>
      <c r="O1256" s="86"/>
      <c r="P1256" s="224">
        <f>O1256*H1256</f>
        <v>0</v>
      </c>
      <c r="Q1256" s="224">
        <v>0.00024000000000000001</v>
      </c>
      <c r="R1256" s="224">
        <f>Q1256*H1256</f>
        <v>0.0055199999999999997</v>
      </c>
      <c r="S1256" s="224">
        <v>0</v>
      </c>
      <c r="T1256" s="225">
        <f>S1256*H1256</f>
        <v>0</v>
      </c>
      <c r="U1256" s="40"/>
      <c r="V1256" s="40"/>
      <c r="W1256" s="40"/>
      <c r="X1256" s="40"/>
      <c r="Y1256" s="40"/>
      <c r="Z1256" s="40"/>
      <c r="AA1256" s="40"/>
      <c r="AB1256" s="40"/>
      <c r="AC1256" s="40"/>
      <c r="AD1256" s="40"/>
      <c r="AE1256" s="40"/>
      <c r="AR1256" s="226" t="s">
        <v>394</v>
      </c>
      <c r="AT1256" s="226" t="s">
        <v>269</v>
      </c>
      <c r="AU1256" s="226" t="s">
        <v>81</v>
      </c>
      <c r="AY1256" s="19" t="s">
        <v>174</v>
      </c>
      <c r="BE1256" s="227">
        <f>IF(N1256="základní",J1256,0)</f>
        <v>0</v>
      </c>
      <c r="BF1256" s="227">
        <f>IF(N1256="snížená",J1256,0)</f>
        <v>0</v>
      </c>
      <c r="BG1256" s="227">
        <f>IF(N1256="zákl. přenesená",J1256,0)</f>
        <v>0</v>
      </c>
      <c r="BH1256" s="227">
        <f>IF(N1256="sníž. přenesená",J1256,0)</f>
        <v>0</v>
      </c>
      <c r="BI1256" s="227">
        <f>IF(N1256="nulová",J1256,0)</f>
        <v>0</v>
      </c>
      <c r="BJ1256" s="19" t="s">
        <v>79</v>
      </c>
      <c r="BK1256" s="227">
        <f>ROUND(I1256*H1256,2)</f>
        <v>0</v>
      </c>
      <c r="BL1256" s="19" t="s">
        <v>275</v>
      </c>
      <c r="BM1256" s="226" t="s">
        <v>1870</v>
      </c>
    </row>
    <row r="1257" s="2" customFormat="1">
      <c r="A1257" s="40"/>
      <c r="B1257" s="41"/>
      <c r="C1257" s="42"/>
      <c r="D1257" s="228" t="s">
        <v>183</v>
      </c>
      <c r="E1257" s="42"/>
      <c r="F1257" s="229" t="s">
        <v>1869</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183</v>
      </c>
      <c r="AU1257" s="19" t="s">
        <v>81</v>
      </c>
    </row>
    <row r="1258" s="2" customFormat="1" ht="33" customHeight="1">
      <c r="A1258" s="40"/>
      <c r="B1258" s="41"/>
      <c r="C1258" s="215" t="s">
        <v>1871</v>
      </c>
      <c r="D1258" s="215" t="s">
        <v>176</v>
      </c>
      <c r="E1258" s="216" t="s">
        <v>1872</v>
      </c>
      <c r="F1258" s="217" t="s">
        <v>1873</v>
      </c>
      <c r="G1258" s="218" t="s">
        <v>1400</v>
      </c>
      <c r="H1258" s="219">
        <v>1</v>
      </c>
      <c r="I1258" s="220"/>
      <c r="J1258" s="221">
        <f>ROUND(I1258*H1258,2)</f>
        <v>0</v>
      </c>
      <c r="K1258" s="217" t="s">
        <v>19</v>
      </c>
      <c r="L1258" s="46"/>
      <c r="M1258" s="222" t="s">
        <v>19</v>
      </c>
      <c r="N1258" s="223" t="s">
        <v>43</v>
      </c>
      <c r="O1258" s="86"/>
      <c r="P1258" s="224">
        <f>O1258*H1258</f>
        <v>0</v>
      </c>
      <c r="Q1258" s="224">
        <v>0</v>
      </c>
      <c r="R1258" s="224">
        <f>Q1258*H1258</f>
        <v>0</v>
      </c>
      <c r="S1258" s="224">
        <v>0</v>
      </c>
      <c r="T1258" s="225">
        <f>S1258*H1258</f>
        <v>0</v>
      </c>
      <c r="U1258" s="40"/>
      <c r="V1258" s="40"/>
      <c r="W1258" s="40"/>
      <c r="X1258" s="40"/>
      <c r="Y1258" s="40"/>
      <c r="Z1258" s="40"/>
      <c r="AA1258" s="40"/>
      <c r="AB1258" s="40"/>
      <c r="AC1258" s="40"/>
      <c r="AD1258" s="40"/>
      <c r="AE1258" s="40"/>
      <c r="AR1258" s="226" t="s">
        <v>275</v>
      </c>
      <c r="AT1258" s="226" t="s">
        <v>176</v>
      </c>
      <c r="AU1258" s="226" t="s">
        <v>81</v>
      </c>
      <c r="AY1258" s="19" t="s">
        <v>174</v>
      </c>
      <c r="BE1258" s="227">
        <f>IF(N1258="základní",J1258,0)</f>
        <v>0</v>
      </c>
      <c r="BF1258" s="227">
        <f>IF(N1258="snížená",J1258,0)</f>
        <v>0</v>
      </c>
      <c r="BG1258" s="227">
        <f>IF(N1258="zákl. přenesená",J1258,0)</f>
        <v>0</v>
      </c>
      <c r="BH1258" s="227">
        <f>IF(N1258="sníž. přenesená",J1258,0)</f>
        <v>0</v>
      </c>
      <c r="BI1258" s="227">
        <f>IF(N1258="nulová",J1258,0)</f>
        <v>0</v>
      </c>
      <c r="BJ1258" s="19" t="s">
        <v>79</v>
      </c>
      <c r="BK1258" s="227">
        <f>ROUND(I1258*H1258,2)</f>
        <v>0</v>
      </c>
      <c r="BL1258" s="19" t="s">
        <v>275</v>
      </c>
      <c r="BM1258" s="226" t="s">
        <v>1874</v>
      </c>
    </row>
    <row r="1259" s="2" customFormat="1">
      <c r="A1259" s="40"/>
      <c r="B1259" s="41"/>
      <c r="C1259" s="42"/>
      <c r="D1259" s="228" t="s">
        <v>183</v>
      </c>
      <c r="E1259" s="42"/>
      <c r="F1259" s="229" t="s">
        <v>1875</v>
      </c>
      <c r="G1259" s="42"/>
      <c r="H1259" s="42"/>
      <c r="I1259" s="230"/>
      <c r="J1259" s="42"/>
      <c r="K1259" s="42"/>
      <c r="L1259" s="46"/>
      <c r="M1259" s="231"/>
      <c r="N1259" s="232"/>
      <c r="O1259" s="86"/>
      <c r="P1259" s="86"/>
      <c r="Q1259" s="86"/>
      <c r="R1259" s="86"/>
      <c r="S1259" s="86"/>
      <c r="T1259" s="87"/>
      <c r="U1259" s="40"/>
      <c r="V1259" s="40"/>
      <c r="W1259" s="40"/>
      <c r="X1259" s="40"/>
      <c r="Y1259" s="40"/>
      <c r="Z1259" s="40"/>
      <c r="AA1259" s="40"/>
      <c r="AB1259" s="40"/>
      <c r="AC1259" s="40"/>
      <c r="AD1259" s="40"/>
      <c r="AE1259" s="40"/>
      <c r="AT1259" s="19" t="s">
        <v>183</v>
      </c>
      <c r="AU1259" s="19" t="s">
        <v>81</v>
      </c>
    </row>
    <row r="1260" s="2" customFormat="1">
      <c r="A1260" s="40"/>
      <c r="B1260" s="41"/>
      <c r="C1260" s="215" t="s">
        <v>1876</v>
      </c>
      <c r="D1260" s="215" t="s">
        <v>176</v>
      </c>
      <c r="E1260" s="216" t="s">
        <v>1877</v>
      </c>
      <c r="F1260" s="217" t="s">
        <v>1878</v>
      </c>
      <c r="G1260" s="218" t="s">
        <v>179</v>
      </c>
      <c r="H1260" s="219">
        <v>12.640000000000001</v>
      </c>
      <c r="I1260" s="220"/>
      <c r="J1260" s="221">
        <f>ROUND(I1260*H1260,2)</f>
        <v>0</v>
      </c>
      <c r="K1260" s="217" t="s">
        <v>180</v>
      </c>
      <c r="L1260" s="46"/>
      <c r="M1260" s="222" t="s">
        <v>19</v>
      </c>
      <c r="N1260" s="223" t="s">
        <v>43</v>
      </c>
      <c r="O1260" s="86"/>
      <c r="P1260" s="224">
        <f>O1260*H1260</f>
        <v>0</v>
      </c>
      <c r="Q1260" s="224">
        <v>0</v>
      </c>
      <c r="R1260" s="224">
        <f>Q1260*H1260</f>
        <v>0</v>
      </c>
      <c r="S1260" s="224">
        <v>0</v>
      </c>
      <c r="T1260" s="225">
        <f>S1260*H1260</f>
        <v>0</v>
      </c>
      <c r="U1260" s="40"/>
      <c r="V1260" s="40"/>
      <c r="W1260" s="40"/>
      <c r="X1260" s="40"/>
      <c r="Y1260" s="40"/>
      <c r="Z1260" s="40"/>
      <c r="AA1260" s="40"/>
      <c r="AB1260" s="40"/>
      <c r="AC1260" s="40"/>
      <c r="AD1260" s="40"/>
      <c r="AE1260" s="40"/>
      <c r="AR1260" s="226" t="s">
        <v>275</v>
      </c>
      <c r="AT1260" s="226" t="s">
        <v>176</v>
      </c>
      <c r="AU1260" s="226" t="s">
        <v>81</v>
      </c>
      <c r="AY1260" s="19" t="s">
        <v>174</v>
      </c>
      <c r="BE1260" s="227">
        <f>IF(N1260="základní",J1260,0)</f>
        <v>0</v>
      </c>
      <c r="BF1260" s="227">
        <f>IF(N1260="snížená",J1260,0)</f>
        <v>0</v>
      </c>
      <c r="BG1260" s="227">
        <f>IF(N1260="zákl. přenesená",J1260,0)</f>
        <v>0</v>
      </c>
      <c r="BH1260" s="227">
        <f>IF(N1260="sníž. přenesená",J1260,0)</f>
        <v>0</v>
      </c>
      <c r="BI1260" s="227">
        <f>IF(N1260="nulová",J1260,0)</f>
        <v>0</v>
      </c>
      <c r="BJ1260" s="19" t="s">
        <v>79</v>
      </c>
      <c r="BK1260" s="227">
        <f>ROUND(I1260*H1260,2)</f>
        <v>0</v>
      </c>
      <c r="BL1260" s="19" t="s">
        <v>275</v>
      </c>
      <c r="BM1260" s="226" t="s">
        <v>1879</v>
      </c>
    </row>
    <row r="1261" s="2" customFormat="1">
      <c r="A1261" s="40"/>
      <c r="B1261" s="41"/>
      <c r="C1261" s="42"/>
      <c r="D1261" s="228" t="s">
        <v>183</v>
      </c>
      <c r="E1261" s="42"/>
      <c r="F1261" s="229" t="s">
        <v>1880</v>
      </c>
      <c r="G1261" s="42"/>
      <c r="H1261" s="42"/>
      <c r="I1261" s="230"/>
      <c r="J1261" s="42"/>
      <c r="K1261" s="42"/>
      <c r="L1261" s="46"/>
      <c r="M1261" s="231"/>
      <c r="N1261" s="232"/>
      <c r="O1261" s="86"/>
      <c r="P1261" s="86"/>
      <c r="Q1261" s="86"/>
      <c r="R1261" s="86"/>
      <c r="S1261" s="86"/>
      <c r="T1261" s="87"/>
      <c r="U1261" s="40"/>
      <c r="V1261" s="40"/>
      <c r="W1261" s="40"/>
      <c r="X1261" s="40"/>
      <c r="Y1261" s="40"/>
      <c r="Z1261" s="40"/>
      <c r="AA1261" s="40"/>
      <c r="AB1261" s="40"/>
      <c r="AC1261" s="40"/>
      <c r="AD1261" s="40"/>
      <c r="AE1261" s="40"/>
      <c r="AT1261" s="19" t="s">
        <v>183</v>
      </c>
      <c r="AU1261" s="19" t="s">
        <v>81</v>
      </c>
    </row>
    <row r="1262" s="2" customFormat="1">
      <c r="A1262" s="40"/>
      <c r="B1262" s="41"/>
      <c r="C1262" s="42"/>
      <c r="D1262" s="228" t="s">
        <v>185</v>
      </c>
      <c r="E1262" s="42"/>
      <c r="F1262" s="233" t="s">
        <v>1881</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185</v>
      </c>
      <c r="AU1262" s="19" t="s">
        <v>81</v>
      </c>
    </row>
    <row r="1263" s="13" customFormat="1">
      <c r="A1263" s="13"/>
      <c r="B1263" s="234"/>
      <c r="C1263" s="235"/>
      <c r="D1263" s="228" t="s">
        <v>197</v>
      </c>
      <c r="E1263" s="236" t="s">
        <v>19</v>
      </c>
      <c r="F1263" s="237" t="s">
        <v>1882</v>
      </c>
      <c r="G1263" s="235"/>
      <c r="H1263" s="238">
        <v>12.640000000000001</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197</v>
      </c>
      <c r="AU1263" s="244" t="s">
        <v>81</v>
      </c>
      <c r="AV1263" s="13" t="s">
        <v>81</v>
      </c>
      <c r="AW1263" s="13" t="s">
        <v>33</v>
      </c>
      <c r="AX1263" s="13" t="s">
        <v>72</v>
      </c>
      <c r="AY1263" s="244" t="s">
        <v>174</v>
      </c>
    </row>
    <row r="1264" s="2" customFormat="1" ht="16.5" customHeight="1">
      <c r="A1264" s="40"/>
      <c r="B1264" s="41"/>
      <c r="C1264" s="245" t="s">
        <v>1883</v>
      </c>
      <c r="D1264" s="245" t="s">
        <v>269</v>
      </c>
      <c r="E1264" s="246" t="s">
        <v>1884</v>
      </c>
      <c r="F1264" s="247" t="s">
        <v>1885</v>
      </c>
      <c r="G1264" s="248" t="s">
        <v>272</v>
      </c>
      <c r="H1264" s="249">
        <v>152.43000000000001</v>
      </c>
      <c r="I1264" s="250"/>
      <c r="J1264" s="251">
        <f>ROUND(I1264*H1264,2)</f>
        <v>0</v>
      </c>
      <c r="K1264" s="247" t="s">
        <v>19</v>
      </c>
      <c r="L1264" s="252"/>
      <c r="M1264" s="253" t="s">
        <v>19</v>
      </c>
      <c r="N1264" s="254" t="s">
        <v>43</v>
      </c>
      <c r="O1264" s="86"/>
      <c r="P1264" s="224">
        <f>O1264*H1264</f>
        <v>0</v>
      </c>
      <c r="Q1264" s="224">
        <v>0.001</v>
      </c>
      <c r="R1264" s="224">
        <f>Q1264*H1264</f>
        <v>0.15243000000000001</v>
      </c>
      <c r="S1264" s="224">
        <v>0</v>
      </c>
      <c r="T1264" s="225">
        <f>S1264*H1264</f>
        <v>0</v>
      </c>
      <c r="U1264" s="40"/>
      <c r="V1264" s="40"/>
      <c r="W1264" s="40"/>
      <c r="X1264" s="40"/>
      <c r="Y1264" s="40"/>
      <c r="Z1264" s="40"/>
      <c r="AA1264" s="40"/>
      <c r="AB1264" s="40"/>
      <c r="AC1264" s="40"/>
      <c r="AD1264" s="40"/>
      <c r="AE1264" s="40"/>
      <c r="AR1264" s="226" t="s">
        <v>394</v>
      </c>
      <c r="AT1264" s="226" t="s">
        <v>269</v>
      </c>
      <c r="AU1264" s="226" t="s">
        <v>81</v>
      </c>
      <c r="AY1264" s="19" t="s">
        <v>174</v>
      </c>
      <c r="BE1264" s="227">
        <f>IF(N1264="základní",J1264,0)</f>
        <v>0</v>
      </c>
      <c r="BF1264" s="227">
        <f>IF(N1264="snížená",J1264,0)</f>
        <v>0</v>
      </c>
      <c r="BG1264" s="227">
        <f>IF(N1264="zákl. přenesená",J1264,0)</f>
        <v>0</v>
      </c>
      <c r="BH1264" s="227">
        <f>IF(N1264="sníž. přenesená",J1264,0)</f>
        <v>0</v>
      </c>
      <c r="BI1264" s="227">
        <f>IF(N1264="nulová",J1264,0)</f>
        <v>0</v>
      </c>
      <c r="BJ1264" s="19" t="s">
        <v>79</v>
      </c>
      <c r="BK1264" s="227">
        <f>ROUND(I1264*H1264,2)</f>
        <v>0</v>
      </c>
      <c r="BL1264" s="19" t="s">
        <v>275</v>
      </c>
      <c r="BM1264" s="226" t="s">
        <v>1886</v>
      </c>
    </row>
    <row r="1265" s="2" customFormat="1">
      <c r="A1265" s="40"/>
      <c r="B1265" s="41"/>
      <c r="C1265" s="42"/>
      <c r="D1265" s="228" t="s">
        <v>183</v>
      </c>
      <c r="E1265" s="42"/>
      <c r="F1265" s="229" t="s">
        <v>1885</v>
      </c>
      <c r="G1265" s="42"/>
      <c r="H1265" s="42"/>
      <c r="I1265" s="230"/>
      <c r="J1265" s="42"/>
      <c r="K1265" s="42"/>
      <c r="L1265" s="46"/>
      <c r="M1265" s="231"/>
      <c r="N1265" s="232"/>
      <c r="O1265" s="86"/>
      <c r="P1265" s="86"/>
      <c r="Q1265" s="86"/>
      <c r="R1265" s="86"/>
      <c r="S1265" s="86"/>
      <c r="T1265" s="87"/>
      <c r="U1265" s="40"/>
      <c r="V1265" s="40"/>
      <c r="W1265" s="40"/>
      <c r="X1265" s="40"/>
      <c r="Y1265" s="40"/>
      <c r="Z1265" s="40"/>
      <c r="AA1265" s="40"/>
      <c r="AB1265" s="40"/>
      <c r="AC1265" s="40"/>
      <c r="AD1265" s="40"/>
      <c r="AE1265" s="40"/>
      <c r="AT1265" s="19" t="s">
        <v>183</v>
      </c>
      <c r="AU1265" s="19" t="s">
        <v>81</v>
      </c>
    </row>
    <row r="1266" s="2" customFormat="1">
      <c r="A1266" s="40"/>
      <c r="B1266" s="41"/>
      <c r="C1266" s="42"/>
      <c r="D1266" s="228" t="s">
        <v>281</v>
      </c>
      <c r="E1266" s="42"/>
      <c r="F1266" s="233" t="s">
        <v>1887</v>
      </c>
      <c r="G1266" s="42"/>
      <c r="H1266" s="42"/>
      <c r="I1266" s="230"/>
      <c r="J1266" s="42"/>
      <c r="K1266" s="42"/>
      <c r="L1266" s="46"/>
      <c r="M1266" s="231"/>
      <c r="N1266" s="232"/>
      <c r="O1266" s="86"/>
      <c r="P1266" s="86"/>
      <c r="Q1266" s="86"/>
      <c r="R1266" s="86"/>
      <c r="S1266" s="86"/>
      <c r="T1266" s="87"/>
      <c r="U1266" s="40"/>
      <c r="V1266" s="40"/>
      <c r="W1266" s="40"/>
      <c r="X1266" s="40"/>
      <c r="Y1266" s="40"/>
      <c r="Z1266" s="40"/>
      <c r="AA1266" s="40"/>
      <c r="AB1266" s="40"/>
      <c r="AC1266" s="40"/>
      <c r="AD1266" s="40"/>
      <c r="AE1266" s="40"/>
      <c r="AT1266" s="19" t="s">
        <v>281</v>
      </c>
      <c r="AU1266" s="19" t="s">
        <v>81</v>
      </c>
    </row>
    <row r="1267" s="2" customFormat="1">
      <c r="A1267" s="40"/>
      <c r="B1267" s="41"/>
      <c r="C1267" s="215" t="s">
        <v>1888</v>
      </c>
      <c r="D1267" s="215" t="s">
        <v>176</v>
      </c>
      <c r="E1267" s="216" t="s">
        <v>1889</v>
      </c>
      <c r="F1267" s="217" t="s">
        <v>1890</v>
      </c>
      <c r="G1267" s="218" t="s">
        <v>366</v>
      </c>
      <c r="H1267" s="219">
        <v>32</v>
      </c>
      <c r="I1267" s="220"/>
      <c r="J1267" s="221">
        <f>ROUND(I1267*H1267,2)</f>
        <v>0</v>
      </c>
      <c r="K1267" s="217" t="s">
        <v>180</v>
      </c>
      <c r="L1267" s="46"/>
      <c r="M1267" s="222" t="s">
        <v>19</v>
      </c>
      <c r="N1267" s="223" t="s">
        <v>43</v>
      </c>
      <c r="O1267" s="86"/>
      <c r="P1267" s="224">
        <f>O1267*H1267</f>
        <v>0</v>
      </c>
      <c r="Q1267" s="224">
        <v>2.0000000000000002E-05</v>
      </c>
      <c r="R1267" s="224">
        <f>Q1267*H1267</f>
        <v>0.00064000000000000005</v>
      </c>
      <c r="S1267" s="224">
        <v>0</v>
      </c>
      <c r="T1267" s="225">
        <f>S1267*H1267</f>
        <v>0</v>
      </c>
      <c r="U1267" s="40"/>
      <c r="V1267" s="40"/>
      <c r="W1267" s="40"/>
      <c r="X1267" s="40"/>
      <c r="Y1267" s="40"/>
      <c r="Z1267" s="40"/>
      <c r="AA1267" s="40"/>
      <c r="AB1267" s="40"/>
      <c r="AC1267" s="40"/>
      <c r="AD1267" s="40"/>
      <c r="AE1267" s="40"/>
      <c r="AR1267" s="226" t="s">
        <v>275</v>
      </c>
      <c r="AT1267" s="226" t="s">
        <v>176</v>
      </c>
      <c r="AU1267" s="226" t="s">
        <v>81</v>
      </c>
      <c r="AY1267" s="19" t="s">
        <v>174</v>
      </c>
      <c r="BE1267" s="227">
        <f>IF(N1267="základní",J1267,0)</f>
        <v>0</v>
      </c>
      <c r="BF1267" s="227">
        <f>IF(N1267="snížená",J1267,0)</f>
        <v>0</v>
      </c>
      <c r="BG1267" s="227">
        <f>IF(N1267="zákl. přenesená",J1267,0)</f>
        <v>0</v>
      </c>
      <c r="BH1267" s="227">
        <f>IF(N1267="sníž. přenesená",J1267,0)</f>
        <v>0</v>
      </c>
      <c r="BI1267" s="227">
        <f>IF(N1267="nulová",J1267,0)</f>
        <v>0</v>
      </c>
      <c r="BJ1267" s="19" t="s">
        <v>79</v>
      </c>
      <c r="BK1267" s="227">
        <f>ROUND(I1267*H1267,2)</f>
        <v>0</v>
      </c>
      <c r="BL1267" s="19" t="s">
        <v>275</v>
      </c>
      <c r="BM1267" s="226" t="s">
        <v>1891</v>
      </c>
    </row>
    <row r="1268" s="2" customFormat="1">
      <c r="A1268" s="40"/>
      <c r="B1268" s="41"/>
      <c r="C1268" s="42"/>
      <c r="D1268" s="228" t="s">
        <v>183</v>
      </c>
      <c r="E1268" s="42"/>
      <c r="F1268" s="229" t="s">
        <v>1892</v>
      </c>
      <c r="G1268" s="42"/>
      <c r="H1268" s="42"/>
      <c r="I1268" s="230"/>
      <c r="J1268" s="42"/>
      <c r="K1268" s="42"/>
      <c r="L1268" s="46"/>
      <c r="M1268" s="231"/>
      <c r="N1268" s="232"/>
      <c r="O1268" s="86"/>
      <c r="P1268" s="86"/>
      <c r="Q1268" s="86"/>
      <c r="R1268" s="86"/>
      <c r="S1268" s="86"/>
      <c r="T1268" s="87"/>
      <c r="U1268" s="40"/>
      <c r="V1268" s="40"/>
      <c r="W1268" s="40"/>
      <c r="X1268" s="40"/>
      <c r="Y1268" s="40"/>
      <c r="Z1268" s="40"/>
      <c r="AA1268" s="40"/>
      <c r="AB1268" s="40"/>
      <c r="AC1268" s="40"/>
      <c r="AD1268" s="40"/>
      <c r="AE1268" s="40"/>
      <c r="AT1268" s="19" t="s">
        <v>183</v>
      </c>
      <c r="AU1268" s="19" t="s">
        <v>81</v>
      </c>
    </row>
    <row r="1269" s="2" customFormat="1">
      <c r="A1269" s="40"/>
      <c r="B1269" s="41"/>
      <c r="C1269" s="42"/>
      <c r="D1269" s="228" t="s">
        <v>185</v>
      </c>
      <c r="E1269" s="42"/>
      <c r="F1269" s="233" t="s">
        <v>1893</v>
      </c>
      <c r="G1269" s="42"/>
      <c r="H1269" s="42"/>
      <c r="I1269" s="230"/>
      <c r="J1269" s="42"/>
      <c r="K1269" s="42"/>
      <c r="L1269" s="46"/>
      <c r="M1269" s="231"/>
      <c r="N1269" s="232"/>
      <c r="O1269" s="86"/>
      <c r="P1269" s="86"/>
      <c r="Q1269" s="86"/>
      <c r="R1269" s="86"/>
      <c r="S1269" s="86"/>
      <c r="T1269" s="87"/>
      <c r="U1269" s="40"/>
      <c r="V1269" s="40"/>
      <c r="W1269" s="40"/>
      <c r="X1269" s="40"/>
      <c r="Y1269" s="40"/>
      <c r="Z1269" s="40"/>
      <c r="AA1269" s="40"/>
      <c r="AB1269" s="40"/>
      <c r="AC1269" s="40"/>
      <c r="AD1269" s="40"/>
      <c r="AE1269" s="40"/>
      <c r="AT1269" s="19" t="s">
        <v>185</v>
      </c>
      <c r="AU1269" s="19" t="s">
        <v>81</v>
      </c>
    </row>
    <row r="1270" s="13" customFormat="1">
      <c r="A1270" s="13"/>
      <c r="B1270" s="234"/>
      <c r="C1270" s="235"/>
      <c r="D1270" s="228" t="s">
        <v>197</v>
      </c>
      <c r="E1270" s="236" t="s">
        <v>19</v>
      </c>
      <c r="F1270" s="237" t="s">
        <v>1894</v>
      </c>
      <c r="G1270" s="235"/>
      <c r="H1270" s="238">
        <v>32</v>
      </c>
      <c r="I1270" s="239"/>
      <c r="J1270" s="235"/>
      <c r="K1270" s="235"/>
      <c r="L1270" s="240"/>
      <c r="M1270" s="241"/>
      <c r="N1270" s="242"/>
      <c r="O1270" s="242"/>
      <c r="P1270" s="242"/>
      <c r="Q1270" s="242"/>
      <c r="R1270" s="242"/>
      <c r="S1270" s="242"/>
      <c r="T1270" s="243"/>
      <c r="U1270" s="13"/>
      <c r="V1270" s="13"/>
      <c r="W1270" s="13"/>
      <c r="X1270" s="13"/>
      <c r="Y1270" s="13"/>
      <c r="Z1270" s="13"/>
      <c r="AA1270" s="13"/>
      <c r="AB1270" s="13"/>
      <c r="AC1270" s="13"/>
      <c r="AD1270" s="13"/>
      <c r="AE1270" s="13"/>
      <c r="AT1270" s="244" t="s">
        <v>197</v>
      </c>
      <c r="AU1270" s="244" t="s">
        <v>81</v>
      </c>
      <c r="AV1270" s="13" t="s">
        <v>81</v>
      </c>
      <c r="AW1270" s="13" t="s">
        <v>33</v>
      </c>
      <c r="AX1270" s="13" t="s">
        <v>72</v>
      </c>
      <c r="AY1270" s="244" t="s">
        <v>174</v>
      </c>
    </row>
    <row r="1271" s="2" customFormat="1" ht="21.75" customHeight="1">
      <c r="A1271" s="40"/>
      <c r="B1271" s="41"/>
      <c r="C1271" s="215" t="s">
        <v>1895</v>
      </c>
      <c r="D1271" s="215" t="s">
        <v>176</v>
      </c>
      <c r="E1271" s="216" t="s">
        <v>1896</v>
      </c>
      <c r="F1271" s="217" t="s">
        <v>1897</v>
      </c>
      <c r="G1271" s="218" t="s">
        <v>366</v>
      </c>
      <c r="H1271" s="219">
        <v>32</v>
      </c>
      <c r="I1271" s="220"/>
      <c r="J1271" s="221">
        <f>ROUND(I1271*H1271,2)</f>
        <v>0</v>
      </c>
      <c r="K1271" s="217" t="s">
        <v>180</v>
      </c>
      <c r="L1271" s="46"/>
      <c r="M1271" s="222" t="s">
        <v>19</v>
      </c>
      <c r="N1271" s="223" t="s">
        <v>43</v>
      </c>
      <c r="O1271" s="86"/>
      <c r="P1271" s="224">
        <f>O1271*H1271</f>
        <v>0</v>
      </c>
      <c r="Q1271" s="224">
        <v>0.00018000000000000001</v>
      </c>
      <c r="R1271" s="224">
        <f>Q1271*H1271</f>
        <v>0.0057600000000000004</v>
      </c>
      <c r="S1271" s="224">
        <v>0</v>
      </c>
      <c r="T1271" s="225">
        <f>S1271*H1271</f>
        <v>0</v>
      </c>
      <c r="U1271" s="40"/>
      <c r="V1271" s="40"/>
      <c r="W1271" s="40"/>
      <c r="X1271" s="40"/>
      <c r="Y1271" s="40"/>
      <c r="Z1271" s="40"/>
      <c r="AA1271" s="40"/>
      <c r="AB1271" s="40"/>
      <c r="AC1271" s="40"/>
      <c r="AD1271" s="40"/>
      <c r="AE1271" s="40"/>
      <c r="AR1271" s="226" t="s">
        <v>275</v>
      </c>
      <c r="AT1271" s="226" t="s">
        <v>176</v>
      </c>
      <c r="AU1271" s="226" t="s">
        <v>81</v>
      </c>
      <c r="AY1271" s="19" t="s">
        <v>174</v>
      </c>
      <c r="BE1271" s="227">
        <f>IF(N1271="základní",J1271,0)</f>
        <v>0</v>
      </c>
      <c r="BF1271" s="227">
        <f>IF(N1271="snížená",J1271,0)</f>
        <v>0</v>
      </c>
      <c r="BG1271" s="227">
        <f>IF(N1271="zákl. přenesená",J1271,0)</f>
        <v>0</v>
      </c>
      <c r="BH1271" s="227">
        <f>IF(N1271="sníž. přenesená",J1271,0)</f>
        <v>0</v>
      </c>
      <c r="BI1271" s="227">
        <f>IF(N1271="nulová",J1271,0)</f>
        <v>0</v>
      </c>
      <c r="BJ1271" s="19" t="s">
        <v>79</v>
      </c>
      <c r="BK1271" s="227">
        <f>ROUND(I1271*H1271,2)</f>
        <v>0</v>
      </c>
      <c r="BL1271" s="19" t="s">
        <v>275</v>
      </c>
      <c r="BM1271" s="226" t="s">
        <v>1898</v>
      </c>
    </row>
    <row r="1272" s="2" customFormat="1">
      <c r="A1272" s="40"/>
      <c r="B1272" s="41"/>
      <c r="C1272" s="42"/>
      <c r="D1272" s="228" t="s">
        <v>183</v>
      </c>
      <c r="E1272" s="42"/>
      <c r="F1272" s="229" t="s">
        <v>1899</v>
      </c>
      <c r="G1272" s="42"/>
      <c r="H1272" s="42"/>
      <c r="I1272" s="230"/>
      <c r="J1272" s="42"/>
      <c r="K1272" s="42"/>
      <c r="L1272" s="46"/>
      <c r="M1272" s="231"/>
      <c r="N1272" s="232"/>
      <c r="O1272" s="86"/>
      <c r="P1272" s="86"/>
      <c r="Q1272" s="86"/>
      <c r="R1272" s="86"/>
      <c r="S1272" s="86"/>
      <c r="T1272" s="87"/>
      <c r="U1272" s="40"/>
      <c r="V1272" s="40"/>
      <c r="W1272" s="40"/>
      <c r="X1272" s="40"/>
      <c r="Y1272" s="40"/>
      <c r="Z1272" s="40"/>
      <c r="AA1272" s="40"/>
      <c r="AB1272" s="40"/>
      <c r="AC1272" s="40"/>
      <c r="AD1272" s="40"/>
      <c r="AE1272" s="40"/>
      <c r="AT1272" s="19" t="s">
        <v>183</v>
      </c>
      <c r="AU1272" s="19" t="s">
        <v>81</v>
      </c>
    </row>
    <row r="1273" s="2" customFormat="1">
      <c r="A1273" s="40"/>
      <c r="B1273" s="41"/>
      <c r="C1273" s="42"/>
      <c r="D1273" s="228" t="s">
        <v>185</v>
      </c>
      <c r="E1273" s="42"/>
      <c r="F1273" s="233" t="s">
        <v>1893</v>
      </c>
      <c r="G1273" s="42"/>
      <c r="H1273" s="42"/>
      <c r="I1273" s="230"/>
      <c r="J1273" s="42"/>
      <c r="K1273" s="42"/>
      <c r="L1273" s="46"/>
      <c r="M1273" s="231"/>
      <c r="N1273" s="232"/>
      <c r="O1273" s="86"/>
      <c r="P1273" s="86"/>
      <c r="Q1273" s="86"/>
      <c r="R1273" s="86"/>
      <c r="S1273" s="86"/>
      <c r="T1273" s="87"/>
      <c r="U1273" s="40"/>
      <c r="V1273" s="40"/>
      <c r="W1273" s="40"/>
      <c r="X1273" s="40"/>
      <c r="Y1273" s="40"/>
      <c r="Z1273" s="40"/>
      <c r="AA1273" s="40"/>
      <c r="AB1273" s="40"/>
      <c r="AC1273" s="40"/>
      <c r="AD1273" s="40"/>
      <c r="AE1273" s="40"/>
      <c r="AT1273" s="19" t="s">
        <v>185</v>
      </c>
      <c r="AU1273" s="19" t="s">
        <v>81</v>
      </c>
    </row>
    <row r="1274" s="2" customFormat="1" ht="21.75" customHeight="1">
      <c r="A1274" s="40"/>
      <c r="B1274" s="41"/>
      <c r="C1274" s="215" t="s">
        <v>1900</v>
      </c>
      <c r="D1274" s="215" t="s">
        <v>176</v>
      </c>
      <c r="E1274" s="216" t="s">
        <v>1901</v>
      </c>
      <c r="F1274" s="217" t="s">
        <v>1902</v>
      </c>
      <c r="G1274" s="218" t="s">
        <v>366</v>
      </c>
      <c r="H1274" s="219">
        <v>1</v>
      </c>
      <c r="I1274" s="220"/>
      <c r="J1274" s="221">
        <f>ROUND(I1274*H1274,2)</f>
        <v>0</v>
      </c>
      <c r="K1274" s="217" t="s">
        <v>180</v>
      </c>
      <c r="L1274" s="46"/>
      <c r="M1274" s="222" t="s">
        <v>19</v>
      </c>
      <c r="N1274" s="223" t="s">
        <v>43</v>
      </c>
      <c r="O1274" s="86"/>
      <c r="P1274" s="224">
        <f>O1274*H1274</f>
        <v>0</v>
      </c>
      <c r="Q1274" s="224">
        <v>0.0093600000000000003</v>
      </c>
      <c r="R1274" s="224">
        <f>Q1274*H1274</f>
        <v>0.0093600000000000003</v>
      </c>
      <c r="S1274" s="224">
        <v>0</v>
      </c>
      <c r="T1274" s="225">
        <f>S1274*H1274</f>
        <v>0</v>
      </c>
      <c r="U1274" s="40"/>
      <c r="V1274" s="40"/>
      <c r="W1274" s="40"/>
      <c r="X1274" s="40"/>
      <c r="Y1274" s="40"/>
      <c r="Z1274" s="40"/>
      <c r="AA1274" s="40"/>
      <c r="AB1274" s="40"/>
      <c r="AC1274" s="40"/>
      <c r="AD1274" s="40"/>
      <c r="AE1274" s="40"/>
      <c r="AR1274" s="226" t="s">
        <v>275</v>
      </c>
      <c r="AT1274" s="226" t="s">
        <v>176</v>
      </c>
      <c r="AU1274" s="226" t="s">
        <v>81</v>
      </c>
      <c r="AY1274" s="19" t="s">
        <v>174</v>
      </c>
      <c r="BE1274" s="227">
        <f>IF(N1274="základní",J1274,0)</f>
        <v>0</v>
      </c>
      <c r="BF1274" s="227">
        <f>IF(N1274="snížená",J1274,0)</f>
        <v>0</v>
      </c>
      <c r="BG1274" s="227">
        <f>IF(N1274="zákl. přenesená",J1274,0)</f>
        <v>0</v>
      </c>
      <c r="BH1274" s="227">
        <f>IF(N1274="sníž. přenesená",J1274,0)</f>
        <v>0</v>
      </c>
      <c r="BI1274" s="227">
        <f>IF(N1274="nulová",J1274,0)</f>
        <v>0</v>
      </c>
      <c r="BJ1274" s="19" t="s">
        <v>79</v>
      </c>
      <c r="BK1274" s="227">
        <f>ROUND(I1274*H1274,2)</f>
        <v>0</v>
      </c>
      <c r="BL1274" s="19" t="s">
        <v>275</v>
      </c>
      <c r="BM1274" s="226" t="s">
        <v>1903</v>
      </c>
    </row>
    <row r="1275" s="2" customFormat="1">
      <c r="A1275" s="40"/>
      <c r="B1275" s="41"/>
      <c r="C1275" s="42"/>
      <c r="D1275" s="228" t="s">
        <v>183</v>
      </c>
      <c r="E1275" s="42"/>
      <c r="F1275" s="229" t="s">
        <v>1904</v>
      </c>
      <c r="G1275" s="42"/>
      <c r="H1275" s="42"/>
      <c r="I1275" s="230"/>
      <c r="J1275" s="42"/>
      <c r="K1275" s="42"/>
      <c r="L1275" s="46"/>
      <c r="M1275" s="231"/>
      <c r="N1275" s="232"/>
      <c r="O1275" s="86"/>
      <c r="P1275" s="86"/>
      <c r="Q1275" s="86"/>
      <c r="R1275" s="86"/>
      <c r="S1275" s="86"/>
      <c r="T1275" s="87"/>
      <c r="U1275" s="40"/>
      <c r="V1275" s="40"/>
      <c r="W1275" s="40"/>
      <c r="X1275" s="40"/>
      <c r="Y1275" s="40"/>
      <c r="Z1275" s="40"/>
      <c r="AA1275" s="40"/>
      <c r="AB1275" s="40"/>
      <c r="AC1275" s="40"/>
      <c r="AD1275" s="40"/>
      <c r="AE1275" s="40"/>
      <c r="AT1275" s="19" t="s">
        <v>183</v>
      </c>
      <c r="AU1275" s="19" t="s">
        <v>81</v>
      </c>
    </row>
    <row r="1276" s="2" customFormat="1">
      <c r="A1276" s="40"/>
      <c r="B1276" s="41"/>
      <c r="C1276" s="42"/>
      <c r="D1276" s="228" t="s">
        <v>185</v>
      </c>
      <c r="E1276" s="42"/>
      <c r="F1276" s="233" t="s">
        <v>901</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185</v>
      </c>
      <c r="AU1276" s="19" t="s">
        <v>81</v>
      </c>
    </row>
    <row r="1277" s="13" customFormat="1">
      <c r="A1277" s="13"/>
      <c r="B1277" s="234"/>
      <c r="C1277" s="235"/>
      <c r="D1277" s="228" t="s">
        <v>197</v>
      </c>
      <c r="E1277" s="236" t="s">
        <v>19</v>
      </c>
      <c r="F1277" s="237" t="s">
        <v>1905</v>
      </c>
      <c r="G1277" s="235"/>
      <c r="H1277" s="238">
        <v>1</v>
      </c>
      <c r="I1277" s="239"/>
      <c r="J1277" s="235"/>
      <c r="K1277" s="235"/>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197</v>
      </c>
      <c r="AU1277" s="244" t="s">
        <v>81</v>
      </c>
      <c r="AV1277" s="13" t="s">
        <v>81</v>
      </c>
      <c r="AW1277" s="13" t="s">
        <v>33</v>
      </c>
      <c r="AX1277" s="13" t="s">
        <v>72</v>
      </c>
      <c r="AY1277" s="244" t="s">
        <v>174</v>
      </c>
    </row>
    <row r="1278" s="2" customFormat="1" ht="16.5" customHeight="1">
      <c r="A1278" s="40"/>
      <c r="B1278" s="41"/>
      <c r="C1278" s="245" t="s">
        <v>1906</v>
      </c>
      <c r="D1278" s="245" t="s">
        <v>269</v>
      </c>
      <c r="E1278" s="246" t="s">
        <v>1907</v>
      </c>
      <c r="F1278" s="247" t="s">
        <v>1908</v>
      </c>
      <c r="G1278" s="248" t="s">
        <v>366</v>
      </c>
      <c r="H1278" s="249">
        <v>1</v>
      </c>
      <c r="I1278" s="250"/>
      <c r="J1278" s="251">
        <f>ROUND(I1278*H1278,2)</f>
        <v>0</v>
      </c>
      <c r="K1278" s="247" t="s">
        <v>19</v>
      </c>
      <c r="L1278" s="252"/>
      <c r="M1278" s="253" t="s">
        <v>19</v>
      </c>
      <c r="N1278" s="254" t="s">
        <v>43</v>
      </c>
      <c r="O1278" s="86"/>
      <c r="P1278" s="224">
        <f>O1278*H1278</f>
        <v>0</v>
      </c>
      <c r="Q1278" s="224">
        <v>0.0117</v>
      </c>
      <c r="R1278" s="224">
        <f>Q1278*H1278</f>
        <v>0.0117</v>
      </c>
      <c r="S1278" s="224">
        <v>0</v>
      </c>
      <c r="T1278" s="225">
        <f>S1278*H1278</f>
        <v>0</v>
      </c>
      <c r="U1278" s="40"/>
      <c r="V1278" s="40"/>
      <c r="W1278" s="40"/>
      <c r="X1278" s="40"/>
      <c r="Y1278" s="40"/>
      <c r="Z1278" s="40"/>
      <c r="AA1278" s="40"/>
      <c r="AB1278" s="40"/>
      <c r="AC1278" s="40"/>
      <c r="AD1278" s="40"/>
      <c r="AE1278" s="40"/>
      <c r="AR1278" s="226" t="s">
        <v>394</v>
      </c>
      <c r="AT1278" s="226" t="s">
        <v>269</v>
      </c>
      <c r="AU1278" s="226" t="s">
        <v>81</v>
      </c>
      <c r="AY1278" s="19" t="s">
        <v>174</v>
      </c>
      <c r="BE1278" s="227">
        <f>IF(N1278="základní",J1278,0)</f>
        <v>0</v>
      </c>
      <c r="BF1278" s="227">
        <f>IF(N1278="snížená",J1278,0)</f>
        <v>0</v>
      </c>
      <c r="BG1278" s="227">
        <f>IF(N1278="zákl. přenesená",J1278,0)</f>
        <v>0</v>
      </c>
      <c r="BH1278" s="227">
        <f>IF(N1278="sníž. přenesená",J1278,0)</f>
        <v>0</v>
      </c>
      <c r="BI1278" s="227">
        <f>IF(N1278="nulová",J1278,0)</f>
        <v>0</v>
      </c>
      <c r="BJ1278" s="19" t="s">
        <v>79</v>
      </c>
      <c r="BK1278" s="227">
        <f>ROUND(I1278*H1278,2)</f>
        <v>0</v>
      </c>
      <c r="BL1278" s="19" t="s">
        <v>275</v>
      </c>
      <c r="BM1278" s="226" t="s">
        <v>1909</v>
      </c>
    </row>
    <row r="1279" s="2" customFormat="1">
      <c r="A1279" s="40"/>
      <c r="B1279" s="41"/>
      <c r="C1279" s="42"/>
      <c r="D1279" s="228" t="s">
        <v>183</v>
      </c>
      <c r="E1279" s="42"/>
      <c r="F1279" s="229" t="s">
        <v>1908</v>
      </c>
      <c r="G1279" s="42"/>
      <c r="H1279" s="42"/>
      <c r="I1279" s="230"/>
      <c r="J1279" s="42"/>
      <c r="K1279" s="42"/>
      <c r="L1279" s="46"/>
      <c r="M1279" s="231"/>
      <c r="N1279" s="232"/>
      <c r="O1279" s="86"/>
      <c r="P1279" s="86"/>
      <c r="Q1279" s="86"/>
      <c r="R1279" s="86"/>
      <c r="S1279" s="86"/>
      <c r="T1279" s="87"/>
      <c r="U1279" s="40"/>
      <c r="V1279" s="40"/>
      <c r="W1279" s="40"/>
      <c r="X1279" s="40"/>
      <c r="Y1279" s="40"/>
      <c r="Z1279" s="40"/>
      <c r="AA1279" s="40"/>
      <c r="AB1279" s="40"/>
      <c r="AC1279" s="40"/>
      <c r="AD1279" s="40"/>
      <c r="AE1279" s="40"/>
      <c r="AT1279" s="19" t="s">
        <v>183</v>
      </c>
      <c r="AU1279" s="19" t="s">
        <v>81</v>
      </c>
    </row>
    <row r="1280" s="2" customFormat="1">
      <c r="A1280" s="40"/>
      <c r="B1280" s="41"/>
      <c r="C1280" s="42"/>
      <c r="D1280" s="228" t="s">
        <v>281</v>
      </c>
      <c r="E1280" s="42"/>
      <c r="F1280" s="233" t="s">
        <v>1910</v>
      </c>
      <c r="G1280" s="42"/>
      <c r="H1280" s="42"/>
      <c r="I1280" s="230"/>
      <c r="J1280" s="42"/>
      <c r="K1280" s="42"/>
      <c r="L1280" s="46"/>
      <c r="M1280" s="231"/>
      <c r="N1280" s="232"/>
      <c r="O1280" s="86"/>
      <c r="P1280" s="86"/>
      <c r="Q1280" s="86"/>
      <c r="R1280" s="86"/>
      <c r="S1280" s="86"/>
      <c r="T1280" s="87"/>
      <c r="U1280" s="40"/>
      <c r="V1280" s="40"/>
      <c r="W1280" s="40"/>
      <c r="X1280" s="40"/>
      <c r="Y1280" s="40"/>
      <c r="Z1280" s="40"/>
      <c r="AA1280" s="40"/>
      <c r="AB1280" s="40"/>
      <c r="AC1280" s="40"/>
      <c r="AD1280" s="40"/>
      <c r="AE1280" s="40"/>
      <c r="AT1280" s="19" t="s">
        <v>281</v>
      </c>
      <c r="AU1280" s="19" t="s">
        <v>81</v>
      </c>
    </row>
    <row r="1281" s="2" customFormat="1" ht="16.5" customHeight="1">
      <c r="A1281" s="40"/>
      <c r="B1281" s="41"/>
      <c r="C1281" s="245" t="s">
        <v>1911</v>
      </c>
      <c r="D1281" s="245" t="s">
        <v>269</v>
      </c>
      <c r="E1281" s="246" t="s">
        <v>1912</v>
      </c>
      <c r="F1281" s="247" t="s">
        <v>1913</v>
      </c>
      <c r="G1281" s="248" t="s">
        <v>366</v>
      </c>
      <c r="H1281" s="249">
        <v>1</v>
      </c>
      <c r="I1281" s="250"/>
      <c r="J1281" s="251">
        <f>ROUND(I1281*H1281,2)</f>
        <v>0</v>
      </c>
      <c r="K1281" s="247" t="s">
        <v>19</v>
      </c>
      <c r="L1281" s="252"/>
      <c r="M1281" s="253" t="s">
        <v>19</v>
      </c>
      <c r="N1281" s="254" t="s">
        <v>43</v>
      </c>
      <c r="O1281" s="86"/>
      <c r="P1281" s="224">
        <f>O1281*H1281</f>
        <v>0</v>
      </c>
      <c r="Q1281" s="224">
        <v>0.0035000000000000001</v>
      </c>
      <c r="R1281" s="224">
        <f>Q1281*H1281</f>
        <v>0.0035000000000000001</v>
      </c>
      <c r="S1281" s="224">
        <v>0</v>
      </c>
      <c r="T1281" s="225">
        <f>S1281*H1281</f>
        <v>0</v>
      </c>
      <c r="U1281" s="40"/>
      <c r="V1281" s="40"/>
      <c r="W1281" s="40"/>
      <c r="X1281" s="40"/>
      <c r="Y1281" s="40"/>
      <c r="Z1281" s="40"/>
      <c r="AA1281" s="40"/>
      <c r="AB1281" s="40"/>
      <c r="AC1281" s="40"/>
      <c r="AD1281" s="40"/>
      <c r="AE1281" s="40"/>
      <c r="AR1281" s="226" t="s">
        <v>394</v>
      </c>
      <c r="AT1281" s="226" t="s">
        <v>269</v>
      </c>
      <c r="AU1281" s="226" t="s">
        <v>81</v>
      </c>
      <c r="AY1281" s="19" t="s">
        <v>174</v>
      </c>
      <c r="BE1281" s="227">
        <f>IF(N1281="základní",J1281,0)</f>
        <v>0</v>
      </c>
      <c r="BF1281" s="227">
        <f>IF(N1281="snížená",J1281,0)</f>
        <v>0</v>
      </c>
      <c r="BG1281" s="227">
        <f>IF(N1281="zákl. přenesená",J1281,0)</f>
        <v>0</v>
      </c>
      <c r="BH1281" s="227">
        <f>IF(N1281="sníž. přenesená",J1281,0)</f>
        <v>0</v>
      </c>
      <c r="BI1281" s="227">
        <f>IF(N1281="nulová",J1281,0)</f>
        <v>0</v>
      </c>
      <c r="BJ1281" s="19" t="s">
        <v>79</v>
      </c>
      <c r="BK1281" s="227">
        <f>ROUND(I1281*H1281,2)</f>
        <v>0</v>
      </c>
      <c r="BL1281" s="19" t="s">
        <v>275</v>
      </c>
      <c r="BM1281" s="226" t="s">
        <v>1914</v>
      </c>
    </row>
    <row r="1282" s="2" customFormat="1">
      <c r="A1282" s="40"/>
      <c r="B1282" s="41"/>
      <c r="C1282" s="42"/>
      <c r="D1282" s="228" t="s">
        <v>183</v>
      </c>
      <c r="E1282" s="42"/>
      <c r="F1282" s="229" t="s">
        <v>1913</v>
      </c>
      <c r="G1282" s="42"/>
      <c r="H1282" s="42"/>
      <c r="I1282" s="230"/>
      <c r="J1282" s="42"/>
      <c r="K1282" s="42"/>
      <c r="L1282" s="46"/>
      <c r="M1282" s="231"/>
      <c r="N1282" s="232"/>
      <c r="O1282" s="86"/>
      <c r="P1282" s="86"/>
      <c r="Q1282" s="86"/>
      <c r="R1282" s="86"/>
      <c r="S1282" s="86"/>
      <c r="T1282" s="87"/>
      <c r="U1282" s="40"/>
      <c r="V1282" s="40"/>
      <c r="W1282" s="40"/>
      <c r="X1282" s="40"/>
      <c r="Y1282" s="40"/>
      <c r="Z1282" s="40"/>
      <c r="AA1282" s="40"/>
      <c r="AB1282" s="40"/>
      <c r="AC1282" s="40"/>
      <c r="AD1282" s="40"/>
      <c r="AE1282" s="40"/>
      <c r="AT1282" s="19" t="s">
        <v>183</v>
      </c>
      <c r="AU1282" s="19" t="s">
        <v>81</v>
      </c>
    </row>
    <row r="1283" s="2" customFormat="1">
      <c r="A1283" s="40"/>
      <c r="B1283" s="41"/>
      <c r="C1283" s="42"/>
      <c r="D1283" s="228" t="s">
        <v>281</v>
      </c>
      <c r="E1283" s="42"/>
      <c r="F1283" s="233" t="s">
        <v>1910</v>
      </c>
      <c r="G1283" s="42"/>
      <c r="H1283" s="42"/>
      <c r="I1283" s="230"/>
      <c r="J1283" s="42"/>
      <c r="K1283" s="42"/>
      <c r="L1283" s="46"/>
      <c r="M1283" s="231"/>
      <c r="N1283" s="232"/>
      <c r="O1283" s="86"/>
      <c r="P1283" s="86"/>
      <c r="Q1283" s="86"/>
      <c r="R1283" s="86"/>
      <c r="S1283" s="86"/>
      <c r="T1283" s="87"/>
      <c r="U1283" s="40"/>
      <c r="V1283" s="40"/>
      <c r="W1283" s="40"/>
      <c r="X1283" s="40"/>
      <c r="Y1283" s="40"/>
      <c r="Z1283" s="40"/>
      <c r="AA1283" s="40"/>
      <c r="AB1283" s="40"/>
      <c r="AC1283" s="40"/>
      <c r="AD1283" s="40"/>
      <c r="AE1283" s="40"/>
      <c r="AT1283" s="19" t="s">
        <v>281</v>
      </c>
      <c r="AU1283" s="19" t="s">
        <v>81</v>
      </c>
    </row>
    <row r="1284" s="2" customFormat="1">
      <c r="A1284" s="40"/>
      <c r="B1284" s="41"/>
      <c r="C1284" s="215" t="s">
        <v>1915</v>
      </c>
      <c r="D1284" s="215" t="s">
        <v>176</v>
      </c>
      <c r="E1284" s="216" t="s">
        <v>1916</v>
      </c>
      <c r="F1284" s="217" t="s">
        <v>1917</v>
      </c>
      <c r="G1284" s="218" t="s">
        <v>238</v>
      </c>
      <c r="H1284" s="219">
        <v>0.20399999999999999</v>
      </c>
      <c r="I1284" s="220"/>
      <c r="J1284" s="221">
        <f>ROUND(I1284*H1284,2)</f>
        <v>0</v>
      </c>
      <c r="K1284" s="217" t="s">
        <v>180</v>
      </c>
      <c r="L1284" s="46"/>
      <c r="M1284" s="222" t="s">
        <v>19</v>
      </c>
      <c r="N1284" s="223" t="s">
        <v>43</v>
      </c>
      <c r="O1284" s="86"/>
      <c r="P1284" s="224">
        <f>O1284*H1284</f>
        <v>0</v>
      </c>
      <c r="Q1284" s="224">
        <v>0</v>
      </c>
      <c r="R1284" s="224">
        <f>Q1284*H1284</f>
        <v>0</v>
      </c>
      <c r="S1284" s="224">
        <v>0</v>
      </c>
      <c r="T1284" s="225">
        <f>S1284*H1284</f>
        <v>0</v>
      </c>
      <c r="U1284" s="40"/>
      <c r="V1284" s="40"/>
      <c r="W1284" s="40"/>
      <c r="X1284" s="40"/>
      <c r="Y1284" s="40"/>
      <c r="Z1284" s="40"/>
      <c r="AA1284" s="40"/>
      <c r="AB1284" s="40"/>
      <c r="AC1284" s="40"/>
      <c r="AD1284" s="40"/>
      <c r="AE1284" s="40"/>
      <c r="AR1284" s="226" t="s">
        <v>275</v>
      </c>
      <c r="AT1284" s="226" t="s">
        <v>176</v>
      </c>
      <c r="AU1284" s="226" t="s">
        <v>81</v>
      </c>
      <c r="AY1284" s="19" t="s">
        <v>174</v>
      </c>
      <c r="BE1284" s="227">
        <f>IF(N1284="základní",J1284,0)</f>
        <v>0</v>
      </c>
      <c r="BF1284" s="227">
        <f>IF(N1284="snížená",J1284,0)</f>
        <v>0</v>
      </c>
      <c r="BG1284" s="227">
        <f>IF(N1284="zákl. přenesená",J1284,0)</f>
        <v>0</v>
      </c>
      <c r="BH1284" s="227">
        <f>IF(N1284="sníž. přenesená",J1284,0)</f>
        <v>0</v>
      </c>
      <c r="BI1284" s="227">
        <f>IF(N1284="nulová",J1284,0)</f>
        <v>0</v>
      </c>
      <c r="BJ1284" s="19" t="s">
        <v>79</v>
      </c>
      <c r="BK1284" s="227">
        <f>ROUND(I1284*H1284,2)</f>
        <v>0</v>
      </c>
      <c r="BL1284" s="19" t="s">
        <v>275</v>
      </c>
      <c r="BM1284" s="226" t="s">
        <v>1918</v>
      </c>
    </row>
    <row r="1285" s="2" customFormat="1">
      <c r="A1285" s="40"/>
      <c r="B1285" s="41"/>
      <c r="C1285" s="42"/>
      <c r="D1285" s="228" t="s">
        <v>183</v>
      </c>
      <c r="E1285" s="42"/>
      <c r="F1285" s="229" t="s">
        <v>1919</v>
      </c>
      <c r="G1285" s="42"/>
      <c r="H1285" s="42"/>
      <c r="I1285" s="230"/>
      <c r="J1285" s="42"/>
      <c r="K1285" s="42"/>
      <c r="L1285" s="46"/>
      <c r="M1285" s="231"/>
      <c r="N1285" s="232"/>
      <c r="O1285" s="86"/>
      <c r="P1285" s="86"/>
      <c r="Q1285" s="86"/>
      <c r="R1285" s="86"/>
      <c r="S1285" s="86"/>
      <c r="T1285" s="87"/>
      <c r="U1285" s="40"/>
      <c r="V1285" s="40"/>
      <c r="W1285" s="40"/>
      <c r="X1285" s="40"/>
      <c r="Y1285" s="40"/>
      <c r="Z1285" s="40"/>
      <c r="AA1285" s="40"/>
      <c r="AB1285" s="40"/>
      <c r="AC1285" s="40"/>
      <c r="AD1285" s="40"/>
      <c r="AE1285" s="40"/>
      <c r="AT1285" s="19" t="s">
        <v>183</v>
      </c>
      <c r="AU1285" s="19" t="s">
        <v>81</v>
      </c>
    </row>
    <row r="1286" s="2" customFormat="1">
      <c r="A1286" s="40"/>
      <c r="B1286" s="41"/>
      <c r="C1286" s="42"/>
      <c r="D1286" s="228" t="s">
        <v>185</v>
      </c>
      <c r="E1286" s="42"/>
      <c r="F1286" s="233" t="s">
        <v>1920</v>
      </c>
      <c r="G1286" s="42"/>
      <c r="H1286" s="42"/>
      <c r="I1286" s="230"/>
      <c r="J1286" s="42"/>
      <c r="K1286" s="42"/>
      <c r="L1286" s="46"/>
      <c r="M1286" s="231"/>
      <c r="N1286" s="232"/>
      <c r="O1286" s="86"/>
      <c r="P1286" s="86"/>
      <c r="Q1286" s="86"/>
      <c r="R1286" s="86"/>
      <c r="S1286" s="86"/>
      <c r="T1286" s="87"/>
      <c r="U1286" s="40"/>
      <c r="V1286" s="40"/>
      <c r="W1286" s="40"/>
      <c r="X1286" s="40"/>
      <c r="Y1286" s="40"/>
      <c r="Z1286" s="40"/>
      <c r="AA1286" s="40"/>
      <c r="AB1286" s="40"/>
      <c r="AC1286" s="40"/>
      <c r="AD1286" s="40"/>
      <c r="AE1286" s="40"/>
      <c r="AT1286" s="19" t="s">
        <v>185</v>
      </c>
      <c r="AU1286" s="19" t="s">
        <v>81</v>
      </c>
    </row>
    <row r="1287" s="12" customFormat="1" ht="22.8" customHeight="1">
      <c r="A1287" s="12"/>
      <c r="B1287" s="199"/>
      <c r="C1287" s="200"/>
      <c r="D1287" s="201" t="s">
        <v>71</v>
      </c>
      <c r="E1287" s="213" t="s">
        <v>1921</v>
      </c>
      <c r="F1287" s="213" t="s">
        <v>1922</v>
      </c>
      <c r="G1287" s="200"/>
      <c r="H1287" s="200"/>
      <c r="I1287" s="203"/>
      <c r="J1287" s="214">
        <f>BK1287</f>
        <v>0</v>
      </c>
      <c r="K1287" s="200"/>
      <c r="L1287" s="205"/>
      <c r="M1287" s="206"/>
      <c r="N1287" s="207"/>
      <c r="O1287" s="207"/>
      <c r="P1287" s="208">
        <f>SUM(P1288:P1408)</f>
        <v>0</v>
      </c>
      <c r="Q1287" s="207"/>
      <c r="R1287" s="208">
        <f>SUM(R1288:R1408)</f>
        <v>9.7160603400000021</v>
      </c>
      <c r="S1287" s="207"/>
      <c r="T1287" s="209">
        <f>SUM(T1288:T1408)</f>
        <v>0</v>
      </c>
      <c r="U1287" s="12"/>
      <c r="V1287" s="12"/>
      <c r="W1287" s="12"/>
      <c r="X1287" s="12"/>
      <c r="Y1287" s="12"/>
      <c r="Z1287" s="12"/>
      <c r="AA1287" s="12"/>
      <c r="AB1287" s="12"/>
      <c r="AC1287" s="12"/>
      <c r="AD1287" s="12"/>
      <c r="AE1287" s="12"/>
      <c r="AR1287" s="210" t="s">
        <v>81</v>
      </c>
      <c r="AT1287" s="211" t="s">
        <v>71</v>
      </c>
      <c r="AU1287" s="211" t="s">
        <v>79</v>
      </c>
      <c r="AY1287" s="210" t="s">
        <v>174</v>
      </c>
      <c r="BK1287" s="212">
        <f>SUM(BK1288:BK1408)</f>
        <v>0</v>
      </c>
    </row>
    <row r="1288" s="2" customFormat="1" ht="16.5" customHeight="1">
      <c r="A1288" s="40"/>
      <c r="B1288" s="41"/>
      <c r="C1288" s="215" t="s">
        <v>1923</v>
      </c>
      <c r="D1288" s="215" t="s">
        <v>176</v>
      </c>
      <c r="E1288" s="216" t="s">
        <v>759</v>
      </c>
      <c r="F1288" s="217" t="s">
        <v>760</v>
      </c>
      <c r="G1288" s="218" t="s">
        <v>252</v>
      </c>
      <c r="H1288" s="219">
        <v>284.23200000000003</v>
      </c>
      <c r="I1288" s="220"/>
      <c r="J1288" s="221">
        <f>ROUND(I1288*H1288,2)</f>
        <v>0</v>
      </c>
      <c r="K1288" s="217" t="s">
        <v>180</v>
      </c>
      <c r="L1288" s="46"/>
      <c r="M1288" s="222" t="s">
        <v>19</v>
      </c>
      <c r="N1288" s="223" t="s">
        <v>43</v>
      </c>
      <c r="O1288" s="86"/>
      <c r="P1288" s="224">
        <f>O1288*H1288</f>
        <v>0</v>
      </c>
      <c r="Q1288" s="224">
        <v>0.00029999999999999997</v>
      </c>
      <c r="R1288" s="224">
        <f>Q1288*H1288</f>
        <v>0.085269600000000001</v>
      </c>
      <c r="S1288" s="224">
        <v>0</v>
      </c>
      <c r="T1288" s="225">
        <f>S1288*H1288</f>
        <v>0</v>
      </c>
      <c r="U1288" s="40"/>
      <c r="V1288" s="40"/>
      <c r="W1288" s="40"/>
      <c r="X1288" s="40"/>
      <c r="Y1288" s="40"/>
      <c r="Z1288" s="40"/>
      <c r="AA1288" s="40"/>
      <c r="AB1288" s="40"/>
      <c r="AC1288" s="40"/>
      <c r="AD1288" s="40"/>
      <c r="AE1288" s="40"/>
      <c r="AR1288" s="226" t="s">
        <v>275</v>
      </c>
      <c r="AT1288" s="226" t="s">
        <v>176</v>
      </c>
      <c r="AU1288" s="226" t="s">
        <v>81</v>
      </c>
      <c r="AY1288" s="19" t="s">
        <v>174</v>
      </c>
      <c r="BE1288" s="227">
        <f>IF(N1288="základní",J1288,0)</f>
        <v>0</v>
      </c>
      <c r="BF1288" s="227">
        <f>IF(N1288="snížená",J1288,0)</f>
        <v>0</v>
      </c>
      <c r="BG1288" s="227">
        <f>IF(N1288="zákl. přenesená",J1288,0)</f>
        <v>0</v>
      </c>
      <c r="BH1288" s="227">
        <f>IF(N1288="sníž. přenesená",J1288,0)</f>
        <v>0</v>
      </c>
      <c r="BI1288" s="227">
        <f>IF(N1288="nulová",J1288,0)</f>
        <v>0</v>
      </c>
      <c r="BJ1288" s="19" t="s">
        <v>79</v>
      </c>
      <c r="BK1288" s="227">
        <f>ROUND(I1288*H1288,2)</f>
        <v>0</v>
      </c>
      <c r="BL1288" s="19" t="s">
        <v>275</v>
      </c>
      <c r="BM1288" s="226" t="s">
        <v>1924</v>
      </c>
    </row>
    <row r="1289" s="2" customFormat="1">
      <c r="A1289" s="40"/>
      <c r="B1289" s="41"/>
      <c r="C1289" s="42"/>
      <c r="D1289" s="228" t="s">
        <v>183</v>
      </c>
      <c r="E1289" s="42"/>
      <c r="F1289" s="229" t="s">
        <v>762</v>
      </c>
      <c r="G1289" s="42"/>
      <c r="H1289" s="42"/>
      <c r="I1289" s="230"/>
      <c r="J1289" s="42"/>
      <c r="K1289" s="42"/>
      <c r="L1289" s="46"/>
      <c r="M1289" s="231"/>
      <c r="N1289" s="232"/>
      <c r="O1289" s="86"/>
      <c r="P1289" s="86"/>
      <c r="Q1289" s="86"/>
      <c r="R1289" s="86"/>
      <c r="S1289" s="86"/>
      <c r="T1289" s="87"/>
      <c r="U1289" s="40"/>
      <c r="V1289" s="40"/>
      <c r="W1289" s="40"/>
      <c r="X1289" s="40"/>
      <c r="Y1289" s="40"/>
      <c r="Z1289" s="40"/>
      <c r="AA1289" s="40"/>
      <c r="AB1289" s="40"/>
      <c r="AC1289" s="40"/>
      <c r="AD1289" s="40"/>
      <c r="AE1289" s="40"/>
      <c r="AT1289" s="19" t="s">
        <v>183</v>
      </c>
      <c r="AU1289" s="19" t="s">
        <v>81</v>
      </c>
    </row>
    <row r="1290" s="2" customFormat="1">
      <c r="A1290" s="40"/>
      <c r="B1290" s="41"/>
      <c r="C1290" s="42"/>
      <c r="D1290" s="228" t="s">
        <v>185</v>
      </c>
      <c r="E1290" s="42"/>
      <c r="F1290" s="233" t="s">
        <v>763</v>
      </c>
      <c r="G1290" s="42"/>
      <c r="H1290" s="42"/>
      <c r="I1290" s="230"/>
      <c r="J1290" s="42"/>
      <c r="K1290" s="42"/>
      <c r="L1290" s="46"/>
      <c r="M1290" s="231"/>
      <c r="N1290" s="232"/>
      <c r="O1290" s="86"/>
      <c r="P1290" s="86"/>
      <c r="Q1290" s="86"/>
      <c r="R1290" s="86"/>
      <c r="S1290" s="86"/>
      <c r="T1290" s="87"/>
      <c r="U1290" s="40"/>
      <c r="V1290" s="40"/>
      <c r="W1290" s="40"/>
      <c r="X1290" s="40"/>
      <c r="Y1290" s="40"/>
      <c r="Z1290" s="40"/>
      <c r="AA1290" s="40"/>
      <c r="AB1290" s="40"/>
      <c r="AC1290" s="40"/>
      <c r="AD1290" s="40"/>
      <c r="AE1290" s="40"/>
      <c r="AT1290" s="19" t="s">
        <v>185</v>
      </c>
      <c r="AU1290" s="19" t="s">
        <v>81</v>
      </c>
    </row>
    <row r="1291" s="13" customFormat="1">
      <c r="A1291" s="13"/>
      <c r="B1291" s="234"/>
      <c r="C1291" s="235"/>
      <c r="D1291" s="228" t="s">
        <v>197</v>
      </c>
      <c r="E1291" s="236" t="s">
        <v>19</v>
      </c>
      <c r="F1291" s="237" t="s">
        <v>1925</v>
      </c>
      <c r="G1291" s="235"/>
      <c r="H1291" s="238">
        <v>264.85000000000002</v>
      </c>
      <c r="I1291" s="239"/>
      <c r="J1291" s="235"/>
      <c r="K1291" s="235"/>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197</v>
      </c>
      <c r="AU1291" s="244" t="s">
        <v>81</v>
      </c>
      <c r="AV1291" s="13" t="s">
        <v>81</v>
      </c>
      <c r="AW1291" s="13" t="s">
        <v>33</v>
      </c>
      <c r="AX1291" s="13" t="s">
        <v>72</v>
      </c>
      <c r="AY1291" s="244" t="s">
        <v>174</v>
      </c>
    </row>
    <row r="1292" s="13" customFormat="1">
      <c r="A1292" s="13"/>
      <c r="B1292" s="234"/>
      <c r="C1292" s="235"/>
      <c r="D1292" s="228" t="s">
        <v>197</v>
      </c>
      <c r="E1292" s="236" t="s">
        <v>19</v>
      </c>
      <c r="F1292" s="237" t="s">
        <v>803</v>
      </c>
      <c r="G1292" s="235"/>
      <c r="H1292" s="238">
        <v>12.52</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197</v>
      </c>
      <c r="AU1292" s="244" t="s">
        <v>81</v>
      </c>
      <c r="AV1292" s="13" t="s">
        <v>81</v>
      </c>
      <c r="AW1292" s="13" t="s">
        <v>33</v>
      </c>
      <c r="AX1292" s="13" t="s">
        <v>72</v>
      </c>
      <c r="AY1292" s="244" t="s">
        <v>174</v>
      </c>
    </row>
    <row r="1293" s="13" customFormat="1">
      <c r="A1293" s="13"/>
      <c r="B1293" s="234"/>
      <c r="C1293" s="235"/>
      <c r="D1293" s="228" t="s">
        <v>197</v>
      </c>
      <c r="E1293" s="236" t="s">
        <v>19</v>
      </c>
      <c r="F1293" s="237" t="s">
        <v>1926</v>
      </c>
      <c r="G1293" s="235"/>
      <c r="H1293" s="238">
        <v>5.125</v>
      </c>
      <c r="I1293" s="239"/>
      <c r="J1293" s="235"/>
      <c r="K1293" s="235"/>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197</v>
      </c>
      <c r="AU1293" s="244" t="s">
        <v>81</v>
      </c>
      <c r="AV1293" s="13" t="s">
        <v>81</v>
      </c>
      <c r="AW1293" s="13" t="s">
        <v>33</v>
      </c>
      <c r="AX1293" s="13" t="s">
        <v>72</v>
      </c>
      <c r="AY1293" s="244" t="s">
        <v>174</v>
      </c>
    </row>
    <row r="1294" s="13" customFormat="1">
      <c r="A1294" s="13"/>
      <c r="B1294" s="234"/>
      <c r="C1294" s="235"/>
      <c r="D1294" s="228" t="s">
        <v>197</v>
      </c>
      <c r="E1294" s="236" t="s">
        <v>19</v>
      </c>
      <c r="F1294" s="237" t="s">
        <v>1927</v>
      </c>
      <c r="G1294" s="235"/>
      <c r="H1294" s="238">
        <v>1.7370000000000001</v>
      </c>
      <c r="I1294" s="239"/>
      <c r="J1294" s="235"/>
      <c r="K1294" s="235"/>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197</v>
      </c>
      <c r="AU1294" s="244" t="s">
        <v>81</v>
      </c>
      <c r="AV1294" s="13" t="s">
        <v>81</v>
      </c>
      <c r="AW1294" s="13" t="s">
        <v>33</v>
      </c>
      <c r="AX1294" s="13" t="s">
        <v>72</v>
      </c>
      <c r="AY1294" s="244" t="s">
        <v>174</v>
      </c>
    </row>
    <row r="1295" s="2" customFormat="1" ht="21.75" customHeight="1">
      <c r="A1295" s="40"/>
      <c r="B1295" s="41"/>
      <c r="C1295" s="215" t="s">
        <v>1928</v>
      </c>
      <c r="D1295" s="215" t="s">
        <v>176</v>
      </c>
      <c r="E1295" s="216" t="s">
        <v>1929</v>
      </c>
      <c r="F1295" s="217" t="s">
        <v>1930</v>
      </c>
      <c r="G1295" s="218" t="s">
        <v>252</v>
      </c>
      <c r="H1295" s="219">
        <v>264.85000000000002</v>
      </c>
      <c r="I1295" s="220"/>
      <c r="J1295" s="221">
        <f>ROUND(I1295*H1295,2)</f>
        <v>0</v>
      </c>
      <c r="K1295" s="217" t="s">
        <v>180</v>
      </c>
      <c r="L1295" s="46"/>
      <c r="M1295" s="222" t="s">
        <v>19</v>
      </c>
      <c r="N1295" s="223" t="s">
        <v>43</v>
      </c>
      <c r="O1295" s="86"/>
      <c r="P1295" s="224">
        <f>O1295*H1295</f>
        <v>0</v>
      </c>
      <c r="Q1295" s="224">
        <v>0.0045500000000000002</v>
      </c>
      <c r="R1295" s="224">
        <f>Q1295*H1295</f>
        <v>1.2050675000000002</v>
      </c>
      <c r="S1295" s="224">
        <v>0</v>
      </c>
      <c r="T1295" s="225">
        <f>S1295*H1295</f>
        <v>0</v>
      </c>
      <c r="U1295" s="40"/>
      <c r="V1295" s="40"/>
      <c r="W1295" s="40"/>
      <c r="X1295" s="40"/>
      <c r="Y1295" s="40"/>
      <c r="Z1295" s="40"/>
      <c r="AA1295" s="40"/>
      <c r="AB1295" s="40"/>
      <c r="AC1295" s="40"/>
      <c r="AD1295" s="40"/>
      <c r="AE1295" s="40"/>
      <c r="AR1295" s="226" t="s">
        <v>275</v>
      </c>
      <c r="AT1295" s="226" t="s">
        <v>176</v>
      </c>
      <c r="AU1295" s="226" t="s">
        <v>81</v>
      </c>
      <c r="AY1295" s="19" t="s">
        <v>174</v>
      </c>
      <c r="BE1295" s="227">
        <f>IF(N1295="základní",J1295,0)</f>
        <v>0</v>
      </c>
      <c r="BF1295" s="227">
        <f>IF(N1295="snížená",J1295,0)</f>
        <v>0</v>
      </c>
      <c r="BG1295" s="227">
        <f>IF(N1295="zákl. přenesená",J1295,0)</f>
        <v>0</v>
      </c>
      <c r="BH1295" s="227">
        <f>IF(N1295="sníž. přenesená",J1295,0)</f>
        <v>0</v>
      </c>
      <c r="BI1295" s="227">
        <f>IF(N1295="nulová",J1295,0)</f>
        <v>0</v>
      </c>
      <c r="BJ1295" s="19" t="s">
        <v>79</v>
      </c>
      <c r="BK1295" s="227">
        <f>ROUND(I1295*H1295,2)</f>
        <v>0</v>
      </c>
      <c r="BL1295" s="19" t="s">
        <v>275</v>
      </c>
      <c r="BM1295" s="226" t="s">
        <v>1931</v>
      </c>
    </row>
    <row r="1296" s="2" customFormat="1">
      <c r="A1296" s="40"/>
      <c r="B1296" s="41"/>
      <c r="C1296" s="42"/>
      <c r="D1296" s="228" t="s">
        <v>183</v>
      </c>
      <c r="E1296" s="42"/>
      <c r="F1296" s="229" t="s">
        <v>1932</v>
      </c>
      <c r="G1296" s="42"/>
      <c r="H1296" s="42"/>
      <c r="I1296" s="230"/>
      <c r="J1296" s="42"/>
      <c r="K1296" s="42"/>
      <c r="L1296" s="46"/>
      <c r="M1296" s="231"/>
      <c r="N1296" s="232"/>
      <c r="O1296" s="86"/>
      <c r="P1296" s="86"/>
      <c r="Q1296" s="86"/>
      <c r="R1296" s="86"/>
      <c r="S1296" s="86"/>
      <c r="T1296" s="87"/>
      <c r="U1296" s="40"/>
      <c r="V1296" s="40"/>
      <c r="W1296" s="40"/>
      <c r="X1296" s="40"/>
      <c r="Y1296" s="40"/>
      <c r="Z1296" s="40"/>
      <c r="AA1296" s="40"/>
      <c r="AB1296" s="40"/>
      <c r="AC1296" s="40"/>
      <c r="AD1296" s="40"/>
      <c r="AE1296" s="40"/>
      <c r="AT1296" s="19" t="s">
        <v>183</v>
      </c>
      <c r="AU1296" s="19" t="s">
        <v>81</v>
      </c>
    </row>
    <row r="1297" s="2" customFormat="1">
      <c r="A1297" s="40"/>
      <c r="B1297" s="41"/>
      <c r="C1297" s="42"/>
      <c r="D1297" s="228" t="s">
        <v>185</v>
      </c>
      <c r="E1297" s="42"/>
      <c r="F1297" s="233" t="s">
        <v>763</v>
      </c>
      <c r="G1297" s="42"/>
      <c r="H1297" s="42"/>
      <c r="I1297" s="230"/>
      <c r="J1297" s="42"/>
      <c r="K1297" s="42"/>
      <c r="L1297" s="46"/>
      <c r="M1297" s="231"/>
      <c r="N1297" s="232"/>
      <c r="O1297" s="86"/>
      <c r="P1297" s="86"/>
      <c r="Q1297" s="86"/>
      <c r="R1297" s="86"/>
      <c r="S1297" s="86"/>
      <c r="T1297" s="87"/>
      <c r="U1297" s="40"/>
      <c r="V1297" s="40"/>
      <c r="W1297" s="40"/>
      <c r="X1297" s="40"/>
      <c r="Y1297" s="40"/>
      <c r="Z1297" s="40"/>
      <c r="AA1297" s="40"/>
      <c r="AB1297" s="40"/>
      <c r="AC1297" s="40"/>
      <c r="AD1297" s="40"/>
      <c r="AE1297" s="40"/>
      <c r="AT1297" s="19" t="s">
        <v>185</v>
      </c>
      <c r="AU1297" s="19" t="s">
        <v>81</v>
      </c>
    </row>
    <row r="1298" s="13" customFormat="1">
      <c r="A1298" s="13"/>
      <c r="B1298" s="234"/>
      <c r="C1298" s="235"/>
      <c r="D1298" s="228" t="s">
        <v>197</v>
      </c>
      <c r="E1298" s="236" t="s">
        <v>19</v>
      </c>
      <c r="F1298" s="237" t="s">
        <v>1933</v>
      </c>
      <c r="G1298" s="235"/>
      <c r="H1298" s="238">
        <v>264.85000000000002</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197</v>
      </c>
      <c r="AU1298" s="244" t="s">
        <v>81</v>
      </c>
      <c r="AV1298" s="13" t="s">
        <v>81</v>
      </c>
      <c r="AW1298" s="13" t="s">
        <v>33</v>
      </c>
      <c r="AX1298" s="13" t="s">
        <v>72</v>
      </c>
      <c r="AY1298" s="244" t="s">
        <v>174</v>
      </c>
    </row>
    <row r="1299" s="2" customFormat="1">
      <c r="A1299" s="40"/>
      <c r="B1299" s="41"/>
      <c r="C1299" s="215" t="s">
        <v>1934</v>
      </c>
      <c r="D1299" s="215" t="s">
        <v>176</v>
      </c>
      <c r="E1299" s="216" t="s">
        <v>1935</v>
      </c>
      <c r="F1299" s="217" t="s">
        <v>1936</v>
      </c>
      <c r="G1299" s="218" t="s">
        <v>252</v>
      </c>
      <c r="H1299" s="219">
        <v>90.072000000000003</v>
      </c>
      <c r="I1299" s="220"/>
      <c r="J1299" s="221">
        <f>ROUND(I1299*H1299,2)</f>
        <v>0</v>
      </c>
      <c r="K1299" s="217" t="s">
        <v>180</v>
      </c>
      <c r="L1299" s="46"/>
      <c r="M1299" s="222" t="s">
        <v>19</v>
      </c>
      <c r="N1299" s="223" t="s">
        <v>43</v>
      </c>
      <c r="O1299" s="86"/>
      <c r="P1299" s="224">
        <f>O1299*H1299</f>
        <v>0</v>
      </c>
      <c r="Q1299" s="224">
        <v>0.0015</v>
      </c>
      <c r="R1299" s="224">
        <f>Q1299*H1299</f>
        <v>0.13510800000000001</v>
      </c>
      <c r="S1299" s="224">
        <v>0</v>
      </c>
      <c r="T1299" s="225">
        <f>S1299*H1299</f>
        <v>0</v>
      </c>
      <c r="U1299" s="40"/>
      <c r="V1299" s="40"/>
      <c r="W1299" s="40"/>
      <c r="X1299" s="40"/>
      <c r="Y1299" s="40"/>
      <c r="Z1299" s="40"/>
      <c r="AA1299" s="40"/>
      <c r="AB1299" s="40"/>
      <c r="AC1299" s="40"/>
      <c r="AD1299" s="40"/>
      <c r="AE1299" s="40"/>
      <c r="AR1299" s="226" t="s">
        <v>275</v>
      </c>
      <c r="AT1299" s="226" t="s">
        <v>176</v>
      </c>
      <c r="AU1299" s="226" t="s">
        <v>81</v>
      </c>
      <c r="AY1299" s="19" t="s">
        <v>174</v>
      </c>
      <c r="BE1299" s="227">
        <f>IF(N1299="základní",J1299,0)</f>
        <v>0</v>
      </c>
      <c r="BF1299" s="227">
        <f>IF(N1299="snížená",J1299,0)</f>
        <v>0</v>
      </c>
      <c r="BG1299" s="227">
        <f>IF(N1299="zákl. přenesená",J1299,0)</f>
        <v>0</v>
      </c>
      <c r="BH1299" s="227">
        <f>IF(N1299="sníž. přenesená",J1299,0)</f>
        <v>0</v>
      </c>
      <c r="BI1299" s="227">
        <f>IF(N1299="nulová",J1299,0)</f>
        <v>0</v>
      </c>
      <c r="BJ1299" s="19" t="s">
        <v>79</v>
      </c>
      <c r="BK1299" s="227">
        <f>ROUND(I1299*H1299,2)</f>
        <v>0</v>
      </c>
      <c r="BL1299" s="19" t="s">
        <v>275</v>
      </c>
      <c r="BM1299" s="226" t="s">
        <v>1937</v>
      </c>
    </row>
    <row r="1300" s="2" customFormat="1">
      <c r="A1300" s="40"/>
      <c r="B1300" s="41"/>
      <c r="C1300" s="42"/>
      <c r="D1300" s="228" t="s">
        <v>183</v>
      </c>
      <c r="E1300" s="42"/>
      <c r="F1300" s="229" t="s">
        <v>1938</v>
      </c>
      <c r="G1300" s="42"/>
      <c r="H1300" s="42"/>
      <c r="I1300" s="230"/>
      <c r="J1300" s="42"/>
      <c r="K1300" s="42"/>
      <c r="L1300" s="46"/>
      <c r="M1300" s="231"/>
      <c r="N1300" s="232"/>
      <c r="O1300" s="86"/>
      <c r="P1300" s="86"/>
      <c r="Q1300" s="86"/>
      <c r="R1300" s="86"/>
      <c r="S1300" s="86"/>
      <c r="T1300" s="87"/>
      <c r="U1300" s="40"/>
      <c r="V1300" s="40"/>
      <c r="W1300" s="40"/>
      <c r="X1300" s="40"/>
      <c r="Y1300" s="40"/>
      <c r="Z1300" s="40"/>
      <c r="AA1300" s="40"/>
      <c r="AB1300" s="40"/>
      <c r="AC1300" s="40"/>
      <c r="AD1300" s="40"/>
      <c r="AE1300" s="40"/>
      <c r="AT1300" s="19" t="s">
        <v>183</v>
      </c>
      <c r="AU1300" s="19" t="s">
        <v>81</v>
      </c>
    </row>
    <row r="1301" s="2" customFormat="1">
      <c r="A1301" s="40"/>
      <c r="B1301" s="41"/>
      <c r="C1301" s="42"/>
      <c r="D1301" s="228" t="s">
        <v>185</v>
      </c>
      <c r="E1301" s="42"/>
      <c r="F1301" s="233" t="s">
        <v>1939</v>
      </c>
      <c r="G1301" s="42"/>
      <c r="H1301" s="42"/>
      <c r="I1301" s="230"/>
      <c r="J1301" s="42"/>
      <c r="K1301" s="42"/>
      <c r="L1301" s="46"/>
      <c r="M1301" s="231"/>
      <c r="N1301" s="232"/>
      <c r="O1301" s="86"/>
      <c r="P1301" s="86"/>
      <c r="Q1301" s="86"/>
      <c r="R1301" s="86"/>
      <c r="S1301" s="86"/>
      <c r="T1301" s="87"/>
      <c r="U1301" s="40"/>
      <c r="V1301" s="40"/>
      <c r="W1301" s="40"/>
      <c r="X1301" s="40"/>
      <c r="Y1301" s="40"/>
      <c r="Z1301" s="40"/>
      <c r="AA1301" s="40"/>
      <c r="AB1301" s="40"/>
      <c r="AC1301" s="40"/>
      <c r="AD1301" s="40"/>
      <c r="AE1301" s="40"/>
      <c r="AT1301" s="19" t="s">
        <v>185</v>
      </c>
      <c r="AU1301" s="19" t="s">
        <v>81</v>
      </c>
    </row>
    <row r="1302" s="13" customFormat="1">
      <c r="A1302" s="13"/>
      <c r="B1302" s="234"/>
      <c r="C1302" s="235"/>
      <c r="D1302" s="228" t="s">
        <v>197</v>
      </c>
      <c r="E1302" s="236" t="s">
        <v>19</v>
      </c>
      <c r="F1302" s="237" t="s">
        <v>1940</v>
      </c>
      <c r="G1302" s="235"/>
      <c r="H1302" s="238">
        <v>6.5700000000000003</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197</v>
      </c>
      <c r="AU1302" s="244" t="s">
        <v>81</v>
      </c>
      <c r="AV1302" s="13" t="s">
        <v>81</v>
      </c>
      <c r="AW1302" s="13" t="s">
        <v>33</v>
      </c>
      <c r="AX1302" s="13" t="s">
        <v>72</v>
      </c>
      <c r="AY1302" s="244" t="s">
        <v>174</v>
      </c>
    </row>
    <row r="1303" s="13" customFormat="1">
      <c r="A1303" s="13"/>
      <c r="B1303" s="234"/>
      <c r="C1303" s="235"/>
      <c r="D1303" s="228" t="s">
        <v>197</v>
      </c>
      <c r="E1303" s="236" t="s">
        <v>19</v>
      </c>
      <c r="F1303" s="237" t="s">
        <v>509</v>
      </c>
      <c r="G1303" s="235"/>
      <c r="H1303" s="238">
        <v>14.82</v>
      </c>
      <c r="I1303" s="239"/>
      <c r="J1303" s="235"/>
      <c r="K1303" s="235"/>
      <c r="L1303" s="240"/>
      <c r="M1303" s="241"/>
      <c r="N1303" s="242"/>
      <c r="O1303" s="242"/>
      <c r="P1303" s="242"/>
      <c r="Q1303" s="242"/>
      <c r="R1303" s="242"/>
      <c r="S1303" s="242"/>
      <c r="T1303" s="243"/>
      <c r="U1303" s="13"/>
      <c r="V1303" s="13"/>
      <c r="W1303" s="13"/>
      <c r="X1303" s="13"/>
      <c r="Y1303" s="13"/>
      <c r="Z1303" s="13"/>
      <c r="AA1303" s="13"/>
      <c r="AB1303" s="13"/>
      <c r="AC1303" s="13"/>
      <c r="AD1303" s="13"/>
      <c r="AE1303" s="13"/>
      <c r="AT1303" s="244" t="s">
        <v>197</v>
      </c>
      <c r="AU1303" s="244" t="s">
        <v>81</v>
      </c>
      <c r="AV1303" s="13" t="s">
        <v>81</v>
      </c>
      <c r="AW1303" s="13" t="s">
        <v>33</v>
      </c>
      <c r="AX1303" s="13" t="s">
        <v>72</v>
      </c>
      <c r="AY1303" s="244" t="s">
        <v>174</v>
      </c>
    </row>
    <row r="1304" s="13" customFormat="1">
      <c r="A1304" s="13"/>
      <c r="B1304" s="234"/>
      <c r="C1304" s="235"/>
      <c r="D1304" s="228" t="s">
        <v>197</v>
      </c>
      <c r="E1304" s="236" t="s">
        <v>19</v>
      </c>
      <c r="F1304" s="237" t="s">
        <v>1941</v>
      </c>
      <c r="G1304" s="235"/>
      <c r="H1304" s="238">
        <v>2.7999999999999998</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197</v>
      </c>
      <c r="AU1304" s="244" t="s">
        <v>81</v>
      </c>
      <c r="AV1304" s="13" t="s">
        <v>81</v>
      </c>
      <c r="AW1304" s="13" t="s">
        <v>33</v>
      </c>
      <c r="AX1304" s="13" t="s">
        <v>72</v>
      </c>
      <c r="AY1304" s="244" t="s">
        <v>174</v>
      </c>
    </row>
    <row r="1305" s="13" customFormat="1">
      <c r="A1305" s="13"/>
      <c r="B1305" s="234"/>
      <c r="C1305" s="235"/>
      <c r="D1305" s="228" t="s">
        <v>197</v>
      </c>
      <c r="E1305" s="236" t="s">
        <v>19</v>
      </c>
      <c r="F1305" s="237" t="s">
        <v>1942</v>
      </c>
      <c r="G1305" s="235"/>
      <c r="H1305" s="238">
        <v>46.5</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197</v>
      </c>
      <c r="AU1305" s="244" t="s">
        <v>81</v>
      </c>
      <c r="AV1305" s="13" t="s">
        <v>81</v>
      </c>
      <c r="AW1305" s="13" t="s">
        <v>33</v>
      </c>
      <c r="AX1305" s="13" t="s">
        <v>72</v>
      </c>
      <c r="AY1305" s="244" t="s">
        <v>174</v>
      </c>
    </row>
    <row r="1306" s="13" customFormat="1">
      <c r="A1306" s="13"/>
      <c r="B1306" s="234"/>
      <c r="C1306" s="235"/>
      <c r="D1306" s="228" t="s">
        <v>197</v>
      </c>
      <c r="E1306" s="236" t="s">
        <v>19</v>
      </c>
      <c r="F1306" s="237" t="s">
        <v>803</v>
      </c>
      <c r="G1306" s="235"/>
      <c r="H1306" s="238">
        <v>12.52</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197</v>
      </c>
      <c r="AU1306" s="244" t="s">
        <v>81</v>
      </c>
      <c r="AV1306" s="13" t="s">
        <v>81</v>
      </c>
      <c r="AW1306" s="13" t="s">
        <v>33</v>
      </c>
      <c r="AX1306" s="13" t="s">
        <v>72</v>
      </c>
      <c r="AY1306" s="244" t="s">
        <v>174</v>
      </c>
    </row>
    <row r="1307" s="13" customFormat="1">
      <c r="A1307" s="13"/>
      <c r="B1307" s="234"/>
      <c r="C1307" s="235"/>
      <c r="D1307" s="228" t="s">
        <v>197</v>
      </c>
      <c r="E1307" s="236" t="s">
        <v>19</v>
      </c>
      <c r="F1307" s="237" t="s">
        <v>1926</v>
      </c>
      <c r="G1307" s="235"/>
      <c r="H1307" s="238">
        <v>5.125</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197</v>
      </c>
      <c r="AU1307" s="244" t="s">
        <v>81</v>
      </c>
      <c r="AV1307" s="13" t="s">
        <v>81</v>
      </c>
      <c r="AW1307" s="13" t="s">
        <v>33</v>
      </c>
      <c r="AX1307" s="13" t="s">
        <v>72</v>
      </c>
      <c r="AY1307" s="244" t="s">
        <v>174</v>
      </c>
    </row>
    <row r="1308" s="13" customFormat="1">
      <c r="A1308" s="13"/>
      <c r="B1308" s="234"/>
      <c r="C1308" s="235"/>
      <c r="D1308" s="228" t="s">
        <v>197</v>
      </c>
      <c r="E1308" s="236" t="s">
        <v>19</v>
      </c>
      <c r="F1308" s="237" t="s">
        <v>1927</v>
      </c>
      <c r="G1308" s="235"/>
      <c r="H1308" s="238">
        <v>1.7370000000000001</v>
      </c>
      <c r="I1308" s="239"/>
      <c r="J1308" s="235"/>
      <c r="K1308" s="235"/>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197</v>
      </c>
      <c r="AU1308" s="244" t="s">
        <v>81</v>
      </c>
      <c r="AV1308" s="13" t="s">
        <v>81</v>
      </c>
      <c r="AW1308" s="13" t="s">
        <v>33</v>
      </c>
      <c r="AX1308" s="13" t="s">
        <v>72</v>
      </c>
      <c r="AY1308" s="244" t="s">
        <v>174</v>
      </c>
    </row>
    <row r="1309" s="2" customFormat="1" ht="16.5" customHeight="1">
      <c r="A1309" s="40"/>
      <c r="B1309" s="41"/>
      <c r="C1309" s="215" t="s">
        <v>1943</v>
      </c>
      <c r="D1309" s="215" t="s">
        <v>176</v>
      </c>
      <c r="E1309" s="216" t="s">
        <v>1944</v>
      </c>
      <c r="F1309" s="217" t="s">
        <v>1945</v>
      </c>
      <c r="G1309" s="218" t="s">
        <v>179</v>
      </c>
      <c r="H1309" s="219">
        <v>77.780000000000001</v>
      </c>
      <c r="I1309" s="220"/>
      <c r="J1309" s="221">
        <f>ROUND(I1309*H1309,2)</f>
        <v>0</v>
      </c>
      <c r="K1309" s="217" t="s">
        <v>180</v>
      </c>
      <c r="L1309" s="46"/>
      <c r="M1309" s="222" t="s">
        <v>19</v>
      </c>
      <c r="N1309" s="223" t="s">
        <v>43</v>
      </c>
      <c r="O1309" s="86"/>
      <c r="P1309" s="224">
        <f>O1309*H1309</f>
        <v>0</v>
      </c>
      <c r="Q1309" s="224">
        <v>0.00032000000000000003</v>
      </c>
      <c r="R1309" s="224">
        <f>Q1309*H1309</f>
        <v>0.024889600000000001</v>
      </c>
      <c r="S1309" s="224">
        <v>0</v>
      </c>
      <c r="T1309" s="225">
        <f>S1309*H1309</f>
        <v>0</v>
      </c>
      <c r="U1309" s="40"/>
      <c r="V1309" s="40"/>
      <c r="W1309" s="40"/>
      <c r="X1309" s="40"/>
      <c r="Y1309" s="40"/>
      <c r="Z1309" s="40"/>
      <c r="AA1309" s="40"/>
      <c r="AB1309" s="40"/>
      <c r="AC1309" s="40"/>
      <c r="AD1309" s="40"/>
      <c r="AE1309" s="40"/>
      <c r="AR1309" s="226" t="s">
        <v>275</v>
      </c>
      <c r="AT1309" s="226" t="s">
        <v>176</v>
      </c>
      <c r="AU1309" s="226" t="s">
        <v>81</v>
      </c>
      <c r="AY1309" s="19" t="s">
        <v>174</v>
      </c>
      <c r="BE1309" s="227">
        <f>IF(N1309="základní",J1309,0)</f>
        <v>0</v>
      </c>
      <c r="BF1309" s="227">
        <f>IF(N1309="snížená",J1309,0)</f>
        <v>0</v>
      </c>
      <c r="BG1309" s="227">
        <f>IF(N1309="zákl. přenesená",J1309,0)</f>
        <v>0</v>
      </c>
      <c r="BH1309" s="227">
        <f>IF(N1309="sníž. přenesená",J1309,0)</f>
        <v>0</v>
      </c>
      <c r="BI1309" s="227">
        <f>IF(N1309="nulová",J1309,0)</f>
        <v>0</v>
      </c>
      <c r="BJ1309" s="19" t="s">
        <v>79</v>
      </c>
      <c r="BK1309" s="227">
        <f>ROUND(I1309*H1309,2)</f>
        <v>0</v>
      </c>
      <c r="BL1309" s="19" t="s">
        <v>275</v>
      </c>
      <c r="BM1309" s="226" t="s">
        <v>1946</v>
      </c>
    </row>
    <row r="1310" s="2" customFormat="1">
      <c r="A1310" s="40"/>
      <c r="B1310" s="41"/>
      <c r="C1310" s="42"/>
      <c r="D1310" s="228" t="s">
        <v>183</v>
      </c>
      <c r="E1310" s="42"/>
      <c r="F1310" s="229" t="s">
        <v>1947</v>
      </c>
      <c r="G1310" s="42"/>
      <c r="H1310" s="42"/>
      <c r="I1310" s="230"/>
      <c r="J1310" s="42"/>
      <c r="K1310" s="42"/>
      <c r="L1310" s="46"/>
      <c r="M1310" s="231"/>
      <c r="N1310" s="232"/>
      <c r="O1310" s="86"/>
      <c r="P1310" s="86"/>
      <c r="Q1310" s="86"/>
      <c r="R1310" s="86"/>
      <c r="S1310" s="86"/>
      <c r="T1310" s="87"/>
      <c r="U1310" s="40"/>
      <c r="V1310" s="40"/>
      <c r="W1310" s="40"/>
      <c r="X1310" s="40"/>
      <c r="Y1310" s="40"/>
      <c r="Z1310" s="40"/>
      <c r="AA1310" s="40"/>
      <c r="AB1310" s="40"/>
      <c r="AC1310" s="40"/>
      <c r="AD1310" s="40"/>
      <c r="AE1310" s="40"/>
      <c r="AT1310" s="19" t="s">
        <v>183</v>
      </c>
      <c r="AU1310" s="19" t="s">
        <v>81</v>
      </c>
    </row>
    <row r="1311" s="2" customFormat="1">
      <c r="A1311" s="40"/>
      <c r="B1311" s="41"/>
      <c r="C1311" s="42"/>
      <c r="D1311" s="228" t="s">
        <v>185</v>
      </c>
      <c r="E1311" s="42"/>
      <c r="F1311" s="233" t="s">
        <v>1939</v>
      </c>
      <c r="G1311" s="42"/>
      <c r="H1311" s="42"/>
      <c r="I1311" s="230"/>
      <c r="J1311" s="42"/>
      <c r="K1311" s="42"/>
      <c r="L1311" s="46"/>
      <c r="M1311" s="231"/>
      <c r="N1311" s="232"/>
      <c r="O1311" s="86"/>
      <c r="P1311" s="86"/>
      <c r="Q1311" s="86"/>
      <c r="R1311" s="86"/>
      <c r="S1311" s="86"/>
      <c r="T1311" s="87"/>
      <c r="U1311" s="40"/>
      <c r="V1311" s="40"/>
      <c r="W1311" s="40"/>
      <c r="X1311" s="40"/>
      <c r="Y1311" s="40"/>
      <c r="Z1311" s="40"/>
      <c r="AA1311" s="40"/>
      <c r="AB1311" s="40"/>
      <c r="AC1311" s="40"/>
      <c r="AD1311" s="40"/>
      <c r="AE1311" s="40"/>
      <c r="AT1311" s="19" t="s">
        <v>185</v>
      </c>
      <c r="AU1311" s="19" t="s">
        <v>81</v>
      </c>
    </row>
    <row r="1312" s="13" customFormat="1">
      <c r="A1312" s="13"/>
      <c r="B1312" s="234"/>
      <c r="C1312" s="235"/>
      <c r="D1312" s="228" t="s">
        <v>197</v>
      </c>
      <c r="E1312" s="236" t="s">
        <v>19</v>
      </c>
      <c r="F1312" s="237" t="s">
        <v>1948</v>
      </c>
      <c r="G1312" s="235"/>
      <c r="H1312" s="238">
        <v>11.800000000000001</v>
      </c>
      <c r="I1312" s="239"/>
      <c r="J1312" s="235"/>
      <c r="K1312" s="235"/>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197</v>
      </c>
      <c r="AU1312" s="244" t="s">
        <v>81</v>
      </c>
      <c r="AV1312" s="13" t="s">
        <v>81</v>
      </c>
      <c r="AW1312" s="13" t="s">
        <v>33</v>
      </c>
      <c r="AX1312" s="13" t="s">
        <v>72</v>
      </c>
      <c r="AY1312" s="244" t="s">
        <v>174</v>
      </c>
    </row>
    <row r="1313" s="13" customFormat="1">
      <c r="A1313" s="13"/>
      <c r="B1313" s="234"/>
      <c r="C1313" s="235"/>
      <c r="D1313" s="228" t="s">
        <v>197</v>
      </c>
      <c r="E1313" s="236" t="s">
        <v>19</v>
      </c>
      <c r="F1313" s="237" t="s">
        <v>1949</v>
      </c>
      <c r="G1313" s="235"/>
      <c r="H1313" s="238">
        <v>17.550000000000001</v>
      </c>
      <c r="I1313" s="239"/>
      <c r="J1313" s="235"/>
      <c r="K1313" s="235"/>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197</v>
      </c>
      <c r="AU1313" s="244" t="s">
        <v>81</v>
      </c>
      <c r="AV1313" s="13" t="s">
        <v>81</v>
      </c>
      <c r="AW1313" s="13" t="s">
        <v>33</v>
      </c>
      <c r="AX1313" s="13" t="s">
        <v>72</v>
      </c>
      <c r="AY1313" s="244" t="s">
        <v>174</v>
      </c>
    </row>
    <row r="1314" s="13" customFormat="1">
      <c r="A1314" s="13"/>
      <c r="B1314" s="234"/>
      <c r="C1314" s="235"/>
      <c r="D1314" s="228" t="s">
        <v>197</v>
      </c>
      <c r="E1314" s="236" t="s">
        <v>19</v>
      </c>
      <c r="F1314" s="237" t="s">
        <v>1950</v>
      </c>
      <c r="G1314" s="235"/>
      <c r="H1314" s="238">
        <v>6.7999999999999998</v>
      </c>
      <c r="I1314" s="239"/>
      <c r="J1314" s="235"/>
      <c r="K1314" s="235"/>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197</v>
      </c>
      <c r="AU1314" s="244" t="s">
        <v>81</v>
      </c>
      <c r="AV1314" s="13" t="s">
        <v>81</v>
      </c>
      <c r="AW1314" s="13" t="s">
        <v>33</v>
      </c>
      <c r="AX1314" s="13" t="s">
        <v>72</v>
      </c>
      <c r="AY1314" s="244" t="s">
        <v>174</v>
      </c>
    </row>
    <row r="1315" s="13" customFormat="1">
      <c r="A1315" s="13"/>
      <c r="B1315" s="234"/>
      <c r="C1315" s="235"/>
      <c r="D1315" s="228" t="s">
        <v>197</v>
      </c>
      <c r="E1315" s="236" t="s">
        <v>19</v>
      </c>
      <c r="F1315" s="237" t="s">
        <v>1951</v>
      </c>
      <c r="G1315" s="235"/>
      <c r="H1315" s="238">
        <v>29.699999999999999</v>
      </c>
      <c r="I1315" s="239"/>
      <c r="J1315" s="235"/>
      <c r="K1315" s="235"/>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197</v>
      </c>
      <c r="AU1315" s="244" t="s">
        <v>81</v>
      </c>
      <c r="AV1315" s="13" t="s">
        <v>81</v>
      </c>
      <c r="AW1315" s="13" t="s">
        <v>33</v>
      </c>
      <c r="AX1315" s="13" t="s">
        <v>72</v>
      </c>
      <c r="AY1315" s="244" t="s">
        <v>174</v>
      </c>
    </row>
    <row r="1316" s="13" customFormat="1">
      <c r="A1316" s="13"/>
      <c r="B1316" s="234"/>
      <c r="C1316" s="235"/>
      <c r="D1316" s="228" t="s">
        <v>197</v>
      </c>
      <c r="E1316" s="236" t="s">
        <v>19</v>
      </c>
      <c r="F1316" s="237" t="s">
        <v>1952</v>
      </c>
      <c r="G1316" s="235"/>
      <c r="H1316" s="238">
        <v>10</v>
      </c>
      <c r="I1316" s="239"/>
      <c r="J1316" s="235"/>
      <c r="K1316" s="235"/>
      <c r="L1316" s="240"/>
      <c r="M1316" s="241"/>
      <c r="N1316" s="242"/>
      <c r="O1316" s="242"/>
      <c r="P1316" s="242"/>
      <c r="Q1316" s="242"/>
      <c r="R1316" s="242"/>
      <c r="S1316" s="242"/>
      <c r="T1316" s="243"/>
      <c r="U1316" s="13"/>
      <c r="V1316" s="13"/>
      <c r="W1316" s="13"/>
      <c r="X1316" s="13"/>
      <c r="Y1316" s="13"/>
      <c r="Z1316" s="13"/>
      <c r="AA1316" s="13"/>
      <c r="AB1316" s="13"/>
      <c r="AC1316" s="13"/>
      <c r="AD1316" s="13"/>
      <c r="AE1316" s="13"/>
      <c r="AT1316" s="244" t="s">
        <v>197</v>
      </c>
      <c r="AU1316" s="244" t="s">
        <v>81</v>
      </c>
      <c r="AV1316" s="13" t="s">
        <v>81</v>
      </c>
      <c r="AW1316" s="13" t="s">
        <v>33</v>
      </c>
      <c r="AX1316" s="13" t="s">
        <v>72</v>
      </c>
      <c r="AY1316" s="244" t="s">
        <v>174</v>
      </c>
    </row>
    <row r="1317" s="13" customFormat="1">
      <c r="A1317" s="13"/>
      <c r="B1317" s="234"/>
      <c r="C1317" s="235"/>
      <c r="D1317" s="228" t="s">
        <v>197</v>
      </c>
      <c r="E1317" s="236" t="s">
        <v>19</v>
      </c>
      <c r="F1317" s="237" t="s">
        <v>1953</v>
      </c>
      <c r="G1317" s="235"/>
      <c r="H1317" s="238">
        <v>1.9299999999999999</v>
      </c>
      <c r="I1317" s="239"/>
      <c r="J1317" s="235"/>
      <c r="K1317" s="235"/>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197</v>
      </c>
      <c r="AU1317" s="244" t="s">
        <v>81</v>
      </c>
      <c r="AV1317" s="13" t="s">
        <v>81</v>
      </c>
      <c r="AW1317" s="13" t="s">
        <v>33</v>
      </c>
      <c r="AX1317" s="13" t="s">
        <v>72</v>
      </c>
      <c r="AY1317" s="244" t="s">
        <v>174</v>
      </c>
    </row>
    <row r="1318" s="2" customFormat="1">
      <c r="A1318" s="40"/>
      <c r="B1318" s="41"/>
      <c r="C1318" s="215" t="s">
        <v>1954</v>
      </c>
      <c r="D1318" s="215" t="s">
        <v>176</v>
      </c>
      <c r="E1318" s="216" t="s">
        <v>1955</v>
      </c>
      <c r="F1318" s="217" t="s">
        <v>1956</v>
      </c>
      <c r="G1318" s="218" t="s">
        <v>179</v>
      </c>
      <c r="H1318" s="219">
        <v>10.789999999999999</v>
      </c>
      <c r="I1318" s="220"/>
      <c r="J1318" s="221">
        <f>ROUND(I1318*H1318,2)</f>
        <v>0</v>
      </c>
      <c r="K1318" s="217" t="s">
        <v>180</v>
      </c>
      <c r="L1318" s="46"/>
      <c r="M1318" s="222" t="s">
        <v>19</v>
      </c>
      <c r="N1318" s="223" t="s">
        <v>43</v>
      </c>
      <c r="O1318" s="86"/>
      <c r="P1318" s="224">
        <f>O1318*H1318</f>
        <v>0</v>
      </c>
      <c r="Q1318" s="224">
        <v>0.00034000000000000002</v>
      </c>
      <c r="R1318" s="224">
        <f>Q1318*H1318</f>
        <v>0.0036686000000000002</v>
      </c>
      <c r="S1318" s="224">
        <v>0</v>
      </c>
      <c r="T1318" s="225">
        <f>S1318*H1318</f>
        <v>0</v>
      </c>
      <c r="U1318" s="40"/>
      <c r="V1318" s="40"/>
      <c r="W1318" s="40"/>
      <c r="X1318" s="40"/>
      <c r="Y1318" s="40"/>
      <c r="Z1318" s="40"/>
      <c r="AA1318" s="40"/>
      <c r="AB1318" s="40"/>
      <c r="AC1318" s="40"/>
      <c r="AD1318" s="40"/>
      <c r="AE1318" s="40"/>
      <c r="AR1318" s="226" t="s">
        <v>275</v>
      </c>
      <c r="AT1318" s="226" t="s">
        <v>176</v>
      </c>
      <c r="AU1318" s="226" t="s">
        <v>81</v>
      </c>
      <c r="AY1318" s="19" t="s">
        <v>174</v>
      </c>
      <c r="BE1318" s="227">
        <f>IF(N1318="základní",J1318,0)</f>
        <v>0</v>
      </c>
      <c r="BF1318" s="227">
        <f>IF(N1318="snížená",J1318,0)</f>
        <v>0</v>
      </c>
      <c r="BG1318" s="227">
        <f>IF(N1318="zákl. přenesená",J1318,0)</f>
        <v>0</v>
      </c>
      <c r="BH1318" s="227">
        <f>IF(N1318="sníž. přenesená",J1318,0)</f>
        <v>0</v>
      </c>
      <c r="BI1318" s="227">
        <f>IF(N1318="nulová",J1318,0)</f>
        <v>0</v>
      </c>
      <c r="BJ1318" s="19" t="s">
        <v>79</v>
      </c>
      <c r="BK1318" s="227">
        <f>ROUND(I1318*H1318,2)</f>
        <v>0</v>
      </c>
      <c r="BL1318" s="19" t="s">
        <v>275</v>
      </c>
      <c r="BM1318" s="226" t="s">
        <v>1957</v>
      </c>
    </row>
    <row r="1319" s="2" customFormat="1">
      <c r="A1319" s="40"/>
      <c r="B1319" s="41"/>
      <c r="C1319" s="42"/>
      <c r="D1319" s="228" t="s">
        <v>183</v>
      </c>
      <c r="E1319" s="42"/>
      <c r="F1319" s="229" t="s">
        <v>1958</v>
      </c>
      <c r="G1319" s="42"/>
      <c r="H1319" s="42"/>
      <c r="I1319" s="230"/>
      <c r="J1319" s="42"/>
      <c r="K1319" s="42"/>
      <c r="L1319" s="46"/>
      <c r="M1319" s="231"/>
      <c r="N1319" s="232"/>
      <c r="O1319" s="86"/>
      <c r="P1319" s="86"/>
      <c r="Q1319" s="86"/>
      <c r="R1319" s="86"/>
      <c r="S1319" s="86"/>
      <c r="T1319" s="87"/>
      <c r="U1319" s="40"/>
      <c r="V1319" s="40"/>
      <c r="W1319" s="40"/>
      <c r="X1319" s="40"/>
      <c r="Y1319" s="40"/>
      <c r="Z1319" s="40"/>
      <c r="AA1319" s="40"/>
      <c r="AB1319" s="40"/>
      <c r="AC1319" s="40"/>
      <c r="AD1319" s="40"/>
      <c r="AE1319" s="40"/>
      <c r="AT1319" s="19" t="s">
        <v>183</v>
      </c>
      <c r="AU1319" s="19" t="s">
        <v>81</v>
      </c>
    </row>
    <row r="1320" s="2" customFormat="1">
      <c r="A1320" s="40"/>
      <c r="B1320" s="41"/>
      <c r="C1320" s="42"/>
      <c r="D1320" s="228" t="s">
        <v>185</v>
      </c>
      <c r="E1320" s="42"/>
      <c r="F1320" s="233" t="s">
        <v>763</v>
      </c>
      <c r="G1320" s="42"/>
      <c r="H1320" s="42"/>
      <c r="I1320" s="230"/>
      <c r="J1320" s="42"/>
      <c r="K1320" s="42"/>
      <c r="L1320" s="46"/>
      <c r="M1320" s="231"/>
      <c r="N1320" s="232"/>
      <c r="O1320" s="86"/>
      <c r="P1320" s="86"/>
      <c r="Q1320" s="86"/>
      <c r="R1320" s="86"/>
      <c r="S1320" s="86"/>
      <c r="T1320" s="87"/>
      <c r="U1320" s="40"/>
      <c r="V1320" s="40"/>
      <c r="W1320" s="40"/>
      <c r="X1320" s="40"/>
      <c r="Y1320" s="40"/>
      <c r="Z1320" s="40"/>
      <c r="AA1320" s="40"/>
      <c r="AB1320" s="40"/>
      <c r="AC1320" s="40"/>
      <c r="AD1320" s="40"/>
      <c r="AE1320" s="40"/>
      <c r="AT1320" s="19" t="s">
        <v>185</v>
      </c>
      <c r="AU1320" s="19" t="s">
        <v>81</v>
      </c>
    </row>
    <row r="1321" s="13" customFormat="1">
      <c r="A1321" s="13"/>
      <c r="B1321" s="234"/>
      <c r="C1321" s="235"/>
      <c r="D1321" s="228" t="s">
        <v>197</v>
      </c>
      <c r="E1321" s="236" t="s">
        <v>19</v>
      </c>
      <c r="F1321" s="237" t="s">
        <v>1959</v>
      </c>
      <c r="G1321" s="235"/>
      <c r="H1321" s="238">
        <v>10.789999999999999</v>
      </c>
      <c r="I1321" s="239"/>
      <c r="J1321" s="235"/>
      <c r="K1321" s="235"/>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197</v>
      </c>
      <c r="AU1321" s="244" t="s">
        <v>81</v>
      </c>
      <c r="AV1321" s="13" t="s">
        <v>81</v>
      </c>
      <c r="AW1321" s="13" t="s">
        <v>33</v>
      </c>
      <c r="AX1321" s="13" t="s">
        <v>72</v>
      </c>
      <c r="AY1321" s="244" t="s">
        <v>174</v>
      </c>
    </row>
    <row r="1322" s="2" customFormat="1">
      <c r="A1322" s="40"/>
      <c r="B1322" s="41"/>
      <c r="C1322" s="245" t="s">
        <v>1960</v>
      </c>
      <c r="D1322" s="245" t="s">
        <v>269</v>
      </c>
      <c r="E1322" s="246" t="s">
        <v>1961</v>
      </c>
      <c r="F1322" s="247" t="s">
        <v>1962</v>
      </c>
      <c r="G1322" s="248" t="s">
        <v>179</v>
      </c>
      <c r="H1322" s="249">
        <v>11.869</v>
      </c>
      <c r="I1322" s="250"/>
      <c r="J1322" s="251">
        <f>ROUND(I1322*H1322,2)</f>
        <v>0</v>
      </c>
      <c r="K1322" s="247" t="s">
        <v>180</v>
      </c>
      <c r="L1322" s="252"/>
      <c r="M1322" s="253" t="s">
        <v>19</v>
      </c>
      <c r="N1322" s="254" t="s">
        <v>43</v>
      </c>
      <c r="O1322" s="86"/>
      <c r="P1322" s="224">
        <f>O1322*H1322</f>
        <v>0</v>
      </c>
      <c r="Q1322" s="224">
        <v>0.00038999999999999999</v>
      </c>
      <c r="R1322" s="224">
        <f>Q1322*H1322</f>
        <v>0.00462891</v>
      </c>
      <c r="S1322" s="224">
        <v>0</v>
      </c>
      <c r="T1322" s="225">
        <f>S1322*H1322</f>
        <v>0</v>
      </c>
      <c r="U1322" s="40"/>
      <c r="V1322" s="40"/>
      <c r="W1322" s="40"/>
      <c r="X1322" s="40"/>
      <c r="Y1322" s="40"/>
      <c r="Z1322" s="40"/>
      <c r="AA1322" s="40"/>
      <c r="AB1322" s="40"/>
      <c r="AC1322" s="40"/>
      <c r="AD1322" s="40"/>
      <c r="AE1322" s="40"/>
      <c r="AR1322" s="226" t="s">
        <v>394</v>
      </c>
      <c r="AT1322" s="226" t="s">
        <v>269</v>
      </c>
      <c r="AU1322" s="226" t="s">
        <v>81</v>
      </c>
      <c r="AY1322" s="19" t="s">
        <v>174</v>
      </c>
      <c r="BE1322" s="227">
        <f>IF(N1322="základní",J1322,0)</f>
        <v>0</v>
      </c>
      <c r="BF1322" s="227">
        <f>IF(N1322="snížená",J1322,0)</f>
        <v>0</v>
      </c>
      <c r="BG1322" s="227">
        <f>IF(N1322="zákl. přenesená",J1322,0)</f>
        <v>0</v>
      </c>
      <c r="BH1322" s="227">
        <f>IF(N1322="sníž. přenesená",J1322,0)</f>
        <v>0</v>
      </c>
      <c r="BI1322" s="227">
        <f>IF(N1322="nulová",J1322,0)</f>
        <v>0</v>
      </c>
      <c r="BJ1322" s="19" t="s">
        <v>79</v>
      </c>
      <c r="BK1322" s="227">
        <f>ROUND(I1322*H1322,2)</f>
        <v>0</v>
      </c>
      <c r="BL1322" s="19" t="s">
        <v>275</v>
      </c>
      <c r="BM1322" s="226" t="s">
        <v>1963</v>
      </c>
    </row>
    <row r="1323" s="2" customFormat="1">
      <c r="A1323" s="40"/>
      <c r="B1323" s="41"/>
      <c r="C1323" s="42"/>
      <c r="D1323" s="228" t="s">
        <v>183</v>
      </c>
      <c r="E1323" s="42"/>
      <c r="F1323" s="229" t="s">
        <v>1962</v>
      </c>
      <c r="G1323" s="42"/>
      <c r="H1323" s="42"/>
      <c r="I1323" s="230"/>
      <c r="J1323" s="42"/>
      <c r="K1323" s="42"/>
      <c r="L1323" s="46"/>
      <c r="M1323" s="231"/>
      <c r="N1323" s="232"/>
      <c r="O1323" s="86"/>
      <c r="P1323" s="86"/>
      <c r="Q1323" s="86"/>
      <c r="R1323" s="86"/>
      <c r="S1323" s="86"/>
      <c r="T1323" s="87"/>
      <c r="U1323" s="40"/>
      <c r="V1323" s="40"/>
      <c r="W1323" s="40"/>
      <c r="X1323" s="40"/>
      <c r="Y1323" s="40"/>
      <c r="Z1323" s="40"/>
      <c r="AA1323" s="40"/>
      <c r="AB1323" s="40"/>
      <c r="AC1323" s="40"/>
      <c r="AD1323" s="40"/>
      <c r="AE1323" s="40"/>
      <c r="AT1323" s="19" t="s">
        <v>183</v>
      </c>
      <c r="AU1323" s="19" t="s">
        <v>81</v>
      </c>
    </row>
    <row r="1324" s="13" customFormat="1">
      <c r="A1324" s="13"/>
      <c r="B1324" s="234"/>
      <c r="C1324" s="235"/>
      <c r="D1324" s="228" t="s">
        <v>197</v>
      </c>
      <c r="E1324" s="235"/>
      <c r="F1324" s="237" t="s">
        <v>1964</v>
      </c>
      <c r="G1324" s="235"/>
      <c r="H1324" s="238">
        <v>11.869</v>
      </c>
      <c r="I1324" s="239"/>
      <c r="J1324" s="235"/>
      <c r="K1324" s="235"/>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197</v>
      </c>
      <c r="AU1324" s="244" t="s">
        <v>81</v>
      </c>
      <c r="AV1324" s="13" t="s">
        <v>81</v>
      </c>
      <c r="AW1324" s="13" t="s">
        <v>4</v>
      </c>
      <c r="AX1324" s="13" t="s">
        <v>79</v>
      </c>
      <c r="AY1324" s="244" t="s">
        <v>174</v>
      </c>
    </row>
    <row r="1325" s="2" customFormat="1">
      <c r="A1325" s="40"/>
      <c r="B1325" s="41"/>
      <c r="C1325" s="215" t="s">
        <v>1965</v>
      </c>
      <c r="D1325" s="215" t="s">
        <v>176</v>
      </c>
      <c r="E1325" s="216" t="s">
        <v>1966</v>
      </c>
      <c r="F1325" s="217" t="s">
        <v>1967</v>
      </c>
      <c r="G1325" s="218" t="s">
        <v>179</v>
      </c>
      <c r="H1325" s="219">
        <v>10.789999999999999</v>
      </c>
      <c r="I1325" s="220"/>
      <c r="J1325" s="221">
        <f>ROUND(I1325*H1325,2)</f>
        <v>0</v>
      </c>
      <c r="K1325" s="217" t="s">
        <v>180</v>
      </c>
      <c r="L1325" s="46"/>
      <c r="M1325" s="222" t="s">
        <v>19</v>
      </c>
      <c r="N1325" s="223" t="s">
        <v>43</v>
      </c>
      <c r="O1325" s="86"/>
      <c r="P1325" s="224">
        <f>O1325*H1325</f>
        <v>0</v>
      </c>
      <c r="Q1325" s="224">
        <v>0.0015299999999999999</v>
      </c>
      <c r="R1325" s="224">
        <f>Q1325*H1325</f>
        <v>0.016508699999999998</v>
      </c>
      <c r="S1325" s="224">
        <v>0</v>
      </c>
      <c r="T1325" s="225">
        <f>S1325*H1325</f>
        <v>0</v>
      </c>
      <c r="U1325" s="40"/>
      <c r="V1325" s="40"/>
      <c r="W1325" s="40"/>
      <c r="X1325" s="40"/>
      <c r="Y1325" s="40"/>
      <c r="Z1325" s="40"/>
      <c r="AA1325" s="40"/>
      <c r="AB1325" s="40"/>
      <c r="AC1325" s="40"/>
      <c r="AD1325" s="40"/>
      <c r="AE1325" s="40"/>
      <c r="AR1325" s="226" t="s">
        <v>275</v>
      </c>
      <c r="AT1325" s="226" t="s">
        <v>176</v>
      </c>
      <c r="AU1325" s="226" t="s">
        <v>81</v>
      </c>
      <c r="AY1325" s="19" t="s">
        <v>174</v>
      </c>
      <c r="BE1325" s="227">
        <f>IF(N1325="základní",J1325,0)</f>
        <v>0</v>
      </c>
      <c r="BF1325" s="227">
        <f>IF(N1325="snížená",J1325,0)</f>
        <v>0</v>
      </c>
      <c r="BG1325" s="227">
        <f>IF(N1325="zákl. přenesená",J1325,0)</f>
        <v>0</v>
      </c>
      <c r="BH1325" s="227">
        <f>IF(N1325="sníž. přenesená",J1325,0)</f>
        <v>0</v>
      </c>
      <c r="BI1325" s="227">
        <f>IF(N1325="nulová",J1325,0)</f>
        <v>0</v>
      </c>
      <c r="BJ1325" s="19" t="s">
        <v>79</v>
      </c>
      <c r="BK1325" s="227">
        <f>ROUND(I1325*H1325,2)</f>
        <v>0</v>
      </c>
      <c r="BL1325" s="19" t="s">
        <v>275</v>
      </c>
      <c r="BM1325" s="226" t="s">
        <v>1968</v>
      </c>
    </row>
    <row r="1326" s="2" customFormat="1">
      <c r="A1326" s="40"/>
      <c r="B1326" s="41"/>
      <c r="C1326" s="42"/>
      <c r="D1326" s="228" t="s">
        <v>183</v>
      </c>
      <c r="E1326" s="42"/>
      <c r="F1326" s="229" t="s">
        <v>1969</v>
      </c>
      <c r="G1326" s="42"/>
      <c r="H1326" s="42"/>
      <c r="I1326" s="230"/>
      <c r="J1326" s="42"/>
      <c r="K1326" s="42"/>
      <c r="L1326" s="46"/>
      <c r="M1326" s="231"/>
      <c r="N1326" s="232"/>
      <c r="O1326" s="86"/>
      <c r="P1326" s="86"/>
      <c r="Q1326" s="86"/>
      <c r="R1326" s="86"/>
      <c r="S1326" s="86"/>
      <c r="T1326" s="87"/>
      <c r="U1326" s="40"/>
      <c r="V1326" s="40"/>
      <c r="W1326" s="40"/>
      <c r="X1326" s="40"/>
      <c r="Y1326" s="40"/>
      <c r="Z1326" s="40"/>
      <c r="AA1326" s="40"/>
      <c r="AB1326" s="40"/>
      <c r="AC1326" s="40"/>
      <c r="AD1326" s="40"/>
      <c r="AE1326" s="40"/>
      <c r="AT1326" s="19" t="s">
        <v>183</v>
      </c>
      <c r="AU1326" s="19" t="s">
        <v>81</v>
      </c>
    </row>
    <row r="1327" s="2" customFormat="1">
      <c r="A1327" s="40"/>
      <c r="B1327" s="41"/>
      <c r="C1327" s="42"/>
      <c r="D1327" s="228" t="s">
        <v>185</v>
      </c>
      <c r="E1327" s="42"/>
      <c r="F1327" s="233" t="s">
        <v>1970</v>
      </c>
      <c r="G1327" s="42"/>
      <c r="H1327" s="42"/>
      <c r="I1327" s="230"/>
      <c r="J1327" s="42"/>
      <c r="K1327" s="42"/>
      <c r="L1327" s="46"/>
      <c r="M1327" s="231"/>
      <c r="N1327" s="232"/>
      <c r="O1327" s="86"/>
      <c r="P1327" s="86"/>
      <c r="Q1327" s="86"/>
      <c r="R1327" s="86"/>
      <c r="S1327" s="86"/>
      <c r="T1327" s="87"/>
      <c r="U1327" s="40"/>
      <c r="V1327" s="40"/>
      <c r="W1327" s="40"/>
      <c r="X1327" s="40"/>
      <c r="Y1327" s="40"/>
      <c r="Z1327" s="40"/>
      <c r="AA1327" s="40"/>
      <c r="AB1327" s="40"/>
      <c r="AC1327" s="40"/>
      <c r="AD1327" s="40"/>
      <c r="AE1327" s="40"/>
      <c r="AT1327" s="19" t="s">
        <v>185</v>
      </c>
      <c r="AU1327" s="19" t="s">
        <v>81</v>
      </c>
    </row>
    <row r="1328" s="13" customFormat="1">
      <c r="A1328" s="13"/>
      <c r="B1328" s="234"/>
      <c r="C1328" s="235"/>
      <c r="D1328" s="228" t="s">
        <v>197</v>
      </c>
      <c r="E1328" s="236" t="s">
        <v>19</v>
      </c>
      <c r="F1328" s="237" t="s">
        <v>1959</v>
      </c>
      <c r="G1328" s="235"/>
      <c r="H1328" s="238">
        <v>10.789999999999999</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197</v>
      </c>
      <c r="AU1328" s="244" t="s">
        <v>81</v>
      </c>
      <c r="AV1328" s="13" t="s">
        <v>81</v>
      </c>
      <c r="AW1328" s="13" t="s">
        <v>33</v>
      </c>
      <c r="AX1328" s="13" t="s">
        <v>72</v>
      </c>
      <c r="AY1328" s="244" t="s">
        <v>174</v>
      </c>
    </row>
    <row r="1329" s="2" customFormat="1">
      <c r="A1329" s="40"/>
      <c r="B1329" s="41"/>
      <c r="C1329" s="215" t="s">
        <v>1971</v>
      </c>
      <c r="D1329" s="215" t="s">
        <v>176</v>
      </c>
      <c r="E1329" s="216" t="s">
        <v>1972</v>
      </c>
      <c r="F1329" s="217" t="s">
        <v>1973</v>
      </c>
      <c r="G1329" s="218" t="s">
        <v>179</v>
      </c>
      <c r="H1329" s="219">
        <v>10.789999999999999</v>
      </c>
      <c r="I1329" s="220"/>
      <c r="J1329" s="221">
        <f>ROUND(I1329*H1329,2)</f>
        <v>0</v>
      </c>
      <c r="K1329" s="217" t="s">
        <v>180</v>
      </c>
      <c r="L1329" s="46"/>
      <c r="M1329" s="222" t="s">
        <v>19</v>
      </c>
      <c r="N1329" s="223" t="s">
        <v>43</v>
      </c>
      <c r="O1329" s="86"/>
      <c r="P1329" s="224">
        <f>O1329*H1329</f>
        <v>0</v>
      </c>
      <c r="Q1329" s="224">
        <v>0.0010200000000000001</v>
      </c>
      <c r="R1329" s="224">
        <f>Q1329*H1329</f>
        <v>0.0110058</v>
      </c>
      <c r="S1329" s="224">
        <v>0</v>
      </c>
      <c r="T1329" s="225">
        <f>S1329*H1329</f>
        <v>0</v>
      </c>
      <c r="U1329" s="40"/>
      <c r="V1329" s="40"/>
      <c r="W1329" s="40"/>
      <c r="X1329" s="40"/>
      <c r="Y1329" s="40"/>
      <c r="Z1329" s="40"/>
      <c r="AA1329" s="40"/>
      <c r="AB1329" s="40"/>
      <c r="AC1329" s="40"/>
      <c r="AD1329" s="40"/>
      <c r="AE1329" s="40"/>
      <c r="AR1329" s="226" t="s">
        <v>275</v>
      </c>
      <c r="AT1329" s="226" t="s">
        <v>176</v>
      </c>
      <c r="AU1329" s="226" t="s">
        <v>81</v>
      </c>
      <c r="AY1329" s="19" t="s">
        <v>174</v>
      </c>
      <c r="BE1329" s="227">
        <f>IF(N1329="základní",J1329,0)</f>
        <v>0</v>
      </c>
      <c r="BF1329" s="227">
        <f>IF(N1329="snížená",J1329,0)</f>
        <v>0</v>
      </c>
      <c r="BG1329" s="227">
        <f>IF(N1329="zákl. přenesená",J1329,0)</f>
        <v>0</v>
      </c>
      <c r="BH1329" s="227">
        <f>IF(N1329="sníž. přenesená",J1329,0)</f>
        <v>0</v>
      </c>
      <c r="BI1329" s="227">
        <f>IF(N1329="nulová",J1329,0)</f>
        <v>0</v>
      </c>
      <c r="BJ1329" s="19" t="s">
        <v>79</v>
      </c>
      <c r="BK1329" s="227">
        <f>ROUND(I1329*H1329,2)</f>
        <v>0</v>
      </c>
      <c r="BL1329" s="19" t="s">
        <v>275</v>
      </c>
      <c r="BM1329" s="226" t="s">
        <v>1974</v>
      </c>
    </row>
    <row r="1330" s="2" customFormat="1">
      <c r="A1330" s="40"/>
      <c r="B1330" s="41"/>
      <c r="C1330" s="42"/>
      <c r="D1330" s="228" t="s">
        <v>183</v>
      </c>
      <c r="E1330" s="42"/>
      <c r="F1330" s="229" t="s">
        <v>1975</v>
      </c>
      <c r="G1330" s="42"/>
      <c r="H1330" s="42"/>
      <c r="I1330" s="230"/>
      <c r="J1330" s="42"/>
      <c r="K1330" s="42"/>
      <c r="L1330" s="46"/>
      <c r="M1330" s="231"/>
      <c r="N1330" s="232"/>
      <c r="O1330" s="86"/>
      <c r="P1330" s="86"/>
      <c r="Q1330" s="86"/>
      <c r="R1330" s="86"/>
      <c r="S1330" s="86"/>
      <c r="T1330" s="87"/>
      <c r="U1330" s="40"/>
      <c r="V1330" s="40"/>
      <c r="W1330" s="40"/>
      <c r="X1330" s="40"/>
      <c r="Y1330" s="40"/>
      <c r="Z1330" s="40"/>
      <c r="AA1330" s="40"/>
      <c r="AB1330" s="40"/>
      <c r="AC1330" s="40"/>
      <c r="AD1330" s="40"/>
      <c r="AE1330" s="40"/>
      <c r="AT1330" s="19" t="s">
        <v>183</v>
      </c>
      <c r="AU1330" s="19" t="s">
        <v>81</v>
      </c>
    </row>
    <row r="1331" s="2" customFormat="1">
      <c r="A1331" s="40"/>
      <c r="B1331" s="41"/>
      <c r="C1331" s="42"/>
      <c r="D1331" s="228" t="s">
        <v>185</v>
      </c>
      <c r="E1331" s="42"/>
      <c r="F1331" s="233" t="s">
        <v>1970</v>
      </c>
      <c r="G1331" s="42"/>
      <c r="H1331" s="42"/>
      <c r="I1331" s="230"/>
      <c r="J1331" s="42"/>
      <c r="K1331" s="42"/>
      <c r="L1331" s="46"/>
      <c r="M1331" s="231"/>
      <c r="N1331" s="232"/>
      <c r="O1331" s="86"/>
      <c r="P1331" s="86"/>
      <c r="Q1331" s="86"/>
      <c r="R1331" s="86"/>
      <c r="S1331" s="86"/>
      <c r="T1331" s="87"/>
      <c r="U1331" s="40"/>
      <c r="V1331" s="40"/>
      <c r="W1331" s="40"/>
      <c r="X1331" s="40"/>
      <c r="Y1331" s="40"/>
      <c r="Z1331" s="40"/>
      <c r="AA1331" s="40"/>
      <c r="AB1331" s="40"/>
      <c r="AC1331" s="40"/>
      <c r="AD1331" s="40"/>
      <c r="AE1331" s="40"/>
      <c r="AT1331" s="19" t="s">
        <v>185</v>
      </c>
      <c r="AU1331" s="19" t="s">
        <v>81</v>
      </c>
    </row>
    <row r="1332" s="2" customFormat="1">
      <c r="A1332" s="40"/>
      <c r="B1332" s="41"/>
      <c r="C1332" s="215" t="s">
        <v>1976</v>
      </c>
      <c r="D1332" s="215" t="s">
        <v>176</v>
      </c>
      <c r="E1332" s="216" t="s">
        <v>1977</v>
      </c>
      <c r="F1332" s="217" t="s">
        <v>1978</v>
      </c>
      <c r="G1332" s="218" t="s">
        <v>179</v>
      </c>
      <c r="H1332" s="219">
        <v>211.91999999999999</v>
      </c>
      <c r="I1332" s="220"/>
      <c r="J1332" s="221">
        <f>ROUND(I1332*H1332,2)</f>
        <v>0</v>
      </c>
      <c r="K1332" s="217" t="s">
        <v>180</v>
      </c>
      <c r="L1332" s="46"/>
      <c r="M1332" s="222" t="s">
        <v>19</v>
      </c>
      <c r="N1332" s="223" t="s">
        <v>43</v>
      </c>
      <c r="O1332" s="86"/>
      <c r="P1332" s="224">
        <f>O1332*H1332</f>
        <v>0</v>
      </c>
      <c r="Q1332" s="224">
        <v>0.00029999999999999997</v>
      </c>
      <c r="R1332" s="224">
        <f>Q1332*H1332</f>
        <v>0.063575999999999994</v>
      </c>
      <c r="S1332" s="224">
        <v>0</v>
      </c>
      <c r="T1332" s="225">
        <f>S1332*H1332</f>
        <v>0</v>
      </c>
      <c r="U1332" s="40"/>
      <c r="V1332" s="40"/>
      <c r="W1332" s="40"/>
      <c r="X1332" s="40"/>
      <c r="Y1332" s="40"/>
      <c r="Z1332" s="40"/>
      <c r="AA1332" s="40"/>
      <c r="AB1332" s="40"/>
      <c r="AC1332" s="40"/>
      <c r="AD1332" s="40"/>
      <c r="AE1332" s="40"/>
      <c r="AR1332" s="226" t="s">
        <v>275</v>
      </c>
      <c r="AT1332" s="226" t="s">
        <v>176</v>
      </c>
      <c r="AU1332" s="226" t="s">
        <v>81</v>
      </c>
      <c r="AY1332" s="19" t="s">
        <v>174</v>
      </c>
      <c r="BE1332" s="227">
        <f>IF(N1332="základní",J1332,0)</f>
        <v>0</v>
      </c>
      <c r="BF1332" s="227">
        <f>IF(N1332="snížená",J1332,0)</f>
        <v>0</v>
      </c>
      <c r="BG1332" s="227">
        <f>IF(N1332="zákl. přenesená",J1332,0)</f>
        <v>0</v>
      </c>
      <c r="BH1332" s="227">
        <f>IF(N1332="sníž. přenesená",J1332,0)</f>
        <v>0</v>
      </c>
      <c r="BI1332" s="227">
        <f>IF(N1332="nulová",J1332,0)</f>
        <v>0</v>
      </c>
      <c r="BJ1332" s="19" t="s">
        <v>79</v>
      </c>
      <c r="BK1332" s="227">
        <f>ROUND(I1332*H1332,2)</f>
        <v>0</v>
      </c>
      <c r="BL1332" s="19" t="s">
        <v>275</v>
      </c>
      <c r="BM1332" s="226" t="s">
        <v>1979</v>
      </c>
    </row>
    <row r="1333" s="2" customFormat="1">
      <c r="A1333" s="40"/>
      <c r="B1333" s="41"/>
      <c r="C1333" s="42"/>
      <c r="D1333" s="228" t="s">
        <v>183</v>
      </c>
      <c r="E1333" s="42"/>
      <c r="F1333" s="229" t="s">
        <v>1980</v>
      </c>
      <c r="G1333" s="42"/>
      <c r="H1333" s="42"/>
      <c r="I1333" s="230"/>
      <c r="J1333" s="42"/>
      <c r="K1333" s="42"/>
      <c r="L1333" s="46"/>
      <c r="M1333" s="231"/>
      <c r="N1333" s="232"/>
      <c r="O1333" s="86"/>
      <c r="P1333" s="86"/>
      <c r="Q1333" s="86"/>
      <c r="R1333" s="86"/>
      <c r="S1333" s="86"/>
      <c r="T1333" s="87"/>
      <c r="U1333" s="40"/>
      <c r="V1333" s="40"/>
      <c r="W1333" s="40"/>
      <c r="X1333" s="40"/>
      <c r="Y1333" s="40"/>
      <c r="Z1333" s="40"/>
      <c r="AA1333" s="40"/>
      <c r="AB1333" s="40"/>
      <c r="AC1333" s="40"/>
      <c r="AD1333" s="40"/>
      <c r="AE1333" s="40"/>
      <c r="AT1333" s="19" t="s">
        <v>183</v>
      </c>
      <c r="AU1333" s="19" t="s">
        <v>81</v>
      </c>
    </row>
    <row r="1334" s="13" customFormat="1">
      <c r="A1334" s="13"/>
      <c r="B1334" s="234"/>
      <c r="C1334" s="235"/>
      <c r="D1334" s="228" t="s">
        <v>197</v>
      </c>
      <c r="E1334" s="236" t="s">
        <v>19</v>
      </c>
      <c r="F1334" s="237" t="s">
        <v>1981</v>
      </c>
      <c r="G1334" s="235"/>
      <c r="H1334" s="238">
        <v>6.9000000000000004</v>
      </c>
      <c r="I1334" s="239"/>
      <c r="J1334" s="235"/>
      <c r="K1334" s="235"/>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197</v>
      </c>
      <c r="AU1334" s="244" t="s">
        <v>81</v>
      </c>
      <c r="AV1334" s="13" t="s">
        <v>81</v>
      </c>
      <c r="AW1334" s="13" t="s">
        <v>33</v>
      </c>
      <c r="AX1334" s="13" t="s">
        <v>72</v>
      </c>
      <c r="AY1334" s="244" t="s">
        <v>174</v>
      </c>
    </row>
    <row r="1335" s="13" customFormat="1">
      <c r="A1335" s="13"/>
      <c r="B1335" s="234"/>
      <c r="C1335" s="235"/>
      <c r="D1335" s="228" t="s">
        <v>197</v>
      </c>
      <c r="E1335" s="236" t="s">
        <v>19</v>
      </c>
      <c r="F1335" s="237" t="s">
        <v>1982</v>
      </c>
      <c r="G1335" s="235"/>
      <c r="H1335" s="238">
        <v>21.52</v>
      </c>
      <c r="I1335" s="239"/>
      <c r="J1335" s="235"/>
      <c r="K1335" s="235"/>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197</v>
      </c>
      <c r="AU1335" s="244" t="s">
        <v>81</v>
      </c>
      <c r="AV1335" s="13" t="s">
        <v>81</v>
      </c>
      <c r="AW1335" s="13" t="s">
        <v>33</v>
      </c>
      <c r="AX1335" s="13" t="s">
        <v>72</v>
      </c>
      <c r="AY1335" s="244" t="s">
        <v>174</v>
      </c>
    </row>
    <row r="1336" s="13" customFormat="1">
      <c r="A1336" s="13"/>
      <c r="B1336" s="234"/>
      <c r="C1336" s="235"/>
      <c r="D1336" s="228" t="s">
        <v>197</v>
      </c>
      <c r="E1336" s="236" t="s">
        <v>19</v>
      </c>
      <c r="F1336" s="237" t="s">
        <v>1983</v>
      </c>
      <c r="G1336" s="235"/>
      <c r="H1336" s="238">
        <v>15.4</v>
      </c>
      <c r="I1336" s="239"/>
      <c r="J1336" s="235"/>
      <c r="K1336" s="235"/>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197</v>
      </c>
      <c r="AU1336" s="244" t="s">
        <v>81</v>
      </c>
      <c r="AV1336" s="13" t="s">
        <v>81</v>
      </c>
      <c r="AW1336" s="13" t="s">
        <v>33</v>
      </c>
      <c r="AX1336" s="13" t="s">
        <v>72</v>
      </c>
      <c r="AY1336" s="244" t="s">
        <v>174</v>
      </c>
    </row>
    <row r="1337" s="13" customFormat="1">
      <c r="A1337" s="13"/>
      <c r="B1337" s="234"/>
      <c r="C1337" s="235"/>
      <c r="D1337" s="228" t="s">
        <v>197</v>
      </c>
      <c r="E1337" s="236" t="s">
        <v>19</v>
      </c>
      <c r="F1337" s="237" t="s">
        <v>1984</v>
      </c>
      <c r="G1337" s="235"/>
      <c r="H1337" s="238">
        <v>2.2000000000000002</v>
      </c>
      <c r="I1337" s="239"/>
      <c r="J1337" s="235"/>
      <c r="K1337" s="235"/>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197</v>
      </c>
      <c r="AU1337" s="244" t="s">
        <v>81</v>
      </c>
      <c r="AV1337" s="13" t="s">
        <v>81</v>
      </c>
      <c r="AW1337" s="13" t="s">
        <v>33</v>
      </c>
      <c r="AX1337" s="13" t="s">
        <v>72</v>
      </c>
      <c r="AY1337" s="244" t="s">
        <v>174</v>
      </c>
    </row>
    <row r="1338" s="13" customFormat="1">
      <c r="A1338" s="13"/>
      <c r="B1338" s="234"/>
      <c r="C1338" s="235"/>
      <c r="D1338" s="228" t="s">
        <v>197</v>
      </c>
      <c r="E1338" s="236" t="s">
        <v>19</v>
      </c>
      <c r="F1338" s="237" t="s">
        <v>1985</v>
      </c>
      <c r="G1338" s="235"/>
      <c r="H1338" s="238">
        <v>4.7999999999999998</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197</v>
      </c>
      <c r="AU1338" s="244" t="s">
        <v>81</v>
      </c>
      <c r="AV1338" s="13" t="s">
        <v>81</v>
      </c>
      <c r="AW1338" s="13" t="s">
        <v>33</v>
      </c>
      <c r="AX1338" s="13" t="s">
        <v>72</v>
      </c>
      <c r="AY1338" s="244" t="s">
        <v>174</v>
      </c>
    </row>
    <row r="1339" s="13" customFormat="1">
      <c r="A1339" s="13"/>
      <c r="B1339" s="234"/>
      <c r="C1339" s="235"/>
      <c r="D1339" s="228" t="s">
        <v>197</v>
      </c>
      <c r="E1339" s="236" t="s">
        <v>19</v>
      </c>
      <c r="F1339" s="237" t="s">
        <v>1986</v>
      </c>
      <c r="G1339" s="235"/>
      <c r="H1339" s="238">
        <v>13.65</v>
      </c>
      <c r="I1339" s="239"/>
      <c r="J1339" s="235"/>
      <c r="K1339" s="235"/>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197</v>
      </c>
      <c r="AU1339" s="244" t="s">
        <v>81</v>
      </c>
      <c r="AV1339" s="13" t="s">
        <v>81</v>
      </c>
      <c r="AW1339" s="13" t="s">
        <v>33</v>
      </c>
      <c r="AX1339" s="13" t="s">
        <v>72</v>
      </c>
      <c r="AY1339" s="244" t="s">
        <v>174</v>
      </c>
    </row>
    <row r="1340" s="13" customFormat="1">
      <c r="A1340" s="13"/>
      <c r="B1340" s="234"/>
      <c r="C1340" s="235"/>
      <c r="D1340" s="228" t="s">
        <v>197</v>
      </c>
      <c r="E1340" s="236" t="s">
        <v>19</v>
      </c>
      <c r="F1340" s="237" t="s">
        <v>1987</v>
      </c>
      <c r="G1340" s="235"/>
      <c r="H1340" s="238">
        <v>6.9000000000000004</v>
      </c>
      <c r="I1340" s="239"/>
      <c r="J1340" s="235"/>
      <c r="K1340" s="235"/>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197</v>
      </c>
      <c r="AU1340" s="244" t="s">
        <v>81</v>
      </c>
      <c r="AV1340" s="13" t="s">
        <v>81</v>
      </c>
      <c r="AW1340" s="13" t="s">
        <v>33</v>
      </c>
      <c r="AX1340" s="13" t="s">
        <v>72</v>
      </c>
      <c r="AY1340" s="244" t="s">
        <v>174</v>
      </c>
    </row>
    <row r="1341" s="13" customFormat="1">
      <c r="A1341" s="13"/>
      <c r="B1341" s="234"/>
      <c r="C1341" s="235"/>
      <c r="D1341" s="228" t="s">
        <v>197</v>
      </c>
      <c r="E1341" s="236" t="s">
        <v>19</v>
      </c>
      <c r="F1341" s="237" t="s">
        <v>1988</v>
      </c>
      <c r="G1341" s="235"/>
      <c r="H1341" s="238">
        <v>14.65</v>
      </c>
      <c r="I1341" s="239"/>
      <c r="J1341" s="235"/>
      <c r="K1341" s="235"/>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197</v>
      </c>
      <c r="AU1341" s="244" t="s">
        <v>81</v>
      </c>
      <c r="AV1341" s="13" t="s">
        <v>81</v>
      </c>
      <c r="AW1341" s="13" t="s">
        <v>33</v>
      </c>
      <c r="AX1341" s="13" t="s">
        <v>72</v>
      </c>
      <c r="AY1341" s="244" t="s">
        <v>174</v>
      </c>
    </row>
    <row r="1342" s="13" customFormat="1">
      <c r="A1342" s="13"/>
      <c r="B1342" s="234"/>
      <c r="C1342" s="235"/>
      <c r="D1342" s="228" t="s">
        <v>197</v>
      </c>
      <c r="E1342" s="236" t="s">
        <v>19</v>
      </c>
      <c r="F1342" s="237" t="s">
        <v>1989</v>
      </c>
      <c r="G1342" s="235"/>
      <c r="H1342" s="238">
        <v>17.899999999999999</v>
      </c>
      <c r="I1342" s="239"/>
      <c r="J1342" s="235"/>
      <c r="K1342" s="235"/>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197</v>
      </c>
      <c r="AU1342" s="244" t="s">
        <v>81</v>
      </c>
      <c r="AV1342" s="13" t="s">
        <v>81</v>
      </c>
      <c r="AW1342" s="13" t="s">
        <v>33</v>
      </c>
      <c r="AX1342" s="13" t="s">
        <v>72</v>
      </c>
      <c r="AY1342" s="244" t="s">
        <v>174</v>
      </c>
    </row>
    <row r="1343" s="13" customFormat="1">
      <c r="A1343" s="13"/>
      <c r="B1343" s="234"/>
      <c r="C1343" s="235"/>
      <c r="D1343" s="228" t="s">
        <v>197</v>
      </c>
      <c r="E1343" s="236" t="s">
        <v>19</v>
      </c>
      <c r="F1343" s="237" t="s">
        <v>1990</v>
      </c>
      <c r="G1343" s="235"/>
      <c r="H1343" s="238">
        <v>15.4</v>
      </c>
      <c r="I1343" s="239"/>
      <c r="J1343" s="235"/>
      <c r="K1343" s="235"/>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197</v>
      </c>
      <c r="AU1343" s="244" t="s">
        <v>81</v>
      </c>
      <c r="AV1343" s="13" t="s">
        <v>81</v>
      </c>
      <c r="AW1343" s="13" t="s">
        <v>33</v>
      </c>
      <c r="AX1343" s="13" t="s">
        <v>72</v>
      </c>
      <c r="AY1343" s="244" t="s">
        <v>174</v>
      </c>
    </row>
    <row r="1344" s="13" customFormat="1">
      <c r="A1344" s="13"/>
      <c r="B1344" s="234"/>
      <c r="C1344" s="235"/>
      <c r="D1344" s="228" t="s">
        <v>197</v>
      </c>
      <c r="E1344" s="236" t="s">
        <v>19</v>
      </c>
      <c r="F1344" s="237" t="s">
        <v>1991</v>
      </c>
      <c r="G1344" s="235"/>
      <c r="H1344" s="238">
        <v>11.1</v>
      </c>
      <c r="I1344" s="239"/>
      <c r="J1344" s="235"/>
      <c r="K1344" s="235"/>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197</v>
      </c>
      <c r="AU1344" s="244" t="s">
        <v>81</v>
      </c>
      <c r="AV1344" s="13" t="s">
        <v>81</v>
      </c>
      <c r="AW1344" s="13" t="s">
        <v>33</v>
      </c>
      <c r="AX1344" s="13" t="s">
        <v>72</v>
      </c>
      <c r="AY1344" s="244" t="s">
        <v>174</v>
      </c>
    </row>
    <row r="1345" s="13" customFormat="1">
      <c r="A1345" s="13"/>
      <c r="B1345" s="234"/>
      <c r="C1345" s="235"/>
      <c r="D1345" s="228" t="s">
        <v>197</v>
      </c>
      <c r="E1345" s="236" t="s">
        <v>19</v>
      </c>
      <c r="F1345" s="237" t="s">
        <v>1992</v>
      </c>
      <c r="G1345" s="235"/>
      <c r="H1345" s="238">
        <v>7.5</v>
      </c>
      <c r="I1345" s="239"/>
      <c r="J1345" s="235"/>
      <c r="K1345" s="235"/>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197</v>
      </c>
      <c r="AU1345" s="244" t="s">
        <v>81</v>
      </c>
      <c r="AV1345" s="13" t="s">
        <v>81</v>
      </c>
      <c r="AW1345" s="13" t="s">
        <v>33</v>
      </c>
      <c r="AX1345" s="13" t="s">
        <v>72</v>
      </c>
      <c r="AY1345" s="244" t="s">
        <v>174</v>
      </c>
    </row>
    <row r="1346" s="13" customFormat="1">
      <c r="A1346" s="13"/>
      <c r="B1346" s="234"/>
      <c r="C1346" s="235"/>
      <c r="D1346" s="228" t="s">
        <v>197</v>
      </c>
      <c r="E1346" s="236" t="s">
        <v>19</v>
      </c>
      <c r="F1346" s="237" t="s">
        <v>1993</v>
      </c>
      <c r="G1346" s="235"/>
      <c r="H1346" s="238">
        <v>6.7199999999999998</v>
      </c>
      <c r="I1346" s="239"/>
      <c r="J1346" s="235"/>
      <c r="K1346" s="235"/>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197</v>
      </c>
      <c r="AU1346" s="244" t="s">
        <v>81</v>
      </c>
      <c r="AV1346" s="13" t="s">
        <v>81</v>
      </c>
      <c r="AW1346" s="13" t="s">
        <v>33</v>
      </c>
      <c r="AX1346" s="13" t="s">
        <v>72</v>
      </c>
      <c r="AY1346" s="244" t="s">
        <v>174</v>
      </c>
    </row>
    <row r="1347" s="13" customFormat="1">
      <c r="A1347" s="13"/>
      <c r="B1347" s="234"/>
      <c r="C1347" s="235"/>
      <c r="D1347" s="228" t="s">
        <v>197</v>
      </c>
      <c r="E1347" s="236" t="s">
        <v>19</v>
      </c>
      <c r="F1347" s="237" t="s">
        <v>1994</v>
      </c>
      <c r="G1347" s="235"/>
      <c r="H1347" s="238">
        <v>6.8799999999999999</v>
      </c>
      <c r="I1347" s="239"/>
      <c r="J1347" s="235"/>
      <c r="K1347" s="235"/>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197</v>
      </c>
      <c r="AU1347" s="244" t="s">
        <v>81</v>
      </c>
      <c r="AV1347" s="13" t="s">
        <v>81</v>
      </c>
      <c r="AW1347" s="13" t="s">
        <v>33</v>
      </c>
      <c r="AX1347" s="13" t="s">
        <v>72</v>
      </c>
      <c r="AY1347" s="244" t="s">
        <v>174</v>
      </c>
    </row>
    <row r="1348" s="13" customFormat="1">
      <c r="A1348" s="13"/>
      <c r="B1348" s="234"/>
      <c r="C1348" s="235"/>
      <c r="D1348" s="228" t="s">
        <v>197</v>
      </c>
      <c r="E1348" s="236" t="s">
        <v>19</v>
      </c>
      <c r="F1348" s="237" t="s">
        <v>1995</v>
      </c>
      <c r="G1348" s="235"/>
      <c r="H1348" s="238">
        <v>17.399999999999999</v>
      </c>
      <c r="I1348" s="239"/>
      <c r="J1348" s="235"/>
      <c r="K1348" s="235"/>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197</v>
      </c>
      <c r="AU1348" s="244" t="s">
        <v>81</v>
      </c>
      <c r="AV1348" s="13" t="s">
        <v>81</v>
      </c>
      <c r="AW1348" s="13" t="s">
        <v>33</v>
      </c>
      <c r="AX1348" s="13" t="s">
        <v>72</v>
      </c>
      <c r="AY1348" s="244" t="s">
        <v>174</v>
      </c>
    </row>
    <row r="1349" s="13" customFormat="1">
      <c r="A1349" s="13"/>
      <c r="B1349" s="234"/>
      <c r="C1349" s="235"/>
      <c r="D1349" s="228" t="s">
        <v>197</v>
      </c>
      <c r="E1349" s="236" t="s">
        <v>19</v>
      </c>
      <c r="F1349" s="237" t="s">
        <v>1996</v>
      </c>
      <c r="G1349" s="235"/>
      <c r="H1349" s="238">
        <v>6.4000000000000004</v>
      </c>
      <c r="I1349" s="239"/>
      <c r="J1349" s="235"/>
      <c r="K1349" s="235"/>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197</v>
      </c>
      <c r="AU1349" s="244" t="s">
        <v>81</v>
      </c>
      <c r="AV1349" s="13" t="s">
        <v>81</v>
      </c>
      <c r="AW1349" s="13" t="s">
        <v>33</v>
      </c>
      <c r="AX1349" s="13" t="s">
        <v>72</v>
      </c>
      <c r="AY1349" s="244" t="s">
        <v>174</v>
      </c>
    </row>
    <row r="1350" s="13" customFormat="1">
      <c r="A1350" s="13"/>
      <c r="B1350" s="234"/>
      <c r="C1350" s="235"/>
      <c r="D1350" s="228" t="s">
        <v>197</v>
      </c>
      <c r="E1350" s="236" t="s">
        <v>19</v>
      </c>
      <c r="F1350" s="237" t="s">
        <v>1997</v>
      </c>
      <c r="G1350" s="235"/>
      <c r="H1350" s="238">
        <v>10</v>
      </c>
      <c r="I1350" s="239"/>
      <c r="J1350" s="235"/>
      <c r="K1350" s="235"/>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197</v>
      </c>
      <c r="AU1350" s="244" t="s">
        <v>81</v>
      </c>
      <c r="AV1350" s="13" t="s">
        <v>81</v>
      </c>
      <c r="AW1350" s="13" t="s">
        <v>33</v>
      </c>
      <c r="AX1350" s="13" t="s">
        <v>72</v>
      </c>
      <c r="AY1350" s="244" t="s">
        <v>174</v>
      </c>
    </row>
    <row r="1351" s="13" customFormat="1">
      <c r="A1351" s="13"/>
      <c r="B1351" s="234"/>
      <c r="C1351" s="235"/>
      <c r="D1351" s="228" t="s">
        <v>197</v>
      </c>
      <c r="E1351" s="236" t="s">
        <v>19</v>
      </c>
      <c r="F1351" s="237" t="s">
        <v>1998</v>
      </c>
      <c r="G1351" s="235"/>
      <c r="H1351" s="238">
        <v>5.5</v>
      </c>
      <c r="I1351" s="239"/>
      <c r="J1351" s="235"/>
      <c r="K1351" s="235"/>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197</v>
      </c>
      <c r="AU1351" s="244" t="s">
        <v>81</v>
      </c>
      <c r="AV1351" s="13" t="s">
        <v>81</v>
      </c>
      <c r="AW1351" s="13" t="s">
        <v>33</v>
      </c>
      <c r="AX1351" s="13" t="s">
        <v>72</v>
      </c>
      <c r="AY1351" s="244" t="s">
        <v>174</v>
      </c>
    </row>
    <row r="1352" s="13" customFormat="1">
      <c r="A1352" s="13"/>
      <c r="B1352" s="234"/>
      <c r="C1352" s="235"/>
      <c r="D1352" s="228" t="s">
        <v>197</v>
      </c>
      <c r="E1352" s="236" t="s">
        <v>19</v>
      </c>
      <c r="F1352" s="237" t="s">
        <v>1999</v>
      </c>
      <c r="G1352" s="235"/>
      <c r="H1352" s="238">
        <v>10.300000000000001</v>
      </c>
      <c r="I1352" s="239"/>
      <c r="J1352" s="235"/>
      <c r="K1352" s="235"/>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197</v>
      </c>
      <c r="AU1352" s="244" t="s">
        <v>81</v>
      </c>
      <c r="AV1352" s="13" t="s">
        <v>81</v>
      </c>
      <c r="AW1352" s="13" t="s">
        <v>33</v>
      </c>
      <c r="AX1352" s="13" t="s">
        <v>72</v>
      </c>
      <c r="AY1352" s="244" t="s">
        <v>174</v>
      </c>
    </row>
    <row r="1353" s="13" customFormat="1">
      <c r="A1353" s="13"/>
      <c r="B1353" s="234"/>
      <c r="C1353" s="235"/>
      <c r="D1353" s="228" t="s">
        <v>197</v>
      </c>
      <c r="E1353" s="236" t="s">
        <v>19</v>
      </c>
      <c r="F1353" s="237" t="s">
        <v>2000</v>
      </c>
      <c r="G1353" s="235"/>
      <c r="H1353" s="238">
        <v>10.800000000000001</v>
      </c>
      <c r="I1353" s="239"/>
      <c r="J1353" s="235"/>
      <c r="K1353" s="235"/>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197</v>
      </c>
      <c r="AU1353" s="244" t="s">
        <v>81</v>
      </c>
      <c r="AV1353" s="13" t="s">
        <v>81</v>
      </c>
      <c r="AW1353" s="13" t="s">
        <v>33</v>
      </c>
      <c r="AX1353" s="13" t="s">
        <v>72</v>
      </c>
      <c r="AY1353" s="244" t="s">
        <v>174</v>
      </c>
    </row>
    <row r="1354" s="2" customFormat="1">
      <c r="A1354" s="40"/>
      <c r="B1354" s="41"/>
      <c r="C1354" s="215" t="s">
        <v>2001</v>
      </c>
      <c r="D1354" s="215" t="s">
        <v>176</v>
      </c>
      <c r="E1354" s="216" t="s">
        <v>2002</v>
      </c>
      <c r="F1354" s="217" t="s">
        <v>2003</v>
      </c>
      <c r="G1354" s="218" t="s">
        <v>252</v>
      </c>
      <c r="H1354" s="219">
        <v>279.10700000000003</v>
      </c>
      <c r="I1354" s="220"/>
      <c r="J1354" s="221">
        <f>ROUND(I1354*H1354,2)</f>
        <v>0</v>
      </c>
      <c r="K1354" s="217" t="s">
        <v>180</v>
      </c>
      <c r="L1354" s="46"/>
      <c r="M1354" s="222" t="s">
        <v>19</v>
      </c>
      <c r="N1354" s="223" t="s">
        <v>43</v>
      </c>
      <c r="O1354" s="86"/>
      <c r="P1354" s="224">
        <f>O1354*H1354</f>
        <v>0</v>
      </c>
      <c r="Q1354" s="224">
        <v>0.0068900000000000003</v>
      </c>
      <c r="R1354" s="224">
        <f>Q1354*H1354</f>
        <v>1.9230472300000003</v>
      </c>
      <c r="S1354" s="224">
        <v>0</v>
      </c>
      <c r="T1354" s="225">
        <f>S1354*H1354</f>
        <v>0</v>
      </c>
      <c r="U1354" s="40"/>
      <c r="V1354" s="40"/>
      <c r="W1354" s="40"/>
      <c r="X1354" s="40"/>
      <c r="Y1354" s="40"/>
      <c r="Z1354" s="40"/>
      <c r="AA1354" s="40"/>
      <c r="AB1354" s="40"/>
      <c r="AC1354" s="40"/>
      <c r="AD1354" s="40"/>
      <c r="AE1354" s="40"/>
      <c r="AR1354" s="226" t="s">
        <v>275</v>
      </c>
      <c r="AT1354" s="226" t="s">
        <v>176</v>
      </c>
      <c r="AU1354" s="226" t="s">
        <v>81</v>
      </c>
      <c r="AY1354" s="19" t="s">
        <v>174</v>
      </c>
      <c r="BE1354" s="227">
        <f>IF(N1354="základní",J1354,0)</f>
        <v>0</v>
      </c>
      <c r="BF1354" s="227">
        <f>IF(N1354="snížená",J1354,0)</f>
        <v>0</v>
      </c>
      <c r="BG1354" s="227">
        <f>IF(N1354="zákl. přenesená",J1354,0)</f>
        <v>0</v>
      </c>
      <c r="BH1354" s="227">
        <f>IF(N1354="sníž. přenesená",J1354,0)</f>
        <v>0</v>
      </c>
      <c r="BI1354" s="227">
        <f>IF(N1354="nulová",J1354,0)</f>
        <v>0</v>
      </c>
      <c r="BJ1354" s="19" t="s">
        <v>79</v>
      </c>
      <c r="BK1354" s="227">
        <f>ROUND(I1354*H1354,2)</f>
        <v>0</v>
      </c>
      <c r="BL1354" s="19" t="s">
        <v>275</v>
      </c>
      <c r="BM1354" s="226" t="s">
        <v>2004</v>
      </c>
    </row>
    <row r="1355" s="2" customFormat="1">
      <c r="A1355" s="40"/>
      <c r="B1355" s="41"/>
      <c r="C1355" s="42"/>
      <c r="D1355" s="228" t="s">
        <v>183</v>
      </c>
      <c r="E1355" s="42"/>
      <c r="F1355" s="229" t="s">
        <v>2005</v>
      </c>
      <c r="G1355" s="42"/>
      <c r="H1355" s="42"/>
      <c r="I1355" s="230"/>
      <c r="J1355" s="42"/>
      <c r="K1355" s="42"/>
      <c r="L1355" s="46"/>
      <c r="M1355" s="231"/>
      <c r="N1355" s="232"/>
      <c r="O1355" s="86"/>
      <c r="P1355" s="86"/>
      <c r="Q1355" s="86"/>
      <c r="R1355" s="86"/>
      <c r="S1355" s="86"/>
      <c r="T1355" s="87"/>
      <c r="U1355" s="40"/>
      <c r="V1355" s="40"/>
      <c r="W1355" s="40"/>
      <c r="X1355" s="40"/>
      <c r="Y1355" s="40"/>
      <c r="Z1355" s="40"/>
      <c r="AA1355" s="40"/>
      <c r="AB1355" s="40"/>
      <c r="AC1355" s="40"/>
      <c r="AD1355" s="40"/>
      <c r="AE1355" s="40"/>
      <c r="AT1355" s="19" t="s">
        <v>183</v>
      </c>
      <c r="AU1355" s="19" t="s">
        <v>81</v>
      </c>
    </row>
    <row r="1356" s="2" customFormat="1">
      <c r="A1356" s="40"/>
      <c r="B1356" s="41"/>
      <c r="C1356" s="42"/>
      <c r="D1356" s="228" t="s">
        <v>185</v>
      </c>
      <c r="E1356" s="42"/>
      <c r="F1356" s="233" t="s">
        <v>2006</v>
      </c>
      <c r="G1356" s="42"/>
      <c r="H1356" s="42"/>
      <c r="I1356" s="230"/>
      <c r="J1356" s="42"/>
      <c r="K1356" s="42"/>
      <c r="L1356" s="46"/>
      <c r="M1356" s="231"/>
      <c r="N1356" s="232"/>
      <c r="O1356" s="86"/>
      <c r="P1356" s="86"/>
      <c r="Q1356" s="86"/>
      <c r="R1356" s="86"/>
      <c r="S1356" s="86"/>
      <c r="T1356" s="87"/>
      <c r="U1356" s="40"/>
      <c r="V1356" s="40"/>
      <c r="W1356" s="40"/>
      <c r="X1356" s="40"/>
      <c r="Y1356" s="40"/>
      <c r="Z1356" s="40"/>
      <c r="AA1356" s="40"/>
      <c r="AB1356" s="40"/>
      <c r="AC1356" s="40"/>
      <c r="AD1356" s="40"/>
      <c r="AE1356" s="40"/>
      <c r="AT1356" s="19" t="s">
        <v>185</v>
      </c>
      <c r="AU1356" s="19" t="s">
        <v>81</v>
      </c>
    </row>
    <row r="1357" s="13" customFormat="1">
      <c r="A1357" s="13"/>
      <c r="B1357" s="234"/>
      <c r="C1357" s="235"/>
      <c r="D1357" s="228" t="s">
        <v>197</v>
      </c>
      <c r="E1357" s="236" t="s">
        <v>19</v>
      </c>
      <c r="F1357" s="237" t="s">
        <v>2007</v>
      </c>
      <c r="G1357" s="235"/>
      <c r="H1357" s="238">
        <v>264.85000000000002</v>
      </c>
      <c r="I1357" s="239"/>
      <c r="J1357" s="235"/>
      <c r="K1357" s="235"/>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197</v>
      </c>
      <c r="AU1357" s="244" t="s">
        <v>81</v>
      </c>
      <c r="AV1357" s="13" t="s">
        <v>81</v>
      </c>
      <c r="AW1357" s="13" t="s">
        <v>33</v>
      </c>
      <c r="AX1357" s="13" t="s">
        <v>72</v>
      </c>
      <c r="AY1357" s="244" t="s">
        <v>174</v>
      </c>
    </row>
    <row r="1358" s="13" customFormat="1">
      <c r="A1358" s="13"/>
      <c r="B1358" s="234"/>
      <c r="C1358" s="235"/>
      <c r="D1358" s="228" t="s">
        <v>197</v>
      </c>
      <c r="E1358" s="236" t="s">
        <v>19</v>
      </c>
      <c r="F1358" s="237" t="s">
        <v>803</v>
      </c>
      <c r="G1358" s="235"/>
      <c r="H1358" s="238">
        <v>12.52</v>
      </c>
      <c r="I1358" s="239"/>
      <c r="J1358" s="235"/>
      <c r="K1358" s="235"/>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197</v>
      </c>
      <c r="AU1358" s="244" t="s">
        <v>81</v>
      </c>
      <c r="AV1358" s="13" t="s">
        <v>81</v>
      </c>
      <c r="AW1358" s="13" t="s">
        <v>33</v>
      </c>
      <c r="AX1358" s="13" t="s">
        <v>72</v>
      </c>
      <c r="AY1358" s="244" t="s">
        <v>174</v>
      </c>
    </row>
    <row r="1359" s="13" customFormat="1">
      <c r="A1359" s="13"/>
      <c r="B1359" s="234"/>
      <c r="C1359" s="235"/>
      <c r="D1359" s="228" t="s">
        <v>197</v>
      </c>
      <c r="E1359" s="236" t="s">
        <v>19</v>
      </c>
      <c r="F1359" s="237" t="s">
        <v>1927</v>
      </c>
      <c r="G1359" s="235"/>
      <c r="H1359" s="238">
        <v>1.7370000000000001</v>
      </c>
      <c r="I1359" s="239"/>
      <c r="J1359" s="235"/>
      <c r="K1359" s="235"/>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197</v>
      </c>
      <c r="AU1359" s="244" t="s">
        <v>81</v>
      </c>
      <c r="AV1359" s="13" t="s">
        <v>81</v>
      </c>
      <c r="AW1359" s="13" t="s">
        <v>33</v>
      </c>
      <c r="AX1359" s="13" t="s">
        <v>72</v>
      </c>
      <c r="AY1359" s="244" t="s">
        <v>174</v>
      </c>
    </row>
    <row r="1360" s="2" customFormat="1">
      <c r="A1360" s="40"/>
      <c r="B1360" s="41"/>
      <c r="C1360" s="245" t="s">
        <v>2008</v>
      </c>
      <c r="D1360" s="245" t="s">
        <v>269</v>
      </c>
      <c r="E1360" s="246" t="s">
        <v>2009</v>
      </c>
      <c r="F1360" s="247" t="s">
        <v>2010</v>
      </c>
      <c r="G1360" s="248" t="s">
        <v>252</v>
      </c>
      <c r="H1360" s="249">
        <v>324.31200000000001</v>
      </c>
      <c r="I1360" s="250"/>
      <c r="J1360" s="251">
        <f>ROUND(I1360*H1360,2)</f>
        <v>0</v>
      </c>
      <c r="K1360" s="247" t="s">
        <v>180</v>
      </c>
      <c r="L1360" s="252"/>
      <c r="M1360" s="253" t="s">
        <v>19</v>
      </c>
      <c r="N1360" s="254" t="s">
        <v>43</v>
      </c>
      <c r="O1360" s="86"/>
      <c r="P1360" s="224">
        <f>O1360*H1360</f>
        <v>0</v>
      </c>
      <c r="Q1360" s="224">
        <v>0.019199999999999998</v>
      </c>
      <c r="R1360" s="224">
        <f>Q1360*H1360</f>
        <v>6.2267903999999996</v>
      </c>
      <c r="S1360" s="224">
        <v>0</v>
      </c>
      <c r="T1360" s="225">
        <f>S1360*H1360</f>
        <v>0</v>
      </c>
      <c r="U1360" s="40"/>
      <c r="V1360" s="40"/>
      <c r="W1360" s="40"/>
      <c r="X1360" s="40"/>
      <c r="Y1360" s="40"/>
      <c r="Z1360" s="40"/>
      <c r="AA1360" s="40"/>
      <c r="AB1360" s="40"/>
      <c r="AC1360" s="40"/>
      <c r="AD1360" s="40"/>
      <c r="AE1360" s="40"/>
      <c r="AR1360" s="226" t="s">
        <v>394</v>
      </c>
      <c r="AT1360" s="226" t="s">
        <v>269</v>
      </c>
      <c r="AU1360" s="226" t="s">
        <v>81</v>
      </c>
      <c r="AY1360" s="19" t="s">
        <v>174</v>
      </c>
      <c r="BE1360" s="227">
        <f>IF(N1360="základní",J1360,0)</f>
        <v>0</v>
      </c>
      <c r="BF1360" s="227">
        <f>IF(N1360="snížená",J1360,0)</f>
        <v>0</v>
      </c>
      <c r="BG1360" s="227">
        <f>IF(N1360="zákl. přenesená",J1360,0)</f>
        <v>0</v>
      </c>
      <c r="BH1360" s="227">
        <f>IF(N1360="sníž. přenesená",J1360,0)</f>
        <v>0</v>
      </c>
      <c r="BI1360" s="227">
        <f>IF(N1360="nulová",J1360,0)</f>
        <v>0</v>
      </c>
      <c r="BJ1360" s="19" t="s">
        <v>79</v>
      </c>
      <c r="BK1360" s="227">
        <f>ROUND(I1360*H1360,2)</f>
        <v>0</v>
      </c>
      <c r="BL1360" s="19" t="s">
        <v>275</v>
      </c>
      <c r="BM1360" s="226" t="s">
        <v>2011</v>
      </c>
    </row>
    <row r="1361" s="2" customFormat="1">
      <c r="A1361" s="40"/>
      <c r="B1361" s="41"/>
      <c r="C1361" s="42"/>
      <c r="D1361" s="228" t="s">
        <v>183</v>
      </c>
      <c r="E1361" s="42"/>
      <c r="F1361" s="229" t="s">
        <v>2010</v>
      </c>
      <c r="G1361" s="42"/>
      <c r="H1361" s="42"/>
      <c r="I1361" s="230"/>
      <c r="J1361" s="42"/>
      <c r="K1361" s="42"/>
      <c r="L1361" s="46"/>
      <c r="M1361" s="231"/>
      <c r="N1361" s="232"/>
      <c r="O1361" s="86"/>
      <c r="P1361" s="86"/>
      <c r="Q1361" s="86"/>
      <c r="R1361" s="86"/>
      <c r="S1361" s="86"/>
      <c r="T1361" s="87"/>
      <c r="U1361" s="40"/>
      <c r="V1361" s="40"/>
      <c r="W1361" s="40"/>
      <c r="X1361" s="40"/>
      <c r="Y1361" s="40"/>
      <c r="Z1361" s="40"/>
      <c r="AA1361" s="40"/>
      <c r="AB1361" s="40"/>
      <c r="AC1361" s="40"/>
      <c r="AD1361" s="40"/>
      <c r="AE1361" s="40"/>
      <c r="AT1361" s="19" t="s">
        <v>183</v>
      </c>
      <c r="AU1361" s="19" t="s">
        <v>81</v>
      </c>
    </row>
    <row r="1362" s="13" customFormat="1">
      <c r="A1362" s="13"/>
      <c r="B1362" s="234"/>
      <c r="C1362" s="235"/>
      <c r="D1362" s="228" t="s">
        <v>197</v>
      </c>
      <c r="E1362" s="236" t="s">
        <v>19</v>
      </c>
      <c r="F1362" s="237" t="s">
        <v>2012</v>
      </c>
      <c r="G1362" s="235"/>
      <c r="H1362" s="238">
        <v>264.85000000000002</v>
      </c>
      <c r="I1362" s="239"/>
      <c r="J1362" s="235"/>
      <c r="K1362" s="235"/>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197</v>
      </c>
      <c r="AU1362" s="244" t="s">
        <v>81</v>
      </c>
      <c r="AV1362" s="13" t="s">
        <v>81</v>
      </c>
      <c r="AW1362" s="13" t="s">
        <v>33</v>
      </c>
      <c r="AX1362" s="13" t="s">
        <v>72</v>
      </c>
      <c r="AY1362" s="244" t="s">
        <v>174</v>
      </c>
    </row>
    <row r="1363" s="13" customFormat="1">
      <c r="A1363" s="13"/>
      <c r="B1363" s="234"/>
      <c r="C1363" s="235"/>
      <c r="D1363" s="228" t="s">
        <v>197</v>
      </c>
      <c r="E1363" s="236" t="s">
        <v>19</v>
      </c>
      <c r="F1363" s="237" t="s">
        <v>2013</v>
      </c>
      <c r="G1363" s="235"/>
      <c r="H1363" s="238">
        <v>0.34499999999999997</v>
      </c>
      <c r="I1363" s="239"/>
      <c r="J1363" s="235"/>
      <c r="K1363" s="235"/>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197</v>
      </c>
      <c r="AU1363" s="244" t="s">
        <v>81</v>
      </c>
      <c r="AV1363" s="13" t="s">
        <v>81</v>
      </c>
      <c r="AW1363" s="13" t="s">
        <v>33</v>
      </c>
      <c r="AX1363" s="13" t="s">
        <v>72</v>
      </c>
      <c r="AY1363" s="244" t="s">
        <v>174</v>
      </c>
    </row>
    <row r="1364" s="13" customFormat="1">
      <c r="A1364" s="13"/>
      <c r="B1364" s="234"/>
      <c r="C1364" s="235"/>
      <c r="D1364" s="228" t="s">
        <v>197</v>
      </c>
      <c r="E1364" s="236" t="s">
        <v>19</v>
      </c>
      <c r="F1364" s="237" t="s">
        <v>2014</v>
      </c>
      <c r="G1364" s="235"/>
      <c r="H1364" s="238">
        <v>1.0760000000000001</v>
      </c>
      <c r="I1364" s="239"/>
      <c r="J1364" s="235"/>
      <c r="K1364" s="235"/>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197</v>
      </c>
      <c r="AU1364" s="244" t="s">
        <v>81</v>
      </c>
      <c r="AV1364" s="13" t="s">
        <v>81</v>
      </c>
      <c r="AW1364" s="13" t="s">
        <v>33</v>
      </c>
      <c r="AX1364" s="13" t="s">
        <v>72</v>
      </c>
      <c r="AY1364" s="244" t="s">
        <v>174</v>
      </c>
    </row>
    <row r="1365" s="13" customFormat="1">
      <c r="A1365" s="13"/>
      <c r="B1365" s="234"/>
      <c r="C1365" s="235"/>
      <c r="D1365" s="228" t="s">
        <v>197</v>
      </c>
      <c r="E1365" s="236" t="s">
        <v>19</v>
      </c>
      <c r="F1365" s="237" t="s">
        <v>2015</v>
      </c>
      <c r="G1365" s="235"/>
      <c r="H1365" s="238">
        <v>0.77000000000000002</v>
      </c>
      <c r="I1365" s="239"/>
      <c r="J1365" s="235"/>
      <c r="K1365" s="235"/>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197</v>
      </c>
      <c r="AU1365" s="244" t="s">
        <v>81</v>
      </c>
      <c r="AV1365" s="13" t="s">
        <v>81</v>
      </c>
      <c r="AW1365" s="13" t="s">
        <v>33</v>
      </c>
      <c r="AX1365" s="13" t="s">
        <v>72</v>
      </c>
      <c r="AY1365" s="244" t="s">
        <v>174</v>
      </c>
    </row>
    <row r="1366" s="13" customFormat="1">
      <c r="A1366" s="13"/>
      <c r="B1366" s="234"/>
      <c r="C1366" s="235"/>
      <c r="D1366" s="228" t="s">
        <v>197</v>
      </c>
      <c r="E1366" s="236" t="s">
        <v>19</v>
      </c>
      <c r="F1366" s="237" t="s">
        <v>2016</v>
      </c>
      <c r="G1366" s="235"/>
      <c r="H1366" s="238">
        <v>0.11</v>
      </c>
      <c r="I1366" s="239"/>
      <c r="J1366" s="235"/>
      <c r="K1366" s="235"/>
      <c r="L1366" s="240"/>
      <c r="M1366" s="241"/>
      <c r="N1366" s="242"/>
      <c r="O1366" s="242"/>
      <c r="P1366" s="242"/>
      <c r="Q1366" s="242"/>
      <c r="R1366" s="242"/>
      <c r="S1366" s="242"/>
      <c r="T1366" s="243"/>
      <c r="U1366" s="13"/>
      <c r="V1366" s="13"/>
      <c r="W1366" s="13"/>
      <c r="X1366" s="13"/>
      <c r="Y1366" s="13"/>
      <c r="Z1366" s="13"/>
      <c r="AA1366" s="13"/>
      <c r="AB1366" s="13"/>
      <c r="AC1366" s="13"/>
      <c r="AD1366" s="13"/>
      <c r="AE1366" s="13"/>
      <c r="AT1366" s="244" t="s">
        <v>197</v>
      </c>
      <c r="AU1366" s="244" t="s">
        <v>81</v>
      </c>
      <c r="AV1366" s="13" t="s">
        <v>81</v>
      </c>
      <c r="AW1366" s="13" t="s">
        <v>33</v>
      </c>
      <c r="AX1366" s="13" t="s">
        <v>72</v>
      </c>
      <c r="AY1366" s="244" t="s">
        <v>174</v>
      </c>
    </row>
    <row r="1367" s="13" customFormat="1">
      <c r="A1367" s="13"/>
      <c r="B1367" s="234"/>
      <c r="C1367" s="235"/>
      <c r="D1367" s="228" t="s">
        <v>197</v>
      </c>
      <c r="E1367" s="236" t="s">
        <v>19</v>
      </c>
      <c r="F1367" s="237" t="s">
        <v>2017</v>
      </c>
      <c r="G1367" s="235"/>
      <c r="H1367" s="238">
        <v>0.23999999999999999</v>
      </c>
      <c r="I1367" s="239"/>
      <c r="J1367" s="235"/>
      <c r="K1367" s="235"/>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197</v>
      </c>
      <c r="AU1367" s="244" t="s">
        <v>81</v>
      </c>
      <c r="AV1367" s="13" t="s">
        <v>81</v>
      </c>
      <c r="AW1367" s="13" t="s">
        <v>33</v>
      </c>
      <c r="AX1367" s="13" t="s">
        <v>72</v>
      </c>
      <c r="AY1367" s="244" t="s">
        <v>174</v>
      </c>
    </row>
    <row r="1368" s="13" customFormat="1">
      <c r="A1368" s="13"/>
      <c r="B1368" s="234"/>
      <c r="C1368" s="235"/>
      <c r="D1368" s="228" t="s">
        <v>197</v>
      </c>
      <c r="E1368" s="236" t="s">
        <v>19</v>
      </c>
      <c r="F1368" s="237" t="s">
        <v>2018</v>
      </c>
      <c r="G1368" s="235"/>
      <c r="H1368" s="238">
        <v>0.68300000000000005</v>
      </c>
      <c r="I1368" s="239"/>
      <c r="J1368" s="235"/>
      <c r="K1368" s="235"/>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197</v>
      </c>
      <c r="AU1368" s="244" t="s">
        <v>81</v>
      </c>
      <c r="AV1368" s="13" t="s">
        <v>81</v>
      </c>
      <c r="AW1368" s="13" t="s">
        <v>33</v>
      </c>
      <c r="AX1368" s="13" t="s">
        <v>72</v>
      </c>
      <c r="AY1368" s="244" t="s">
        <v>174</v>
      </c>
    </row>
    <row r="1369" s="13" customFormat="1">
      <c r="A1369" s="13"/>
      <c r="B1369" s="234"/>
      <c r="C1369" s="235"/>
      <c r="D1369" s="228" t="s">
        <v>197</v>
      </c>
      <c r="E1369" s="236" t="s">
        <v>19</v>
      </c>
      <c r="F1369" s="237" t="s">
        <v>2019</v>
      </c>
      <c r="G1369" s="235"/>
      <c r="H1369" s="238">
        <v>0.34499999999999997</v>
      </c>
      <c r="I1369" s="239"/>
      <c r="J1369" s="235"/>
      <c r="K1369" s="235"/>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197</v>
      </c>
      <c r="AU1369" s="244" t="s">
        <v>81</v>
      </c>
      <c r="AV1369" s="13" t="s">
        <v>81</v>
      </c>
      <c r="AW1369" s="13" t="s">
        <v>33</v>
      </c>
      <c r="AX1369" s="13" t="s">
        <v>72</v>
      </c>
      <c r="AY1369" s="244" t="s">
        <v>174</v>
      </c>
    </row>
    <row r="1370" s="13" customFormat="1">
      <c r="A1370" s="13"/>
      <c r="B1370" s="234"/>
      <c r="C1370" s="235"/>
      <c r="D1370" s="228" t="s">
        <v>197</v>
      </c>
      <c r="E1370" s="236" t="s">
        <v>19</v>
      </c>
      <c r="F1370" s="237" t="s">
        <v>2020</v>
      </c>
      <c r="G1370" s="235"/>
      <c r="H1370" s="238">
        <v>0.73299999999999998</v>
      </c>
      <c r="I1370" s="239"/>
      <c r="J1370" s="235"/>
      <c r="K1370" s="235"/>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197</v>
      </c>
      <c r="AU1370" s="244" t="s">
        <v>81</v>
      </c>
      <c r="AV1370" s="13" t="s">
        <v>81</v>
      </c>
      <c r="AW1370" s="13" t="s">
        <v>33</v>
      </c>
      <c r="AX1370" s="13" t="s">
        <v>72</v>
      </c>
      <c r="AY1370" s="244" t="s">
        <v>174</v>
      </c>
    </row>
    <row r="1371" s="13" customFormat="1">
      <c r="A1371" s="13"/>
      <c r="B1371" s="234"/>
      <c r="C1371" s="235"/>
      <c r="D1371" s="228" t="s">
        <v>197</v>
      </c>
      <c r="E1371" s="236" t="s">
        <v>19</v>
      </c>
      <c r="F1371" s="237" t="s">
        <v>2021</v>
      </c>
      <c r="G1371" s="235"/>
      <c r="H1371" s="238">
        <v>0.89500000000000002</v>
      </c>
      <c r="I1371" s="239"/>
      <c r="J1371" s="235"/>
      <c r="K1371" s="235"/>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197</v>
      </c>
      <c r="AU1371" s="244" t="s">
        <v>81</v>
      </c>
      <c r="AV1371" s="13" t="s">
        <v>81</v>
      </c>
      <c r="AW1371" s="13" t="s">
        <v>33</v>
      </c>
      <c r="AX1371" s="13" t="s">
        <v>72</v>
      </c>
      <c r="AY1371" s="244" t="s">
        <v>174</v>
      </c>
    </row>
    <row r="1372" s="13" customFormat="1">
      <c r="A1372" s="13"/>
      <c r="B1372" s="234"/>
      <c r="C1372" s="235"/>
      <c r="D1372" s="228" t="s">
        <v>197</v>
      </c>
      <c r="E1372" s="236" t="s">
        <v>19</v>
      </c>
      <c r="F1372" s="237" t="s">
        <v>2022</v>
      </c>
      <c r="G1372" s="235"/>
      <c r="H1372" s="238">
        <v>0.77000000000000002</v>
      </c>
      <c r="I1372" s="239"/>
      <c r="J1372" s="235"/>
      <c r="K1372" s="235"/>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197</v>
      </c>
      <c r="AU1372" s="244" t="s">
        <v>81</v>
      </c>
      <c r="AV1372" s="13" t="s">
        <v>81</v>
      </c>
      <c r="AW1372" s="13" t="s">
        <v>33</v>
      </c>
      <c r="AX1372" s="13" t="s">
        <v>72</v>
      </c>
      <c r="AY1372" s="244" t="s">
        <v>174</v>
      </c>
    </row>
    <row r="1373" s="13" customFormat="1">
      <c r="A1373" s="13"/>
      <c r="B1373" s="234"/>
      <c r="C1373" s="235"/>
      <c r="D1373" s="228" t="s">
        <v>197</v>
      </c>
      <c r="E1373" s="236" t="s">
        <v>19</v>
      </c>
      <c r="F1373" s="237" t="s">
        <v>2023</v>
      </c>
      <c r="G1373" s="235"/>
      <c r="H1373" s="238">
        <v>0.55500000000000005</v>
      </c>
      <c r="I1373" s="239"/>
      <c r="J1373" s="235"/>
      <c r="K1373" s="235"/>
      <c r="L1373" s="240"/>
      <c r="M1373" s="241"/>
      <c r="N1373" s="242"/>
      <c r="O1373" s="242"/>
      <c r="P1373" s="242"/>
      <c r="Q1373" s="242"/>
      <c r="R1373" s="242"/>
      <c r="S1373" s="242"/>
      <c r="T1373" s="243"/>
      <c r="U1373" s="13"/>
      <c r="V1373" s="13"/>
      <c r="W1373" s="13"/>
      <c r="X1373" s="13"/>
      <c r="Y1373" s="13"/>
      <c r="Z1373" s="13"/>
      <c r="AA1373" s="13"/>
      <c r="AB1373" s="13"/>
      <c r="AC1373" s="13"/>
      <c r="AD1373" s="13"/>
      <c r="AE1373" s="13"/>
      <c r="AT1373" s="244" t="s">
        <v>197</v>
      </c>
      <c r="AU1373" s="244" t="s">
        <v>81</v>
      </c>
      <c r="AV1373" s="13" t="s">
        <v>81</v>
      </c>
      <c r="AW1373" s="13" t="s">
        <v>33</v>
      </c>
      <c r="AX1373" s="13" t="s">
        <v>72</v>
      </c>
      <c r="AY1373" s="244" t="s">
        <v>174</v>
      </c>
    </row>
    <row r="1374" s="13" customFormat="1">
      <c r="A1374" s="13"/>
      <c r="B1374" s="234"/>
      <c r="C1374" s="235"/>
      <c r="D1374" s="228" t="s">
        <v>197</v>
      </c>
      <c r="E1374" s="236" t="s">
        <v>19</v>
      </c>
      <c r="F1374" s="237" t="s">
        <v>2024</v>
      </c>
      <c r="G1374" s="235"/>
      <c r="H1374" s="238">
        <v>0.375</v>
      </c>
      <c r="I1374" s="239"/>
      <c r="J1374" s="235"/>
      <c r="K1374" s="235"/>
      <c r="L1374" s="240"/>
      <c r="M1374" s="241"/>
      <c r="N1374" s="242"/>
      <c r="O1374" s="242"/>
      <c r="P1374" s="242"/>
      <c r="Q1374" s="242"/>
      <c r="R1374" s="242"/>
      <c r="S1374" s="242"/>
      <c r="T1374" s="243"/>
      <c r="U1374" s="13"/>
      <c r="V1374" s="13"/>
      <c r="W1374" s="13"/>
      <c r="X1374" s="13"/>
      <c r="Y1374" s="13"/>
      <c r="Z1374" s="13"/>
      <c r="AA1374" s="13"/>
      <c r="AB1374" s="13"/>
      <c r="AC1374" s="13"/>
      <c r="AD1374" s="13"/>
      <c r="AE1374" s="13"/>
      <c r="AT1374" s="244" t="s">
        <v>197</v>
      </c>
      <c r="AU1374" s="244" t="s">
        <v>81</v>
      </c>
      <c r="AV1374" s="13" t="s">
        <v>81</v>
      </c>
      <c r="AW1374" s="13" t="s">
        <v>33</v>
      </c>
      <c r="AX1374" s="13" t="s">
        <v>72</v>
      </c>
      <c r="AY1374" s="244" t="s">
        <v>174</v>
      </c>
    </row>
    <row r="1375" s="13" customFormat="1">
      <c r="A1375" s="13"/>
      <c r="B1375" s="234"/>
      <c r="C1375" s="235"/>
      <c r="D1375" s="228" t="s">
        <v>197</v>
      </c>
      <c r="E1375" s="236" t="s">
        <v>19</v>
      </c>
      <c r="F1375" s="237" t="s">
        <v>2025</v>
      </c>
      <c r="G1375" s="235"/>
      <c r="H1375" s="238">
        <v>0.33600000000000002</v>
      </c>
      <c r="I1375" s="239"/>
      <c r="J1375" s="235"/>
      <c r="K1375" s="235"/>
      <c r="L1375" s="240"/>
      <c r="M1375" s="241"/>
      <c r="N1375" s="242"/>
      <c r="O1375" s="242"/>
      <c r="P1375" s="242"/>
      <c r="Q1375" s="242"/>
      <c r="R1375" s="242"/>
      <c r="S1375" s="242"/>
      <c r="T1375" s="243"/>
      <c r="U1375" s="13"/>
      <c r="V1375" s="13"/>
      <c r="W1375" s="13"/>
      <c r="X1375" s="13"/>
      <c r="Y1375" s="13"/>
      <c r="Z1375" s="13"/>
      <c r="AA1375" s="13"/>
      <c r="AB1375" s="13"/>
      <c r="AC1375" s="13"/>
      <c r="AD1375" s="13"/>
      <c r="AE1375" s="13"/>
      <c r="AT1375" s="244" t="s">
        <v>197</v>
      </c>
      <c r="AU1375" s="244" t="s">
        <v>81</v>
      </c>
      <c r="AV1375" s="13" t="s">
        <v>81</v>
      </c>
      <c r="AW1375" s="13" t="s">
        <v>33</v>
      </c>
      <c r="AX1375" s="13" t="s">
        <v>72</v>
      </c>
      <c r="AY1375" s="244" t="s">
        <v>174</v>
      </c>
    </row>
    <row r="1376" s="13" customFormat="1">
      <c r="A1376" s="13"/>
      <c r="B1376" s="234"/>
      <c r="C1376" s="235"/>
      <c r="D1376" s="228" t="s">
        <v>197</v>
      </c>
      <c r="E1376" s="236" t="s">
        <v>19</v>
      </c>
      <c r="F1376" s="237" t="s">
        <v>2026</v>
      </c>
      <c r="G1376" s="235"/>
      <c r="H1376" s="238">
        <v>0.34399999999999997</v>
      </c>
      <c r="I1376" s="239"/>
      <c r="J1376" s="235"/>
      <c r="K1376" s="235"/>
      <c r="L1376" s="240"/>
      <c r="M1376" s="241"/>
      <c r="N1376" s="242"/>
      <c r="O1376" s="242"/>
      <c r="P1376" s="242"/>
      <c r="Q1376" s="242"/>
      <c r="R1376" s="242"/>
      <c r="S1376" s="242"/>
      <c r="T1376" s="243"/>
      <c r="U1376" s="13"/>
      <c r="V1376" s="13"/>
      <c r="W1376" s="13"/>
      <c r="X1376" s="13"/>
      <c r="Y1376" s="13"/>
      <c r="Z1376" s="13"/>
      <c r="AA1376" s="13"/>
      <c r="AB1376" s="13"/>
      <c r="AC1376" s="13"/>
      <c r="AD1376" s="13"/>
      <c r="AE1376" s="13"/>
      <c r="AT1376" s="244" t="s">
        <v>197</v>
      </c>
      <c r="AU1376" s="244" t="s">
        <v>81</v>
      </c>
      <c r="AV1376" s="13" t="s">
        <v>81</v>
      </c>
      <c r="AW1376" s="13" t="s">
        <v>33</v>
      </c>
      <c r="AX1376" s="13" t="s">
        <v>72</v>
      </c>
      <c r="AY1376" s="244" t="s">
        <v>174</v>
      </c>
    </row>
    <row r="1377" s="13" customFormat="1">
      <c r="A1377" s="13"/>
      <c r="B1377" s="234"/>
      <c r="C1377" s="235"/>
      <c r="D1377" s="228" t="s">
        <v>197</v>
      </c>
      <c r="E1377" s="236" t="s">
        <v>19</v>
      </c>
      <c r="F1377" s="237" t="s">
        <v>2027</v>
      </c>
      <c r="G1377" s="235"/>
      <c r="H1377" s="238">
        <v>0.87</v>
      </c>
      <c r="I1377" s="239"/>
      <c r="J1377" s="235"/>
      <c r="K1377" s="235"/>
      <c r="L1377" s="240"/>
      <c r="M1377" s="241"/>
      <c r="N1377" s="242"/>
      <c r="O1377" s="242"/>
      <c r="P1377" s="242"/>
      <c r="Q1377" s="242"/>
      <c r="R1377" s="242"/>
      <c r="S1377" s="242"/>
      <c r="T1377" s="243"/>
      <c r="U1377" s="13"/>
      <c r="V1377" s="13"/>
      <c r="W1377" s="13"/>
      <c r="X1377" s="13"/>
      <c r="Y1377" s="13"/>
      <c r="Z1377" s="13"/>
      <c r="AA1377" s="13"/>
      <c r="AB1377" s="13"/>
      <c r="AC1377" s="13"/>
      <c r="AD1377" s="13"/>
      <c r="AE1377" s="13"/>
      <c r="AT1377" s="244" t="s">
        <v>197</v>
      </c>
      <c r="AU1377" s="244" t="s">
        <v>81</v>
      </c>
      <c r="AV1377" s="13" t="s">
        <v>81</v>
      </c>
      <c r="AW1377" s="13" t="s">
        <v>33</v>
      </c>
      <c r="AX1377" s="13" t="s">
        <v>72</v>
      </c>
      <c r="AY1377" s="244" t="s">
        <v>174</v>
      </c>
    </row>
    <row r="1378" s="13" customFormat="1">
      <c r="A1378" s="13"/>
      <c r="B1378" s="234"/>
      <c r="C1378" s="235"/>
      <c r="D1378" s="228" t="s">
        <v>197</v>
      </c>
      <c r="E1378" s="236" t="s">
        <v>19</v>
      </c>
      <c r="F1378" s="237" t="s">
        <v>2028</v>
      </c>
      <c r="G1378" s="235"/>
      <c r="H1378" s="238">
        <v>0.32000000000000001</v>
      </c>
      <c r="I1378" s="239"/>
      <c r="J1378" s="235"/>
      <c r="K1378" s="235"/>
      <c r="L1378" s="240"/>
      <c r="M1378" s="241"/>
      <c r="N1378" s="242"/>
      <c r="O1378" s="242"/>
      <c r="P1378" s="242"/>
      <c r="Q1378" s="242"/>
      <c r="R1378" s="242"/>
      <c r="S1378" s="242"/>
      <c r="T1378" s="243"/>
      <c r="U1378" s="13"/>
      <c r="V1378" s="13"/>
      <c r="W1378" s="13"/>
      <c r="X1378" s="13"/>
      <c r="Y1378" s="13"/>
      <c r="Z1378" s="13"/>
      <c r="AA1378" s="13"/>
      <c r="AB1378" s="13"/>
      <c r="AC1378" s="13"/>
      <c r="AD1378" s="13"/>
      <c r="AE1378" s="13"/>
      <c r="AT1378" s="244" t="s">
        <v>197</v>
      </c>
      <c r="AU1378" s="244" t="s">
        <v>81</v>
      </c>
      <c r="AV1378" s="13" t="s">
        <v>81</v>
      </c>
      <c r="AW1378" s="13" t="s">
        <v>33</v>
      </c>
      <c r="AX1378" s="13" t="s">
        <v>72</v>
      </c>
      <c r="AY1378" s="244" t="s">
        <v>174</v>
      </c>
    </row>
    <row r="1379" s="13" customFormat="1">
      <c r="A1379" s="13"/>
      <c r="B1379" s="234"/>
      <c r="C1379" s="235"/>
      <c r="D1379" s="228" t="s">
        <v>197</v>
      </c>
      <c r="E1379" s="236" t="s">
        <v>19</v>
      </c>
      <c r="F1379" s="237" t="s">
        <v>2029</v>
      </c>
      <c r="G1379" s="235"/>
      <c r="H1379" s="238">
        <v>0.5</v>
      </c>
      <c r="I1379" s="239"/>
      <c r="J1379" s="235"/>
      <c r="K1379" s="235"/>
      <c r="L1379" s="240"/>
      <c r="M1379" s="241"/>
      <c r="N1379" s="242"/>
      <c r="O1379" s="242"/>
      <c r="P1379" s="242"/>
      <c r="Q1379" s="242"/>
      <c r="R1379" s="242"/>
      <c r="S1379" s="242"/>
      <c r="T1379" s="243"/>
      <c r="U1379" s="13"/>
      <c r="V1379" s="13"/>
      <c r="W1379" s="13"/>
      <c r="X1379" s="13"/>
      <c r="Y1379" s="13"/>
      <c r="Z1379" s="13"/>
      <c r="AA1379" s="13"/>
      <c r="AB1379" s="13"/>
      <c r="AC1379" s="13"/>
      <c r="AD1379" s="13"/>
      <c r="AE1379" s="13"/>
      <c r="AT1379" s="244" t="s">
        <v>197</v>
      </c>
      <c r="AU1379" s="244" t="s">
        <v>81</v>
      </c>
      <c r="AV1379" s="13" t="s">
        <v>81</v>
      </c>
      <c r="AW1379" s="13" t="s">
        <v>33</v>
      </c>
      <c r="AX1379" s="13" t="s">
        <v>72</v>
      </c>
      <c r="AY1379" s="244" t="s">
        <v>174</v>
      </c>
    </row>
    <row r="1380" s="13" customFormat="1">
      <c r="A1380" s="13"/>
      <c r="B1380" s="234"/>
      <c r="C1380" s="235"/>
      <c r="D1380" s="228" t="s">
        <v>197</v>
      </c>
      <c r="E1380" s="236" t="s">
        <v>19</v>
      </c>
      <c r="F1380" s="237" t="s">
        <v>2030</v>
      </c>
      <c r="G1380" s="235"/>
      <c r="H1380" s="238">
        <v>0.27500000000000002</v>
      </c>
      <c r="I1380" s="239"/>
      <c r="J1380" s="235"/>
      <c r="K1380" s="235"/>
      <c r="L1380" s="240"/>
      <c r="M1380" s="241"/>
      <c r="N1380" s="242"/>
      <c r="O1380" s="242"/>
      <c r="P1380" s="242"/>
      <c r="Q1380" s="242"/>
      <c r="R1380" s="242"/>
      <c r="S1380" s="242"/>
      <c r="T1380" s="243"/>
      <c r="U1380" s="13"/>
      <c r="V1380" s="13"/>
      <c r="W1380" s="13"/>
      <c r="X1380" s="13"/>
      <c r="Y1380" s="13"/>
      <c r="Z1380" s="13"/>
      <c r="AA1380" s="13"/>
      <c r="AB1380" s="13"/>
      <c r="AC1380" s="13"/>
      <c r="AD1380" s="13"/>
      <c r="AE1380" s="13"/>
      <c r="AT1380" s="244" t="s">
        <v>197</v>
      </c>
      <c r="AU1380" s="244" t="s">
        <v>81</v>
      </c>
      <c r="AV1380" s="13" t="s">
        <v>81</v>
      </c>
      <c r="AW1380" s="13" t="s">
        <v>33</v>
      </c>
      <c r="AX1380" s="13" t="s">
        <v>72</v>
      </c>
      <c r="AY1380" s="244" t="s">
        <v>174</v>
      </c>
    </row>
    <row r="1381" s="13" customFormat="1">
      <c r="A1381" s="13"/>
      <c r="B1381" s="234"/>
      <c r="C1381" s="235"/>
      <c r="D1381" s="228" t="s">
        <v>197</v>
      </c>
      <c r="E1381" s="236" t="s">
        <v>19</v>
      </c>
      <c r="F1381" s="237" t="s">
        <v>2031</v>
      </c>
      <c r="G1381" s="235"/>
      <c r="H1381" s="238">
        <v>0.51500000000000001</v>
      </c>
      <c r="I1381" s="239"/>
      <c r="J1381" s="235"/>
      <c r="K1381" s="235"/>
      <c r="L1381" s="240"/>
      <c r="M1381" s="241"/>
      <c r="N1381" s="242"/>
      <c r="O1381" s="242"/>
      <c r="P1381" s="242"/>
      <c r="Q1381" s="242"/>
      <c r="R1381" s="242"/>
      <c r="S1381" s="242"/>
      <c r="T1381" s="243"/>
      <c r="U1381" s="13"/>
      <c r="V1381" s="13"/>
      <c r="W1381" s="13"/>
      <c r="X1381" s="13"/>
      <c r="Y1381" s="13"/>
      <c r="Z1381" s="13"/>
      <c r="AA1381" s="13"/>
      <c r="AB1381" s="13"/>
      <c r="AC1381" s="13"/>
      <c r="AD1381" s="13"/>
      <c r="AE1381" s="13"/>
      <c r="AT1381" s="244" t="s">
        <v>197</v>
      </c>
      <c r="AU1381" s="244" t="s">
        <v>81</v>
      </c>
      <c r="AV1381" s="13" t="s">
        <v>81</v>
      </c>
      <c r="AW1381" s="13" t="s">
        <v>33</v>
      </c>
      <c r="AX1381" s="13" t="s">
        <v>72</v>
      </c>
      <c r="AY1381" s="244" t="s">
        <v>174</v>
      </c>
    </row>
    <row r="1382" s="13" customFormat="1">
      <c r="A1382" s="13"/>
      <c r="B1382" s="234"/>
      <c r="C1382" s="235"/>
      <c r="D1382" s="228" t="s">
        <v>197</v>
      </c>
      <c r="E1382" s="236" t="s">
        <v>19</v>
      </c>
      <c r="F1382" s="237" t="s">
        <v>2032</v>
      </c>
      <c r="G1382" s="235"/>
      <c r="H1382" s="238">
        <v>0.54000000000000004</v>
      </c>
      <c r="I1382" s="239"/>
      <c r="J1382" s="235"/>
      <c r="K1382" s="235"/>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197</v>
      </c>
      <c r="AU1382" s="244" t="s">
        <v>81</v>
      </c>
      <c r="AV1382" s="13" t="s">
        <v>81</v>
      </c>
      <c r="AW1382" s="13" t="s">
        <v>33</v>
      </c>
      <c r="AX1382" s="13" t="s">
        <v>72</v>
      </c>
      <c r="AY1382" s="244" t="s">
        <v>174</v>
      </c>
    </row>
    <row r="1383" s="13" customFormat="1">
      <c r="A1383" s="13"/>
      <c r="B1383" s="234"/>
      <c r="C1383" s="235"/>
      <c r="D1383" s="228" t="s">
        <v>197</v>
      </c>
      <c r="E1383" s="236" t="s">
        <v>19</v>
      </c>
      <c r="F1383" s="237" t="s">
        <v>803</v>
      </c>
      <c r="G1383" s="235"/>
      <c r="H1383" s="238">
        <v>12.52</v>
      </c>
      <c r="I1383" s="239"/>
      <c r="J1383" s="235"/>
      <c r="K1383" s="235"/>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197</v>
      </c>
      <c r="AU1383" s="244" t="s">
        <v>81</v>
      </c>
      <c r="AV1383" s="13" t="s">
        <v>81</v>
      </c>
      <c r="AW1383" s="13" t="s">
        <v>33</v>
      </c>
      <c r="AX1383" s="13" t="s">
        <v>72</v>
      </c>
      <c r="AY1383" s="244" t="s">
        <v>174</v>
      </c>
    </row>
    <row r="1384" s="13" customFormat="1">
      <c r="A1384" s="13"/>
      <c r="B1384" s="234"/>
      <c r="C1384" s="235"/>
      <c r="D1384" s="228" t="s">
        <v>197</v>
      </c>
      <c r="E1384" s="236" t="s">
        <v>19</v>
      </c>
      <c r="F1384" s="237" t="s">
        <v>1927</v>
      </c>
      <c r="G1384" s="235"/>
      <c r="H1384" s="238">
        <v>1.7370000000000001</v>
      </c>
      <c r="I1384" s="239"/>
      <c r="J1384" s="235"/>
      <c r="K1384" s="235"/>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197</v>
      </c>
      <c r="AU1384" s="244" t="s">
        <v>81</v>
      </c>
      <c r="AV1384" s="13" t="s">
        <v>81</v>
      </c>
      <c r="AW1384" s="13" t="s">
        <v>33</v>
      </c>
      <c r="AX1384" s="13" t="s">
        <v>72</v>
      </c>
      <c r="AY1384" s="244" t="s">
        <v>174</v>
      </c>
    </row>
    <row r="1385" s="13" customFormat="1">
      <c r="A1385" s="13"/>
      <c r="B1385" s="234"/>
      <c r="C1385" s="235"/>
      <c r="D1385" s="228" t="s">
        <v>197</v>
      </c>
      <c r="E1385" s="236" t="s">
        <v>19</v>
      </c>
      <c r="F1385" s="237" t="s">
        <v>1926</v>
      </c>
      <c r="G1385" s="235"/>
      <c r="H1385" s="238">
        <v>5.125</v>
      </c>
      <c r="I1385" s="239"/>
      <c r="J1385" s="235"/>
      <c r="K1385" s="235"/>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197</v>
      </c>
      <c r="AU1385" s="244" t="s">
        <v>81</v>
      </c>
      <c r="AV1385" s="13" t="s">
        <v>81</v>
      </c>
      <c r="AW1385" s="13" t="s">
        <v>33</v>
      </c>
      <c r="AX1385" s="13" t="s">
        <v>72</v>
      </c>
      <c r="AY1385" s="244" t="s">
        <v>174</v>
      </c>
    </row>
    <row r="1386" s="13" customFormat="1">
      <c r="A1386" s="13"/>
      <c r="B1386" s="234"/>
      <c r="C1386" s="235"/>
      <c r="D1386" s="228" t="s">
        <v>197</v>
      </c>
      <c r="E1386" s="235"/>
      <c r="F1386" s="237" t="s">
        <v>2033</v>
      </c>
      <c r="G1386" s="235"/>
      <c r="H1386" s="238">
        <v>324.31200000000001</v>
      </c>
      <c r="I1386" s="239"/>
      <c r="J1386" s="235"/>
      <c r="K1386" s="235"/>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197</v>
      </c>
      <c r="AU1386" s="244" t="s">
        <v>81</v>
      </c>
      <c r="AV1386" s="13" t="s">
        <v>81</v>
      </c>
      <c r="AW1386" s="13" t="s">
        <v>4</v>
      </c>
      <c r="AX1386" s="13" t="s">
        <v>79</v>
      </c>
      <c r="AY1386" s="244" t="s">
        <v>174</v>
      </c>
    </row>
    <row r="1387" s="2" customFormat="1">
      <c r="A1387" s="40"/>
      <c r="B1387" s="41"/>
      <c r="C1387" s="215" t="s">
        <v>2034</v>
      </c>
      <c r="D1387" s="215" t="s">
        <v>176</v>
      </c>
      <c r="E1387" s="216" t="s">
        <v>2035</v>
      </c>
      <c r="F1387" s="217" t="s">
        <v>2036</v>
      </c>
      <c r="G1387" s="218" t="s">
        <v>252</v>
      </c>
      <c r="H1387" s="219">
        <v>294.82900000000001</v>
      </c>
      <c r="I1387" s="220"/>
      <c r="J1387" s="221">
        <f>ROUND(I1387*H1387,2)</f>
        <v>0</v>
      </c>
      <c r="K1387" s="217" t="s">
        <v>180</v>
      </c>
      <c r="L1387" s="46"/>
      <c r="M1387" s="222" t="s">
        <v>19</v>
      </c>
      <c r="N1387" s="223" t="s">
        <v>43</v>
      </c>
      <c r="O1387" s="86"/>
      <c r="P1387" s="224">
        <f>O1387*H1387</f>
        <v>0</v>
      </c>
      <c r="Q1387" s="224">
        <v>0</v>
      </c>
      <c r="R1387" s="224">
        <f>Q1387*H1387</f>
        <v>0</v>
      </c>
      <c r="S1387" s="224">
        <v>0</v>
      </c>
      <c r="T1387" s="225">
        <f>S1387*H1387</f>
        <v>0</v>
      </c>
      <c r="U1387" s="40"/>
      <c r="V1387" s="40"/>
      <c r="W1387" s="40"/>
      <c r="X1387" s="40"/>
      <c r="Y1387" s="40"/>
      <c r="Z1387" s="40"/>
      <c r="AA1387" s="40"/>
      <c r="AB1387" s="40"/>
      <c r="AC1387" s="40"/>
      <c r="AD1387" s="40"/>
      <c r="AE1387" s="40"/>
      <c r="AR1387" s="226" t="s">
        <v>275</v>
      </c>
      <c r="AT1387" s="226" t="s">
        <v>176</v>
      </c>
      <c r="AU1387" s="226" t="s">
        <v>81</v>
      </c>
      <c r="AY1387" s="19" t="s">
        <v>174</v>
      </c>
      <c r="BE1387" s="227">
        <f>IF(N1387="základní",J1387,0)</f>
        <v>0</v>
      </c>
      <c r="BF1387" s="227">
        <f>IF(N1387="snížená",J1387,0)</f>
        <v>0</v>
      </c>
      <c r="BG1387" s="227">
        <f>IF(N1387="zákl. přenesená",J1387,0)</f>
        <v>0</v>
      </c>
      <c r="BH1387" s="227">
        <f>IF(N1387="sníž. přenesená",J1387,0)</f>
        <v>0</v>
      </c>
      <c r="BI1387" s="227">
        <f>IF(N1387="nulová",J1387,0)</f>
        <v>0</v>
      </c>
      <c r="BJ1387" s="19" t="s">
        <v>79</v>
      </c>
      <c r="BK1387" s="227">
        <f>ROUND(I1387*H1387,2)</f>
        <v>0</v>
      </c>
      <c r="BL1387" s="19" t="s">
        <v>275</v>
      </c>
      <c r="BM1387" s="226" t="s">
        <v>2037</v>
      </c>
    </row>
    <row r="1388" s="2" customFormat="1">
      <c r="A1388" s="40"/>
      <c r="B1388" s="41"/>
      <c r="C1388" s="42"/>
      <c r="D1388" s="228" t="s">
        <v>183</v>
      </c>
      <c r="E1388" s="42"/>
      <c r="F1388" s="229" t="s">
        <v>2038</v>
      </c>
      <c r="G1388" s="42"/>
      <c r="H1388" s="42"/>
      <c r="I1388" s="230"/>
      <c r="J1388" s="42"/>
      <c r="K1388" s="42"/>
      <c r="L1388" s="46"/>
      <c r="M1388" s="231"/>
      <c r="N1388" s="232"/>
      <c r="O1388" s="86"/>
      <c r="P1388" s="86"/>
      <c r="Q1388" s="86"/>
      <c r="R1388" s="86"/>
      <c r="S1388" s="86"/>
      <c r="T1388" s="87"/>
      <c r="U1388" s="40"/>
      <c r="V1388" s="40"/>
      <c r="W1388" s="40"/>
      <c r="X1388" s="40"/>
      <c r="Y1388" s="40"/>
      <c r="Z1388" s="40"/>
      <c r="AA1388" s="40"/>
      <c r="AB1388" s="40"/>
      <c r="AC1388" s="40"/>
      <c r="AD1388" s="40"/>
      <c r="AE1388" s="40"/>
      <c r="AT1388" s="19" t="s">
        <v>183</v>
      </c>
      <c r="AU1388" s="19" t="s">
        <v>81</v>
      </c>
    </row>
    <row r="1389" s="2" customFormat="1">
      <c r="A1389" s="40"/>
      <c r="B1389" s="41"/>
      <c r="C1389" s="42"/>
      <c r="D1389" s="228" t="s">
        <v>185</v>
      </c>
      <c r="E1389" s="42"/>
      <c r="F1389" s="233" t="s">
        <v>2006</v>
      </c>
      <c r="G1389" s="42"/>
      <c r="H1389" s="42"/>
      <c r="I1389" s="230"/>
      <c r="J1389" s="42"/>
      <c r="K1389" s="42"/>
      <c r="L1389" s="46"/>
      <c r="M1389" s="231"/>
      <c r="N1389" s="232"/>
      <c r="O1389" s="86"/>
      <c r="P1389" s="86"/>
      <c r="Q1389" s="86"/>
      <c r="R1389" s="86"/>
      <c r="S1389" s="86"/>
      <c r="T1389" s="87"/>
      <c r="U1389" s="40"/>
      <c r="V1389" s="40"/>
      <c r="W1389" s="40"/>
      <c r="X1389" s="40"/>
      <c r="Y1389" s="40"/>
      <c r="Z1389" s="40"/>
      <c r="AA1389" s="40"/>
      <c r="AB1389" s="40"/>
      <c r="AC1389" s="40"/>
      <c r="AD1389" s="40"/>
      <c r="AE1389" s="40"/>
      <c r="AT1389" s="19" t="s">
        <v>185</v>
      </c>
      <c r="AU1389" s="19" t="s">
        <v>81</v>
      </c>
    </row>
    <row r="1390" s="13" customFormat="1">
      <c r="A1390" s="13"/>
      <c r="B1390" s="234"/>
      <c r="C1390" s="235"/>
      <c r="D1390" s="228" t="s">
        <v>197</v>
      </c>
      <c r="E1390" s="236" t="s">
        <v>19</v>
      </c>
      <c r="F1390" s="237" t="s">
        <v>2012</v>
      </c>
      <c r="G1390" s="235"/>
      <c r="H1390" s="238">
        <v>264.85000000000002</v>
      </c>
      <c r="I1390" s="239"/>
      <c r="J1390" s="235"/>
      <c r="K1390" s="235"/>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197</v>
      </c>
      <c r="AU1390" s="244" t="s">
        <v>81</v>
      </c>
      <c r="AV1390" s="13" t="s">
        <v>81</v>
      </c>
      <c r="AW1390" s="13" t="s">
        <v>33</v>
      </c>
      <c r="AX1390" s="13" t="s">
        <v>72</v>
      </c>
      <c r="AY1390" s="244" t="s">
        <v>174</v>
      </c>
    </row>
    <row r="1391" s="13" customFormat="1">
      <c r="A1391" s="13"/>
      <c r="B1391" s="234"/>
      <c r="C1391" s="235"/>
      <c r="D1391" s="228" t="s">
        <v>197</v>
      </c>
      <c r="E1391" s="236" t="s">
        <v>19</v>
      </c>
      <c r="F1391" s="237" t="s">
        <v>2039</v>
      </c>
      <c r="G1391" s="235"/>
      <c r="H1391" s="238">
        <v>10.597</v>
      </c>
      <c r="I1391" s="239"/>
      <c r="J1391" s="235"/>
      <c r="K1391" s="235"/>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197</v>
      </c>
      <c r="AU1391" s="244" t="s">
        <v>81</v>
      </c>
      <c r="AV1391" s="13" t="s">
        <v>81</v>
      </c>
      <c r="AW1391" s="13" t="s">
        <v>33</v>
      </c>
      <c r="AX1391" s="13" t="s">
        <v>72</v>
      </c>
      <c r="AY1391" s="244" t="s">
        <v>174</v>
      </c>
    </row>
    <row r="1392" s="13" customFormat="1">
      <c r="A1392" s="13"/>
      <c r="B1392" s="234"/>
      <c r="C1392" s="235"/>
      <c r="D1392" s="228" t="s">
        <v>197</v>
      </c>
      <c r="E1392" s="236" t="s">
        <v>19</v>
      </c>
      <c r="F1392" s="237" t="s">
        <v>803</v>
      </c>
      <c r="G1392" s="235"/>
      <c r="H1392" s="238">
        <v>12.52</v>
      </c>
      <c r="I1392" s="239"/>
      <c r="J1392" s="235"/>
      <c r="K1392" s="235"/>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197</v>
      </c>
      <c r="AU1392" s="244" t="s">
        <v>81</v>
      </c>
      <c r="AV1392" s="13" t="s">
        <v>81</v>
      </c>
      <c r="AW1392" s="13" t="s">
        <v>33</v>
      </c>
      <c r="AX1392" s="13" t="s">
        <v>72</v>
      </c>
      <c r="AY1392" s="244" t="s">
        <v>174</v>
      </c>
    </row>
    <row r="1393" s="13" customFormat="1">
      <c r="A1393" s="13"/>
      <c r="B1393" s="234"/>
      <c r="C1393" s="235"/>
      <c r="D1393" s="228" t="s">
        <v>197</v>
      </c>
      <c r="E1393" s="236" t="s">
        <v>19</v>
      </c>
      <c r="F1393" s="237" t="s">
        <v>1927</v>
      </c>
      <c r="G1393" s="235"/>
      <c r="H1393" s="238">
        <v>1.7370000000000001</v>
      </c>
      <c r="I1393" s="239"/>
      <c r="J1393" s="235"/>
      <c r="K1393" s="235"/>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197</v>
      </c>
      <c r="AU1393" s="244" t="s">
        <v>81</v>
      </c>
      <c r="AV1393" s="13" t="s">
        <v>81</v>
      </c>
      <c r="AW1393" s="13" t="s">
        <v>33</v>
      </c>
      <c r="AX1393" s="13" t="s">
        <v>72</v>
      </c>
      <c r="AY1393" s="244" t="s">
        <v>174</v>
      </c>
    </row>
    <row r="1394" s="13" customFormat="1">
      <c r="A1394" s="13"/>
      <c r="B1394" s="234"/>
      <c r="C1394" s="235"/>
      <c r="D1394" s="228" t="s">
        <v>197</v>
      </c>
      <c r="E1394" s="236" t="s">
        <v>19</v>
      </c>
      <c r="F1394" s="237" t="s">
        <v>1926</v>
      </c>
      <c r="G1394" s="235"/>
      <c r="H1394" s="238">
        <v>5.125</v>
      </c>
      <c r="I1394" s="239"/>
      <c r="J1394" s="235"/>
      <c r="K1394" s="235"/>
      <c r="L1394" s="240"/>
      <c r="M1394" s="241"/>
      <c r="N1394" s="242"/>
      <c r="O1394" s="242"/>
      <c r="P1394" s="242"/>
      <c r="Q1394" s="242"/>
      <c r="R1394" s="242"/>
      <c r="S1394" s="242"/>
      <c r="T1394" s="243"/>
      <c r="U1394" s="13"/>
      <c r="V1394" s="13"/>
      <c r="W1394" s="13"/>
      <c r="X1394" s="13"/>
      <c r="Y1394" s="13"/>
      <c r="Z1394" s="13"/>
      <c r="AA1394" s="13"/>
      <c r="AB1394" s="13"/>
      <c r="AC1394" s="13"/>
      <c r="AD1394" s="13"/>
      <c r="AE1394" s="13"/>
      <c r="AT1394" s="244" t="s">
        <v>197</v>
      </c>
      <c r="AU1394" s="244" t="s">
        <v>81</v>
      </c>
      <c r="AV1394" s="13" t="s">
        <v>81</v>
      </c>
      <c r="AW1394" s="13" t="s">
        <v>33</v>
      </c>
      <c r="AX1394" s="13" t="s">
        <v>72</v>
      </c>
      <c r="AY1394" s="244" t="s">
        <v>174</v>
      </c>
    </row>
    <row r="1395" s="2" customFormat="1" ht="16.5" customHeight="1">
      <c r="A1395" s="40"/>
      <c r="B1395" s="41"/>
      <c r="C1395" s="215" t="s">
        <v>2040</v>
      </c>
      <c r="D1395" s="215" t="s">
        <v>176</v>
      </c>
      <c r="E1395" s="216" t="s">
        <v>2041</v>
      </c>
      <c r="F1395" s="217" t="s">
        <v>2042</v>
      </c>
      <c r="G1395" s="218" t="s">
        <v>179</v>
      </c>
      <c r="H1395" s="219">
        <v>150</v>
      </c>
      <c r="I1395" s="220"/>
      <c r="J1395" s="221">
        <f>ROUND(I1395*H1395,2)</f>
        <v>0</v>
      </c>
      <c r="K1395" s="217" t="s">
        <v>180</v>
      </c>
      <c r="L1395" s="46"/>
      <c r="M1395" s="222" t="s">
        <v>19</v>
      </c>
      <c r="N1395" s="223" t="s">
        <v>43</v>
      </c>
      <c r="O1395" s="86"/>
      <c r="P1395" s="224">
        <f>O1395*H1395</f>
        <v>0</v>
      </c>
      <c r="Q1395" s="224">
        <v>3.0000000000000001E-05</v>
      </c>
      <c r="R1395" s="224">
        <f>Q1395*H1395</f>
        <v>0.0045000000000000005</v>
      </c>
      <c r="S1395" s="224">
        <v>0</v>
      </c>
      <c r="T1395" s="225">
        <f>S1395*H1395</f>
        <v>0</v>
      </c>
      <c r="U1395" s="40"/>
      <c r="V1395" s="40"/>
      <c r="W1395" s="40"/>
      <c r="X1395" s="40"/>
      <c r="Y1395" s="40"/>
      <c r="Z1395" s="40"/>
      <c r="AA1395" s="40"/>
      <c r="AB1395" s="40"/>
      <c r="AC1395" s="40"/>
      <c r="AD1395" s="40"/>
      <c r="AE1395" s="40"/>
      <c r="AR1395" s="226" t="s">
        <v>275</v>
      </c>
      <c r="AT1395" s="226" t="s">
        <v>176</v>
      </c>
      <c r="AU1395" s="226" t="s">
        <v>81</v>
      </c>
      <c r="AY1395" s="19" t="s">
        <v>174</v>
      </c>
      <c r="BE1395" s="227">
        <f>IF(N1395="základní",J1395,0)</f>
        <v>0</v>
      </c>
      <c r="BF1395" s="227">
        <f>IF(N1395="snížená",J1395,0)</f>
        <v>0</v>
      </c>
      <c r="BG1395" s="227">
        <f>IF(N1395="zákl. přenesená",J1395,0)</f>
        <v>0</v>
      </c>
      <c r="BH1395" s="227">
        <f>IF(N1395="sníž. přenesená",J1395,0)</f>
        <v>0</v>
      </c>
      <c r="BI1395" s="227">
        <f>IF(N1395="nulová",J1395,0)</f>
        <v>0</v>
      </c>
      <c r="BJ1395" s="19" t="s">
        <v>79</v>
      </c>
      <c r="BK1395" s="227">
        <f>ROUND(I1395*H1395,2)</f>
        <v>0</v>
      </c>
      <c r="BL1395" s="19" t="s">
        <v>275</v>
      </c>
      <c r="BM1395" s="226" t="s">
        <v>2043</v>
      </c>
    </row>
    <row r="1396" s="2" customFormat="1">
      <c r="A1396" s="40"/>
      <c r="B1396" s="41"/>
      <c r="C1396" s="42"/>
      <c r="D1396" s="228" t="s">
        <v>183</v>
      </c>
      <c r="E1396" s="42"/>
      <c r="F1396" s="229" t="s">
        <v>2044</v>
      </c>
      <c r="G1396" s="42"/>
      <c r="H1396" s="42"/>
      <c r="I1396" s="230"/>
      <c r="J1396" s="42"/>
      <c r="K1396" s="42"/>
      <c r="L1396" s="46"/>
      <c r="M1396" s="231"/>
      <c r="N1396" s="232"/>
      <c r="O1396" s="86"/>
      <c r="P1396" s="86"/>
      <c r="Q1396" s="86"/>
      <c r="R1396" s="86"/>
      <c r="S1396" s="86"/>
      <c r="T1396" s="87"/>
      <c r="U1396" s="40"/>
      <c r="V1396" s="40"/>
      <c r="W1396" s="40"/>
      <c r="X1396" s="40"/>
      <c r="Y1396" s="40"/>
      <c r="Z1396" s="40"/>
      <c r="AA1396" s="40"/>
      <c r="AB1396" s="40"/>
      <c r="AC1396" s="40"/>
      <c r="AD1396" s="40"/>
      <c r="AE1396" s="40"/>
      <c r="AT1396" s="19" t="s">
        <v>183</v>
      </c>
      <c r="AU1396" s="19" t="s">
        <v>81</v>
      </c>
    </row>
    <row r="1397" s="2" customFormat="1">
      <c r="A1397" s="40"/>
      <c r="B1397" s="41"/>
      <c r="C1397" s="42"/>
      <c r="D1397" s="228" t="s">
        <v>185</v>
      </c>
      <c r="E1397" s="42"/>
      <c r="F1397" s="233" t="s">
        <v>2045</v>
      </c>
      <c r="G1397" s="42"/>
      <c r="H1397" s="42"/>
      <c r="I1397" s="230"/>
      <c r="J1397" s="42"/>
      <c r="K1397" s="42"/>
      <c r="L1397" s="46"/>
      <c r="M1397" s="231"/>
      <c r="N1397" s="232"/>
      <c r="O1397" s="86"/>
      <c r="P1397" s="86"/>
      <c r="Q1397" s="86"/>
      <c r="R1397" s="86"/>
      <c r="S1397" s="86"/>
      <c r="T1397" s="87"/>
      <c r="U1397" s="40"/>
      <c r="V1397" s="40"/>
      <c r="W1397" s="40"/>
      <c r="X1397" s="40"/>
      <c r="Y1397" s="40"/>
      <c r="Z1397" s="40"/>
      <c r="AA1397" s="40"/>
      <c r="AB1397" s="40"/>
      <c r="AC1397" s="40"/>
      <c r="AD1397" s="40"/>
      <c r="AE1397" s="40"/>
      <c r="AT1397" s="19" t="s">
        <v>185</v>
      </c>
      <c r="AU1397" s="19" t="s">
        <v>81</v>
      </c>
    </row>
    <row r="1398" s="13" customFormat="1">
      <c r="A1398" s="13"/>
      <c r="B1398" s="234"/>
      <c r="C1398" s="235"/>
      <c r="D1398" s="228" t="s">
        <v>197</v>
      </c>
      <c r="E1398" s="236" t="s">
        <v>19</v>
      </c>
      <c r="F1398" s="237" t="s">
        <v>2046</v>
      </c>
      <c r="G1398" s="235"/>
      <c r="H1398" s="238">
        <v>150</v>
      </c>
      <c r="I1398" s="239"/>
      <c r="J1398" s="235"/>
      <c r="K1398" s="235"/>
      <c r="L1398" s="240"/>
      <c r="M1398" s="241"/>
      <c r="N1398" s="242"/>
      <c r="O1398" s="242"/>
      <c r="P1398" s="242"/>
      <c r="Q1398" s="242"/>
      <c r="R1398" s="242"/>
      <c r="S1398" s="242"/>
      <c r="T1398" s="243"/>
      <c r="U1398" s="13"/>
      <c r="V1398" s="13"/>
      <c r="W1398" s="13"/>
      <c r="X1398" s="13"/>
      <c r="Y1398" s="13"/>
      <c r="Z1398" s="13"/>
      <c r="AA1398" s="13"/>
      <c r="AB1398" s="13"/>
      <c r="AC1398" s="13"/>
      <c r="AD1398" s="13"/>
      <c r="AE1398" s="13"/>
      <c r="AT1398" s="244" t="s">
        <v>197</v>
      </c>
      <c r="AU1398" s="244" t="s">
        <v>81</v>
      </c>
      <c r="AV1398" s="13" t="s">
        <v>81</v>
      </c>
      <c r="AW1398" s="13" t="s">
        <v>33</v>
      </c>
      <c r="AX1398" s="13" t="s">
        <v>72</v>
      </c>
      <c r="AY1398" s="244" t="s">
        <v>174</v>
      </c>
    </row>
    <row r="1399" s="2" customFormat="1" ht="16.5" customHeight="1">
      <c r="A1399" s="40"/>
      <c r="B1399" s="41"/>
      <c r="C1399" s="215" t="s">
        <v>2047</v>
      </c>
      <c r="D1399" s="215" t="s">
        <v>176</v>
      </c>
      <c r="E1399" s="216" t="s">
        <v>2048</v>
      </c>
      <c r="F1399" s="217" t="s">
        <v>2049</v>
      </c>
      <c r="G1399" s="218" t="s">
        <v>179</v>
      </c>
      <c r="H1399" s="219">
        <v>100</v>
      </c>
      <c r="I1399" s="220"/>
      <c r="J1399" s="221">
        <f>ROUND(I1399*H1399,2)</f>
        <v>0</v>
      </c>
      <c r="K1399" s="217" t="s">
        <v>180</v>
      </c>
      <c r="L1399" s="46"/>
      <c r="M1399" s="222" t="s">
        <v>19</v>
      </c>
      <c r="N1399" s="223" t="s">
        <v>43</v>
      </c>
      <c r="O1399" s="86"/>
      <c r="P1399" s="224">
        <f>O1399*H1399</f>
        <v>0</v>
      </c>
      <c r="Q1399" s="224">
        <v>0.00012</v>
      </c>
      <c r="R1399" s="224">
        <f>Q1399*H1399</f>
        <v>0.012</v>
      </c>
      <c r="S1399" s="224">
        <v>0</v>
      </c>
      <c r="T1399" s="225">
        <f>S1399*H1399</f>
        <v>0</v>
      </c>
      <c r="U1399" s="40"/>
      <c r="V1399" s="40"/>
      <c r="W1399" s="40"/>
      <c r="X1399" s="40"/>
      <c r="Y1399" s="40"/>
      <c r="Z1399" s="40"/>
      <c r="AA1399" s="40"/>
      <c r="AB1399" s="40"/>
      <c r="AC1399" s="40"/>
      <c r="AD1399" s="40"/>
      <c r="AE1399" s="40"/>
      <c r="AR1399" s="226" t="s">
        <v>275</v>
      </c>
      <c r="AT1399" s="226" t="s">
        <v>176</v>
      </c>
      <c r="AU1399" s="226" t="s">
        <v>81</v>
      </c>
      <c r="AY1399" s="19" t="s">
        <v>174</v>
      </c>
      <c r="BE1399" s="227">
        <f>IF(N1399="základní",J1399,0)</f>
        <v>0</v>
      </c>
      <c r="BF1399" s="227">
        <f>IF(N1399="snížená",J1399,0)</f>
        <v>0</v>
      </c>
      <c r="BG1399" s="227">
        <f>IF(N1399="zákl. přenesená",J1399,0)</f>
        <v>0</v>
      </c>
      <c r="BH1399" s="227">
        <f>IF(N1399="sníž. přenesená",J1399,0)</f>
        <v>0</v>
      </c>
      <c r="BI1399" s="227">
        <f>IF(N1399="nulová",J1399,0)</f>
        <v>0</v>
      </c>
      <c r="BJ1399" s="19" t="s">
        <v>79</v>
      </c>
      <c r="BK1399" s="227">
        <f>ROUND(I1399*H1399,2)</f>
        <v>0</v>
      </c>
      <c r="BL1399" s="19" t="s">
        <v>275</v>
      </c>
      <c r="BM1399" s="226" t="s">
        <v>2050</v>
      </c>
    </row>
    <row r="1400" s="2" customFormat="1">
      <c r="A1400" s="40"/>
      <c r="B1400" s="41"/>
      <c r="C1400" s="42"/>
      <c r="D1400" s="228" t="s">
        <v>183</v>
      </c>
      <c r="E1400" s="42"/>
      <c r="F1400" s="229" t="s">
        <v>2051</v>
      </c>
      <c r="G1400" s="42"/>
      <c r="H1400" s="42"/>
      <c r="I1400" s="230"/>
      <c r="J1400" s="42"/>
      <c r="K1400" s="42"/>
      <c r="L1400" s="46"/>
      <c r="M1400" s="231"/>
      <c r="N1400" s="232"/>
      <c r="O1400" s="86"/>
      <c r="P1400" s="86"/>
      <c r="Q1400" s="86"/>
      <c r="R1400" s="86"/>
      <c r="S1400" s="86"/>
      <c r="T1400" s="87"/>
      <c r="U1400" s="40"/>
      <c r="V1400" s="40"/>
      <c r="W1400" s="40"/>
      <c r="X1400" s="40"/>
      <c r="Y1400" s="40"/>
      <c r="Z1400" s="40"/>
      <c r="AA1400" s="40"/>
      <c r="AB1400" s="40"/>
      <c r="AC1400" s="40"/>
      <c r="AD1400" s="40"/>
      <c r="AE1400" s="40"/>
      <c r="AT1400" s="19" t="s">
        <v>183</v>
      </c>
      <c r="AU1400" s="19" t="s">
        <v>81</v>
      </c>
    </row>
    <row r="1401" s="2" customFormat="1">
      <c r="A1401" s="40"/>
      <c r="B1401" s="41"/>
      <c r="C1401" s="42"/>
      <c r="D1401" s="228" t="s">
        <v>185</v>
      </c>
      <c r="E1401" s="42"/>
      <c r="F1401" s="233" t="s">
        <v>2045</v>
      </c>
      <c r="G1401" s="42"/>
      <c r="H1401" s="42"/>
      <c r="I1401" s="230"/>
      <c r="J1401" s="42"/>
      <c r="K1401" s="42"/>
      <c r="L1401" s="46"/>
      <c r="M1401" s="231"/>
      <c r="N1401" s="232"/>
      <c r="O1401" s="86"/>
      <c r="P1401" s="86"/>
      <c r="Q1401" s="86"/>
      <c r="R1401" s="86"/>
      <c r="S1401" s="86"/>
      <c r="T1401" s="87"/>
      <c r="U1401" s="40"/>
      <c r="V1401" s="40"/>
      <c r="W1401" s="40"/>
      <c r="X1401" s="40"/>
      <c r="Y1401" s="40"/>
      <c r="Z1401" s="40"/>
      <c r="AA1401" s="40"/>
      <c r="AB1401" s="40"/>
      <c r="AC1401" s="40"/>
      <c r="AD1401" s="40"/>
      <c r="AE1401" s="40"/>
      <c r="AT1401" s="19" t="s">
        <v>185</v>
      </c>
      <c r="AU1401" s="19" t="s">
        <v>81</v>
      </c>
    </row>
    <row r="1402" s="2" customFormat="1" ht="21.75" customHeight="1">
      <c r="A1402" s="40"/>
      <c r="B1402" s="41"/>
      <c r="C1402" s="215" t="s">
        <v>2052</v>
      </c>
      <c r="D1402" s="215" t="s">
        <v>176</v>
      </c>
      <c r="E1402" s="216" t="s">
        <v>2053</v>
      </c>
      <c r="F1402" s="217" t="s">
        <v>2054</v>
      </c>
      <c r="G1402" s="218" t="s">
        <v>366</v>
      </c>
      <c r="H1402" s="219">
        <v>706.39999999999998</v>
      </c>
      <c r="I1402" s="220"/>
      <c r="J1402" s="221">
        <f>ROUND(I1402*H1402,2)</f>
        <v>0</v>
      </c>
      <c r="K1402" s="217" t="s">
        <v>180</v>
      </c>
      <c r="L1402" s="46"/>
      <c r="M1402" s="222" t="s">
        <v>19</v>
      </c>
      <c r="N1402" s="223" t="s">
        <v>43</v>
      </c>
      <c r="O1402" s="86"/>
      <c r="P1402" s="224">
        <f>O1402*H1402</f>
        <v>0</v>
      </c>
      <c r="Q1402" s="224">
        <v>0</v>
      </c>
      <c r="R1402" s="224">
        <f>Q1402*H1402</f>
        <v>0</v>
      </c>
      <c r="S1402" s="224">
        <v>0</v>
      </c>
      <c r="T1402" s="225">
        <f>S1402*H1402</f>
        <v>0</v>
      </c>
      <c r="U1402" s="40"/>
      <c r="V1402" s="40"/>
      <c r="W1402" s="40"/>
      <c r="X1402" s="40"/>
      <c r="Y1402" s="40"/>
      <c r="Z1402" s="40"/>
      <c r="AA1402" s="40"/>
      <c r="AB1402" s="40"/>
      <c r="AC1402" s="40"/>
      <c r="AD1402" s="40"/>
      <c r="AE1402" s="40"/>
      <c r="AR1402" s="226" t="s">
        <v>275</v>
      </c>
      <c r="AT1402" s="226" t="s">
        <v>176</v>
      </c>
      <c r="AU1402" s="226" t="s">
        <v>81</v>
      </c>
      <c r="AY1402" s="19" t="s">
        <v>174</v>
      </c>
      <c r="BE1402" s="227">
        <f>IF(N1402="základní",J1402,0)</f>
        <v>0</v>
      </c>
      <c r="BF1402" s="227">
        <f>IF(N1402="snížená",J1402,0)</f>
        <v>0</v>
      </c>
      <c r="BG1402" s="227">
        <f>IF(N1402="zákl. přenesená",J1402,0)</f>
        <v>0</v>
      </c>
      <c r="BH1402" s="227">
        <f>IF(N1402="sníž. přenesená",J1402,0)</f>
        <v>0</v>
      </c>
      <c r="BI1402" s="227">
        <f>IF(N1402="nulová",J1402,0)</f>
        <v>0</v>
      </c>
      <c r="BJ1402" s="19" t="s">
        <v>79</v>
      </c>
      <c r="BK1402" s="227">
        <f>ROUND(I1402*H1402,2)</f>
        <v>0</v>
      </c>
      <c r="BL1402" s="19" t="s">
        <v>275</v>
      </c>
      <c r="BM1402" s="226" t="s">
        <v>2055</v>
      </c>
    </row>
    <row r="1403" s="2" customFormat="1">
      <c r="A1403" s="40"/>
      <c r="B1403" s="41"/>
      <c r="C1403" s="42"/>
      <c r="D1403" s="228" t="s">
        <v>183</v>
      </c>
      <c r="E1403" s="42"/>
      <c r="F1403" s="229" t="s">
        <v>2056</v>
      </c>
      <c r="G1403" s="42"/>
      <c r="H1403" s="42"/>
      <c r="I1403" s="230"/>
      <c r="J1403" s="42"/>
      <c r="K1403" s="42"/>
      <c r="L1403" s="46"/>
      <c r="M1403" s="231"/>
      <c r="N1403" s="232"/>
      <c r="O1403" s="86"/>
      <c r="P1403" s="86"/>
      <c r="Q1403" s="86"/>
      <c r="R1403" s="86"/>
      <c r="S1403" s="86"/>
      <c r="T1403" s="87"/>
      <c r="U1403" s="40"/>
      <c r="V1403" s="40"/>
      <c r="W1403" s="40"/>
      <c r="X1403" s="40"/>
      <c r="Y1403" s="40"/>
      <c r="Z1403" s="40"/>
      <c r="AA1403" s="40"/>
      <c r="AB1403" s="40"/>
      <c r="AC1403" s="40"/>
      <c r="AD1403" s="40"/>
      <c r="AE1403" s="40"/>
      <c r="AT1403" s="19" t="s">
        <v>183</v>
      </c>
      <c r="AU1403" s="19" t="s">
        <v>81</v>
      </c>
    </row>
    <row r="1404" s="2" customFormat="1">
      <c r="A1404" s="40"/>
      <c r="B1404" s="41"/>
      <c r="C1404" s="42"/>
      <c r="D1404" s="228" t="s">
        <v>185</v>
      </c>
      <c r="E1404" s="42"/>
      <c r="F1404" s="233" t="s">
        <v>2045</v>
      </c>
      <c r="G1404" s="42"/>
      <c r="H1404" s="42"/>
      <c r="I1404" s="230"/>
      <c r="J1404" s="42"/>
      <c r="K1404" s="42"/>
      <c r="L1404" s="46"/>
      <c r="M1404" s="231"/>
      <c r="N1404" s="232"/>
      <c r="O1404" s="86"/>
      <c r="P1404" s="86"/>
      <c r="Q1404" s="86"/>
      <c r="R1404" s="86"/>
      <c r="S1404" s="86"/>
      <c r="T1404" s="87"/>
      <c r="U1404" s="40"/>
      <c r="V1404" s="40"/>
      <c r="W1404" s="40"/>
      <c r="X1404" s="40"/>
      <c r="Y1404" s="40"/>
      <c r="Z1404" s="40"/>
      <c r="AA1404" s="40"/>
      <c r="AB1404" s="40"/>
      <c r="AC1404" s="40"/>
      <c r="AD1404" s="40"/>
      <c r="AE1404" s="40"/>
      <c r="AT1404" s="19" t="s">
        <v>185</v>
      </c>
      <c r="AU1404" s="19" t="s">
        <v>81</v>
      </c>
    </row>
    <row r="1405" s="13" customFormat="1">
      <c r="A1405" s="13"/>
      <c r="B1405" s="234"/>
      <c r="C1405" s="235"/>
      <c r="D1405" s="228" t="s">
        <v>197</v>
      </c>
      <c r="E1405" s="236" t="s">
        <v>19</v>
      </c>
      <c r="F1405" s="237" t="s">
        <v>2057</v>
      </c>
      <c r="G1405" s="235"/>
      <c r="H1405" s="238">
        <v>706.39999999999998</v>
      </c>
      <c r="I1405" s="239"/>
      <c r="J1405" s="235"/>
      <c r="K1405" s="235"/>
      <c r="L1405" s="240"/>
      <c r="M1405" s="241"/>
      <c r="N1405" s="242"/>
      <c r="O1405" s="242"/>
      <c r="P1405" s="242"/>
      <c r="Q1405" s="242"/>
      <c r="R1405" s="242"/>
      <c r="S1405" s="242"/>
      <c r="T1405" s="243"/>
      <c r="U1405" s="13"/>
      <c r="V1405" s="13"/>
      <c r="W1405" s="13"/>
      <c r="X1405" s="13"/>
      <c r="Y1405" s="13"/>
      <c r="Z1405" s="13"/>
      <c r="AA1405" s="13"/>
      <c r="AB1405" s="13"/>
      <c r="AC1405" s="13"/>
      <c r="AD1405" s="13"/>
      <c r="AE1405" s="13"/>
      <c r="AT1405" s="244" t="s">
        <v>197</v>
      </c>
      <c r="AU1405" s="244" t="s">
        <v>81</v>
      </c>
      <c r="AV1405" s="13" t="s">
        <v>81</v>
      </c>
      <c r="AW1405" s="13" t="s">
        <v>33</v>
      </c>
      <c r="AX1405" s="13" t="s">
        <v>72</v>
      </c>
      <c r="AY1405" s="244" t="s">
        <v>174</v>
      </c>
    </row>
    <row r="1406" s="2" customFormat="1">
      <c r="A1406" s="40"/>
      <c r="B1406" s="41"/>
      <c r="C1406" s="215" t="s">
        <v>2058</v>
      </c>
      <c r="D1406" s="215" t="s">
        <v>176</v>
      </c>
      <c r="E1406" s="216" t="s">
        <v>2059</v>
      </c>
      <c r="F1406" s="217" t="s">
        <v>2060</v>
      </c>
      <c r="G1406" s="218" t="s">
        <v>238</v>
      </c>
      <c r="H1406" s="219">
        <v>9.7159999999999993</v>
      </c>
      <c r="I1406" s="220"/>
      <c r="J1406" s="221">
        <f>ROUND(I1406*H1406,2)</f>
        <v>0</v>
      </c>
      <c r="K1406" s="217" t="s">
        <v>180</v>
      </c>
      <c r="L1406" s="46"/>
      <c r="M1406" s="222" t="s">
        <v>19</v>
      </c>
      <c r="N1406" s="223" t="s">
        <v>43</v>
      </c>
      <c r="O1406" s="86"/>
      <c r="P1406" s="224">
        <f>O1406*H1406</f>
        <v>0</v>
      </c>
      <c r="Q1406" s="224">
        <v>0</v>
      </c>
      <c r="R1406" s="224">
        <f>Q1406*H1406</f>
        <v>0</v>
      </c>
      <c r="S1406" s="224">
        <v>0</v>
      </c>
      <c r="T1406" s="225">
        <f>S1406*H1406</f>
        <v>0</v>
      </c>
      <c r="U1406" s="40"/>
      <c r="V1406" s="40"/>
      <c r="W1406" s="40"/>
      <c r="X1406" s="40"/>
      <c r="Y1406" s="40"/>
      <c r="Z1406" s="40"/>
      <c r="AA1406" s="40"/>
      <c r="AB1406" s="40"/>
      <c r="AC1406" s="40"/>
      <c r="AD1406" s="40"/>
      <c r="AE1406" s="40"/>
      <c r="AR1406" s="226" t="s">
        <v>275</v>
      </c>
      <c r="AT1406" s="226" t="s">
        <v>176</v>
      </c>
      <c r="AU1406" s="226" t="s">
        <v>81</v>
      </c>
      <c r="AY1406" s="19" t="s">
        <v>174</v>
      </c>
      <c r="BE1406" s="227">
        <f>IF(N1406="základní",J1406,0)</f>
        <v>0</v>
      </c>
      <c r="BF1406" s="227">
        <f>IF(N1406="snížená",J1406,0)</f>
        <v>0</v>
      </c>
      <c r="BG1406" s="227">
        <f>IF(N1406="zákl. přenesená",J1406,0)</f>
        <v>0</v>
      </c>
      <c r="BH1406" s="227">
        <f>IF(N1406="sníž. přenesená",J1406,0)</f>
        <v>0</v>
      </c>
      <c r="BI1406" s="227">
        <f>IF(N1406="nulová",J1406,0)</f>
        <v>0</v>
      </c>
      <c r="BJ1406" s="19" t="s">
        <v>79</v>
      </c>
      <c r="BK1406" s="227">
        <f>ROUND(I1406*H1406,2)</f>
        <v>0</v>
      </c>
      <c r="BL1406" s="19" t="s">
        <v>275</v>
      </c>
      <c r="BM1406" s="226" t="s">
        <v>2061</v>
      </c>
    </row>
    <row r="1407" s="2" customFormat="1">
      <c r="A1407" s="40"/>
      <c r="B1407" s="41"/>
      <c r="C1407" s="42"/>
      <c r="D1407" s="228" t="s">
        <v>183</v>
      </c>
      <c r="E1407" s="42"/>
      <c r="F1407" s="229" t="s">
        <v>2062</v>
      </c>
      <c r="G1407" s="42"/>
      <c r="H1407" s="42"/>
      <c r="I1407" s="230"/>
      <c r="J1407" s="42"/>
      <c r="K1407" s="42"/>
      <c r="L1407" s="46"/>
      <c r="M1407" s="231"/>
      <c r="N1407" s="232"/>
      <c r="O1407" s="86"/>
      <c r="P1407" s="86"/>
      <c r="Q1407" s="86"/>
      <c r="R1407" s="86"/>
      <c r="S1407" s="86"/>
      <c r="T1407" s="87"/>
      <c r="U1407" s="40"/>
      <c r="V1407" s="40"/>
      <c r="W1407" s="40"/>
      <c r="X1407" s="40"/>
      <c r="Y1407" s="40"/>
      <c r="Z1407" s="40"/>
      <c r="AA1407" s="40"/>
      <c r="AB1407" s="40"/>
      <c r="AC1407" s="40"/>
      <c r="AD1407" s="40"/>
      <c r="AE1407" s="40"/>
      <c r="AT1407" s="19" t="s">
        <v>183</v>
      </c>
      <c r="AU1407" s="19" t="s">
        <v>81</v>
      </c>
    </row>
    <row r="1408" s="2" customFormat="1">
      <c r="A1408" s="40"/>
      <c r="B1408" s="41"/>
      <c r="C1408" s="42"/>
      <c r="D1408" s="228" t="s">
        <v>185</v>
      </c>
      <c r="E1408" s="42"/>
      <c r="F1408" s="233" t="s">
        <v>1294</v>
      </c>
      <c r="G1408" s="42"/>
      <c r="H1408" s="42"/>
      <c r="I1408" s="230"/>
      <c r="J1408" s="42"/>
      <c r="K1408" s="42"/>
      <c r="L1408" s="46"/>
      <c r="M1408" s="231"/>
      <c r="N1408" s="232"/>
      <c r="O1408" s="86"/>
      <c r="P1408" s="86"/>
      <c r="Q1408" s="86"/>
      <c r="R1408" s="86"/>
      <c r="S1408" s="86"/>
      <c r="T1408" s="87"/>
      <c r="U1408" s="40"/>
      <c r="V1408" s="40"/>
      <c r="W1408" s="40"/>
      <c r="X1408" s="40"/>
      <c r="Y1408" s="40"/>
      <c r="Z1408" s="40"/>
      <c r="AA1408" s="40"/>
      <c r="AB1408" s="40"/>
      <c r="AC1408" s="40"/>
      <c r="AD1408" s="40"/>
      <c r="AE1408" s="40"/>
      <c r="AT1408" s="19" t="s">
        <v>185</v>
      </c>
      <c r="AU1408" s="19" t="s">
        <v>81</v>
      </c>
    </row>
    <row r="1409" s="12" customFormat="1" ht="22.8" customHeight="1">
      <c r="A1409" s="12"/>
      <c r="B1409" s="199"/>
      <c r="C1409" s="200"/>
      <c r="D1409" s="201" t="s">
        <v>71</v>
      </c>
      <c r="E1409" s="213" t="s">
        <v>2063</v>
      </c>
      <c r="F1409" s="213" t="s">
        <v>2064</v>
      </c>
      <c r="G1409" s="200"/>
      <c r="H1409" s="200"/>
      <c r="I1409" s="203"/>
      <c r="J1409" s="214">
        <f>BK1409</f>
        <v>0</v>
      </c>
      <c r="K1409" s="200"/>
      <c r="L1409" s="205"/>
      <c r="M1409" s="206"/>
      <c r="N1409" s="207"/>
      <c r="O1409" s="207"/>
      <c r="P1409" s="208">
        <f>SUM(P1410:P1479)</f>
        <v>0</v>
      </c>
      <c r="Q1409" s="207"/>
      <c r="R1409" s="208">
        <f>SUM(R1410:R1479)</f>
        <v>0.47537815000000011</v>
      </c>
      <c r="S1409" s="207"/>
      <c r="T1409" s="209">
        <f>SUM(T1410:T1479)</f>
        <v>0.14152999999999999</v>
      </c>
      <c r="U1409" s="12"/>
      <c r="V1409" s="12"/>
      <c r="W1409" s="12"/>
      <c r="X1409" s="12"/>
      <c r="Y1409" s="12"/>
      <c r="Z1409" s="12"/>
      <c r="AA1409" s="12"/>
      <c r="AB1409" s="12"/>
      <c r="AC1409" s="12"/>
      <c r="AD1409" s="12"/>
      <c r="AE1409" s="12"/>
      <c r="AR1409" s="210" t="s">
        <v>81</v>
      </c>
      <c r="AT1409" s="211" t="s">
        <v>71</v>
      </c>
      <c r="AU1409" s="211" t="s">
        <v>79</v>
      </c>
      <c r="AY1409" s="210" t="s">
        <v>174</v>
      </c>
      <c r="BK1409" s="212">
        <f>SUM(BK1410:BK1479)</f>
        <v>0</v>
      </c>
    </row>
    <row r="1410" s="2" customFormat="1">
      <c r="A1410" s="40"/>
      <c r="B1410" s="41"/>
      <c r="C1410" s="215" t="s">
        <v>2065</v>
      </c>
      <c r="D1410" s="215" t="s">
        <v>176</v>
      </c>
      <c r="E1410" s="216" t="s">
        <v>2066</v>
      </c>
      <c r="F1410" s="217" t="s">
        <v>2067</v>
      </c>
      <c r="G1410" s="218" t="s">
        <v>252</v>
      </c>
      <c r="H1410" s="219">
        <v>49.25</v>
      </c>
      <c r="I1410" s="220"/>
      <c r="J1410" s="221">
        <f>ROUND(I1410*H1410,2)</f>
        <v>0</v>
      </c>
      <c r="K1410" s="217" t="s">
        <v>180</v>
      </c>
      <c r="L1410" s="46"/>
      <c r="M1410" s="222" t="s">
        <v>19</v>
      </c>
      <c r="N1410" s="223" t="s">
        <v>43</v>
      </c>
      <c r="O1410" s="86"/>
      <c r="P1410" s="224">
        <f>O1410*H1410</f>
        <v>0</v>
      </c>
      <c r="Q1410" s="224">
        <v>0</v>
      </c>
      <c r="R1410" s="224">
        <f>Q1410*H1410</f>
        <v>0</v>
      </c>
      <c r="S1410" s="224">
        <v>0.0025000000000000001</v>
      </c>
      <c r="T1410" s="225">
        <f>S1410*H1410</f>
        <v>0.123125</v>
      </c>
      <c r="U1410" s="40"/>
      <c r="V1410" s="40"/>
      <c r="W1410" s="40"/>
      <c r="X1410" s="40"/>
      <c r="Y1410" s="40"/>
      <c r="Z1410" s="40"/>
      <c r="AA1410" s="40"/>
      <c r="AB1410" s="40"/>
      <c r="AC1410" s="40"/>
      <c r="AD1410" s="40"/>
      <c r="AE1410" s="40"/>
      <c r="AR1410" s="226" t="s">
        <v>275</v>
      </c>
      <c r="AT1410" s="226" t="s">
        <v>176</v>
      </c>
      <c r="AU1410" s="226" t="s">
        <v>81</v>
      </c>
      <c r="AY1410" s="19" t="s">
        <v>174</v>
      </c>
      <c r="BE1410" s="227">
        <f>IF(N1410="základní",J1410,0)</f>
        <v>0</v>
      </c>
      <c r="BF1410" s="227">
        <f>IF(N1410="snížená",J1410,0)</f>
        <v>0</v>
      </c>
      <c r="BG1410" s="227">
        <f>IF(N1410="zákl. přenesená",J1410,0)</f>
        <v>0</v>
      </c>
      <c r="BH1410" s="227">
        <f>IF(N1410="sníž. přenesená",J1410,0)</f>
        <v>0</v>
      </c>
      <c r="BI1410" s="227">
        <f>IF(N1410="nulová",J1410,0)</f>
        <v>0</v>
      </c>
      <c r="BJ1410" s="19" t="s">
        <v>79</v>
      </c>
      <c r="BK1410" s="227">
        <f>ROUND(I1410*H1410,2)</f>
        <v>0</v>
      </c>
      <c r="BL1410" s="19" t="s">
        <v>275</v>
      </c>
      <c r="BM1410" s="226" t="s">
        <v>2068</v>
      </c>
    </row>
    <row r="1411" s="2" customFormat="1">
      <c r="A1411" s="40"/>
      <c r="B1411" s="41"/>
      <c r="C1411" s="42"/>
      <c r="D1411" s="228" t="s">
        <v>183</v>
      </c>
      <c r="E1411" s="42"/>
      <c r="F1411" s="229" t="s">
        <v>2069</v>
      </c>
      <c r="G1411" s="42"/>
      <c r="H1411" s="42"/>
      <c r="I1411" s="230"/>
      <c r="J1411" s="42"/>
      <c r="K1411" s="42"/>
      <c r="L1411" s="46"/>
      <c r="M1411" s="231"/>
      <c r="N1411" s="232"/>
      <c r="O1411" s="86"/>
      <c r="P1411" s="86"/>
      <c r="Q1411" s="86"/>
      <c r="R1411" s="86"/>
      <c r="S1411" s="86"/>
      <c r="T1411" s="87"/>
      <c r="U1411" s="40"/>
      <c r="V1411" s="40"/>
      <c r="W1411" s="40"/>
      <c r="X1411" s="40"/>
      <c r="Y1411" s="40"/>
      <c r="Z1411" s="40"/>
      <c r="AA1411" s="40"/>
      <c r="AB1411" s="40"/>
      <c r="AC1411" s="40"/>
      <c r="AD1411" s="40"/>
      <c r="AE1411" s="40"/>
      <c r="AT1411" s="19" t="s">
        <v>183</v>
      </c>
      <c r="AU1411" s="19" t="s">
        <v>81</v>
      </c>
    </row>
    <row r="1412" s="13" customFormat="1">
      <c r="A1412" s="13"/>
      <c r="B1412" s="234"/>
      <c r="C1412" s="235"/>
      <c r="D1412" s="228" t="s">
        <v>197</v>
      </c>
      <c r="E1412" s="236" t="s">
        <v>19</v>
      </c>
      <c r="F1412" s="237" t="s">
        <v>2070</v>
      </c>
      <c r="G1412" s="235"/>
      <c r="H1412" s="238">
        <v>36.280000000000001</v>
      </c>
      <c r="I1412" s="239"/>
      <c r="J1412" s="235"/>
      <c r="K1412" s="235"/>
      <c r="L1412" s="240"/>
      <c r="M1412" s="241"/>
      <c r="N1412" s="242"/>
      <c r="O1412" s="242"/>
      <c r="P1412" s="242"/>
      <c r="Q1412" s="242"/>
      <c r="R1412" s="242"/>
      <c r="S1412" s="242"/>
      <c r="T1412" s="243"/>
      <c r="U1412" s="13"/>
      <c r="V1412" s="13"/>
      <c r="W1412" s="13"/>
      <c r="X1412" s="13"/>
      <c r="Y1412" s="13"/>
      <c r="Z1412" s="13"/>
      <c r="AA1412" s="13"/>
      <c r="AB1412" s="13"/>
      <c r="AC1412" s="13"/>
      <c r="AD1412" s="13"/>
      <c r="AE1412" s="13"/>
      <c r="AT1412" s="244" t="s">
        <v>197</v>
      </c>
      <c r="AU1412" s="244" t="s">
        <v>81</v>
      </c>
      <c r="AV1412" s="13" t="s">
        <v>81</v>
      </c>
      <c r="AW1412" s="13" t="s">
        <v>33</v>
      </c>
      <c r="AX1412" s="13" t="s">
        <v>72</v>
      </c>
      <c r="AY1412" s="244" t="s">
        <v>174</v>
      </c>
    </row>
    <row r="1413" s="13" customFormat="1">
      <c r="A1413" s="13"/>
      <c r="B1413" s="234"/>
      <c r="C1413" s="235"/>
      <c r="D1413" s="228" t="s">
        <v>197</v>
      </c>
      <c r="E1413" s="236" t="s">
        <v>19</v>
      </c>
      <c r="F1413" s="237" t="s">
        <v>2071</v>
      </c>
      <c r="G1413" s="235"/>
      <c r="H1413" s="238">
        <v>12.970000000000001</v>
      </c>
      <c r="I1413" s="239"/>
      <c r="J1413" s="235"/>
      <c r="K1413" s="235"/>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197</v>
      </c>
      <c r="AU1413" s="244" t="s">
        <v>81</v>
      </c>
      <c r="AV1413" s="13" t="s">
        <v>81</v>
      </c>
      <c r="AW1413" s="13" t="s">
        <v>33</v>
      </c>
      <c r="AX1413" s="13" t="s">
        <v>72</v>
      </c>
      <c r="AY1413" s="244" t="s">
        <v>174</v>
      </c>
    </row>
    <row r="1414" s="2" customFormat="1" ht="16.5" customHeight="1">
      <c r="A1414" s="40"/>
      <c r="B1414" s="41"/>
      <c r="C1414" s="215" t="s">
        <v>2072</v>
      </c>
      <c r="D1414" s="215" t="s">
        <v>176</v>
      </c>
      <c r="E1414" s="216" t="s">
        <v>2073</v>
      </c>
      <c r="F1414" s="217" t="s">
        <v>2074</v>
      </c>
      <c r="G1414" s="218" t="s">
        <v>252</v>
      </c>
      <c r="H1414" s="219">
        <v>49.25</v>
      </c>
      <c r="I1414" s="220"/>
      <c r="J1414" s="221">
        <f>ROUND(I1414*H1414,2)</f>
        <v>0</v>
      </c>
      <c r="K1414" s="217" t="s">
        <v>180</v>
      </c>
      <c r="L1414" s="46"/>
      <c r="M1414" s="222" t="s">
        <v>19</v>
      </c>
      <c r="N1414" s="223" t="s">
        <v>43</v>
      </c>
      <c r="O1414" s="86"/>
      <c r="P1414" s="224">
        <f>O1414*H1414</f>
        <v>0</v>
      </c>
      <c r="Q1414" s="224">
        <v>0</v>
      </c>
      <c r="R1414" s="224">
        <f>Q1414*H1414</f>
        <v>0</v>
      </c>
      <c r="S1414" s="224">
        <v>0</v>
      </c>
      <c r="T1414" s="225">
        <f>S1414*H1414</f>
        <v>0</v>
      </c>
      <c r="U1414" s="40"/>
      <c r="V1414" s="40"/>
      <c r="W1414" s="40"/>
      <c r="X1414" s="40"/>
      <c r="Y1414" s="40"/>
      <c r="Z1414" s="40"/>
      <c r="AA1414" s="40"/>
      <c r="AB1414" s="40"/>
      <c r="AC1414" s="40"/>
      <c r="AD1414" s="40"/>
      <c r="AE1414" s="40"/>
      <c r="AR1414" s="226" t="s">
        <v>275</v>
      </c>
      <c r="AT1414" s="226" t="s">
        <v>176</v>
      </c>
      <c r="AU1414" s="226" t="s">
        <v>81</v>
      </c>
      <c r="AY1414" s="19" t="s">
        <v>174</v>
      </c>
      <c r="BE1414" s="227">
        <f>IF(N1414="základní",J1414,0)</f>
        <v>0</v>
      </c>
      <c r="BF1414" s="227">
        <f>IF(N1414="snížená",J1414,0)</f>
        <v>0</v>
      </c>
      <c r="BG1414" s="227">
        <f>IF(N1414="zákl. přenesená",J1414,0)</f>
        <v>0</v>
      </c>
      <c r="BH1414" s="227">
        <f>IF(N1414="sníž. přenesená",J1414,0)</f>
        <v>0</v>
      </c>
      <c r="BI1414" s="227">
        <f>IF(N1414="nulová",J1414,0)</f>
        <v>0</v>
      </c>
      <c r="BJ1414" s="19" t="s">
        <v>79</v>
      </c>
      <c r="BK1414" s="227">
        <f>ROUND(I1414*H1414,2)</f>
        <v>0</v>
      </c>
      <c r="BL1414" s="19" t="s">
        <v>275</v>
      </c>
      <c r="BM1414" s="226" t="s">
        <v>2075</v>
      </c>
    </row>
    <row r="1415" s="2" customFormat="1">
      <c r="A1415" s="40"/>
      <c r="B1415" s="41"/>
      <c r="C1415" s="42"/>
      <c r="D1415" s="228" t="s">
        <v>183</v>
      </c>
      <c r="E1415" s="42"/>
      <c r="F1415" s="229" t="s">
        <v>2076</v>
      </c>
      <c r="G1415" s="42"/>
      <c r="H1415" s="42"/>
      <c r="I1415" s="230"/>
      <c r="J1415" s="42"/>
      <c r="K1415" s="42"/>
      <c r="L1415" s="46"/>
      <c r="M1415" s="231"/>
      <c r="N1415" s="232"/>
      <c r="O1415" s="86"/>
      <c r="P1415" s="86"/>
      <c r="Q1415" s="86"/>
      <c r="R1415" s="86"/>
      <c r="S1415" s="86"/>
      <c r="T1415" s="87"/>
      <c r="U1415" s="40"/>
      <c r="V1415" s="40"/>
      <c r="W1415" s="40"/>
      <c r="X1415" s="40"/>
      <c r="Y1415" s="40"/>
      <c r="Z1415" s="40"/>
      <c r="AA1415" s="40"/>
      <c r="AB1415" s="40"/>
      <c r="AC1415" s="40"/>
      <c r="AD1415" s="40"/>
      <c r="AE1415" s="40"/>
      <c r="AT1415" s="19" t="s">
        <v>183</v>
      </c>
      <c r="AU1415" s="19" t="s">
        <v>81</v>
      </c>
    </row>
    <row r="1416" s="2" customFormat="1" ht="21.75" customHeight="1">
      <c r="A1416" s="40"/>
      <c r="B1416" s="41"/>
      <c r="C1416" s="215" t="s">
        <v>2077</v>
      </c>
      <c r="D1416" s="215" t="s">
        <v>176</v>
      </c>
      <c r="E1416" s="216" t="s">
        <v>2078</v>
      </c>
      <c r="F1416" s="217" t="s">
        <v>2079</v>
      </c>
      <c r="G1416" s="218" t="s">
        <v>179</v>
      </c>
      <c r="H1416" s="219">
        <v>61.350000000000001</v>
      </c>
      <c r="I1416" s="220"/>
      <c r="J1416" s="221">
        <f>ROUND(I1416*H1416,2)</f>
        <v>0</v>
      </c>
      <c r="K1416" s="217" t="s">
        <v>180</v>
      </c>
      <c r="L1416" s="46"/>
      <c r="M1416" s="222" t="s">
        <v>19</v>
      </c>
      <c r="N1416" s="223" t="s">
        <v>43</v>
      </c>
      <c r="O1416" s="86"/>
      <c r="P1416" s="224">
        <f>O1416*H1416</f>
        <v>0</v>
      </c>
      <c r="Q1416" s="224">
        <v>0</v>
      </c>
      <c r="R1416" s="224">
        <f>Q1416*H1416</f>
        <v>0</v>
      </c>
      <c r="S1416" s="224">
        <v>0.00029999999999999997</v>
      </c>
      <c r="T1416" s="225">
        <f>S1416*H1416</f>
        <v>0.018404999999999998</v>
      </c>
      <c r="U1416" s="40"/>
      <c r="V1416" s="40"/>
      <c r="W1416" s="40"/>
      <c r="X1416" s="40"/>
      <c r="Y1416" s="40"/>
      <c r="Z1416" s="40"/>
      <c r="AA1416" s="40"/>
      <c r="AB1416" s="40"/>
      <c r="AC1416" s="40"/>
      <c r="AD1416" s="40"/>
      <c r="AE1416" s="40"/>
      <c r="AR1416" s="226" t="s">
        <v>275</v>
      </c>
      <c r="AT1416" s="226" t="s">
        <v>176</v>
      </c>
      <c r="AU1416" s="226" t="s">
        <v>81</v>
      </c>
      <c r="AY1416" s="19" t="s">
        <v>174</v>
      </c>
      <c r="BE1416" s="227">
        <f>IF(N1416="základní",J1416,0)</f>
        <v>0</v>
      </c>
      <c r="BF1416" s="227">
        <f>IF(N1416="snížená",J1416,0)</f>
        <v>0</v>
      </c>
      <c r="BG1416" s="227">
        <f>IF(N1416="zákl. přenesená",J1416,0)</f>
        <v>0</v>
      </c>
      <c r="BH1416" s="227">
        <f>IF(N1416="sníž. přenesená",J1416,0)</f>
        <v>0</v>
      </c>
      <c r="BI1416" s="227">
        <f>IF(N1416="nulová",J1416,0)</f>
        <v>0</v>
      </c>
      <c r="BJ1416" s="19" t="s">
        <v>79</v>
      </c>
      <c r="BK1416" s="227">
        <f>ROUND(I1416*H1416,2)</f>
        <v>0</v>
      </c>
      <c r="BL1416" s="19" t="s">
        <v>275</v>
      </c>
      <c r="BM1416" s="226" t="s">
        <v>2080</v>
      </c>
    </row>
    <row r="1417" s="2" customFormat="1">
      <c r="A1417" s="40"/>
      <c r="B1417" s="41"/>
      <c r="C1417" s="42"/>
      <c r="D1417" s="228" t="s">
        <v>183</v>
      </c>
      <c r="E1417" s="42"/>
      <c r="F1417" s="229" t="s">
        <v>2081</v>
      </c>
      <c r="G1417" s="42"/>
      <c r="H1417" s="42"/>
      <c r="I1417" s="230"/>
      <c r="J1417" s="42"/>
      <c r="K1417" s="42"/>
      <c r="L1417" s="46"/>
      <c r="M1417" s="231"/>
      <c r="N1417" s="232"/>
      <c r="O1417" s="86"/>
      <c r="P1417" s="86"/>
      <c r="Q1417" s="86"/>
      <c r="R1417" s="86"/>
      <c r="S1417" s="86"/>
      <c r="T1417" s="87"/>
      <c r="U1417" s="40"/>
      <c r="V1417" s="40"/>
      <c r="W1417" s="40"/>
      <c r="X1417" s="40"/>
      <c r="Y1417" s="40"/>
      <c r="Z1417" s="40"/>
      <c r="AA1417" s="40"/>
      <c r="AB1417" s="40"/>
      <c r="AC1417" s="40"/>
      <c r="AD1417" s="40"/>
      <c r="AE1417" s="40"/>
      <c r="AT1417" s="19" t="s">
        <v>183</v>
      </c>
      <c r="AU1417" s="19" t="s">
        <v>81</v>
      </c>
    </row>
    <row r="1418" s="13" customFormat="1">
      <c r="A1418" s="13"/>
      <c r="B1418" s="234"/>
      <c r="C1418" s="235"/>
      <c r="D1418" s="228" t="s">
        <v>197</v>
      </c>
      <c r="E1418" s="236" t="s">
        <v>19</v>
      </c>
      <c r="F1418" s="237" t="s">
        <v>2082</v>
      </c>
      <c r="G1418" s="235"/>
      <c r="H1418" s="238">
        <v>34.649999999999999</v>
      </c>
      <c r="I1418" s="239"/>
      <c r="J1418" s="235"/>
      <c r="K1418" s="235"/>
      <c r="L1418" s="240"/>
      <c r="M1418" s="241"/>
      <c r="N1418" s="242"/>
      <c r="O1418" s="242"/>
      <c r="P1418" s="242"/>
      <c r="Q1418" s="242"/>
      <c r="R1418" s="242"/>
      <c r="S1418" s="242"/>
      <c r="T1418" s="243"/>
      <c r="U1418" s="13"/>
      <c r="V1418" s="13"/>
      <c r="W1418" s="13"/>
      <c r="X1418" s="13"/>
      <c r="Y1418" s="13"/>
      <c r="Z1418" s="13"/>
      <c r="AA1418" s="13"/>
      <c r="AB1418" s="13"/>
      <c r="AC1418" s="13"/>
      <c r="AD1418" s="13"/>
      <c r="AE1418" s="13"/>
      <c r="AT1418" s="244" t="s">
        <v>197</v>
      </c>
      <c r="AU1418" s="244" t="s">
        <v>81</v>
      </c>
      <c r="AV1418" s="13" t="s">
        <v>81</v>
      </c>
      <c r="AW1418" s="13" t="s">
        <v>33</v>
      </c>
      <c r="AX1418" s="13" t="s">
        <v>72</v>
      </c>
      <c r="AY1418" s="244" t="s">
        <v>174</v>
      </c>
    </row>
    <row r="1419" s="13" customFormat="1">
      <c r="A1419" s="13"/>
      <c r="B1419" s="234"/>
      <c r="C1419" s="235"/>
      <c r="D1419" s="228" t="s">
        <v>197</v>
      </c>
      <c r="E1419" s="236" t="s">
        <v>19</v>
      </c>
      <c r="F1419" s="237" t="s">
        <v>2083</v>
      </c>
      <c r="G1419" s="235"/>
      <c r="H1419" s="238">
        <v>26.699999999999999</v>
      </c>
      <c r="I1419" s="239"/>
      <c r="J1419" s="235"/>
      <c r="K1419" s="235"/>
      <c r="L1419" s="240"/>
      <c r="M1419" s="241"/>
      <c r="N1419" s="242"/>
      <c r="O1419" s="242"/>
      <c r="P1419" s="242"/>
      <c r="Q1419" s="242"/>
      <c r="R1419" s="242"/>
      <c r="S1419" s="242"/>
      <c r="T1419" s="243"/>
      <c r="U1419" s="13"/>
      <c r="V1419" s="13"/>
      <c r="W1419" s="13"/>
      <c r="X1419" s="13"/>
      <c r="Y1419" s="13"/>
      <c r="Z1419" s="13"/>
      <c r="AA1419" s="13"/>
      <c r="AB1419" s="13"/>
      <c r="AC1419" s="13"/>
      <c r="AD1419" s="13"/>
      <c r="AE1419" s="13"/>
      <c r="AT1419" s="244" t="s">
        <v>197</v>
      </c>
      <c r="AU1419" s="244" t="s">
        <v>81</v>
      </c>
      <c r="AV1419" s="13" t="s">
        <v>81</v>
      </c>
      <c r="AW1419" s="13" t="s">
        <v>33</v>
      </c>
      <c r="AX1419" s="13" t="s">
        <v>72</v>
      </c>
      <c r="AY1419" s="244" t="s">
        <v>174</v>
      </c>
    </row>
    <row r="1420" s="2" customFormat="1">
      <c r="A1420" s="40"/>
      <c r="B1420" s="41"/>
      <c r="C1420" s="215" t="s">
        <v>2084</v>
      </c>
      <c r="D1420" s="215" t="s">
        <v>176</v>
      </c>
      <c r="E1420" s="216" t="s">
        <v>2085</v>
      </c>
      <c r="F1420" s="217" t="s">
        <v>2086</v>
      </c>
      <c r="G1420" s="218" t="s">
        <v>252</v>
      </c>
      <c r="H1420" s="219">
        <v>56.950000000000003</v>
      </c>
      <c r="I1420" s="220"/>
      <c r="J1420" s="221">
        <f>ROUND(I1420*H1420,2)</f>
        <v>0</v>
      </c>
      <c r="K1420" s="217" t="s">
        <v>180</v>
      </c>
      <c r="L1420" s="46"/>
      <c r="M1420" s="222" t="s">
        <v>19</v>
      </c>
      <c r="N1420" s="223" t="s">
        <v>43</v>
      </c>
      <c r="O1420" s="86"/>
      <c r="P1420" s="224">
        <f>O1420*H1420</f>
        <v>0</v>
      </c>
      <c r="Q1420" s="224">
        <v>6.9999999999999994E-05</v>
      </c>
      <c r="R1420" s="224">
        <f>Q1420*H1420</f>
        <v>0.0039864999999999996</v>
      </c>
      <c r="S1420" s="224">
        <v>0</v>
      </c>
      <c r="T1420" s="225">
        <f>S1420*H1420</f>
        <v>0</v>
      </c>
      <c r="U1420" s="40"/>
      <c r="V1420" s="40"/>
      <c r="W1420" s="40"/>
      <c r="X1420" s="40"/>
      <c r="Y1420" s="40"/>
      <c r="Z1420" s="40"/>
      <c r="AA1420" s="40"/>
      <c r="AB1420" s="40"/>
      <c r="AC1420" s="40"/>
      <c r="AD1420" s="40"/>
      <c r="AE1420" s="40"/>
      <c r="AR1420" s="226" t="s">
        <v>275</v>
      </c>
      <c r="AT1420" s="226" t="s">
        <v>176</v>
      </c>
      <c r="AU1420" s="226" t="s">
        <v>81</v>
      </c>
      <c r="AY1420" s="19" t="s">
        <v>174</v>
      </c>
      <c r="BE1420" s="227">
        <f>IF(N1420="základní",J1420,0)</f>
        <v>0</v>
      </c>
      <c r="BF1420" s="227">
        <f>IF(N1420="snížená",J1420,0)</f>
        <v>0</v>
      </c>
      <c r="BG1420" s="227">
        <f>IF(N1420="zákl. přenesená",J1420,0)</f>
        <v>0</v>
      </c>
      <c r="BH1420" s="227">
        <f>IF(N1420="sníž. přenesená",J1420,0)</f>
        <v>0</v>
      </c>
      <c r="BI1420" s="227">
        <f>IF(N1420="nulová",J1420,0)</f>
        <v>0</v>
      </c>
      <c r="BJ1420" s="19" t="s">
        <v>79</v>
      </c>
      <c r="BK1420" s="227">
        <f>ROUND(I1420*H1420,2)</f>
        <v>0</v>
      </c>
      <c r="BL1420" s="19" t="s">
        <v>275</v>
      </c>
      <c r="BM1420" s="226" t="s">
        <v>2087</v>
      </c>
    </row>
    <row r="1421" s="2" customFormat="1">
      <c r="A1421" s="40"/>
      <c r="B1421" s="41"/>
      <c r="C1421" s="42"/>
      <c r="D1421" s="228" t="s">
        <v>183</v>
      </c>
      <c r="E1421" s="42"/>
      <c r="F1421" s="229" t="s">
        <v>2088</v>
      </c>
      <c r="G1421" s="42"/>
      <c r="H1421" s="42"/>
      <c r="I1421" s="230"/>
      <c r="J1421" s="42"/>
      <c r="K1421" s="42"/>
      <c r="L1421" s="46"/>
      <c r="M1421" s="231"/>
      <c r="N1421" s="232"/>
      <c r="O1421" s="86"/>
      <c r="P1421" s="86"/>
      <c r="Q1421" s="86"/>
      <c r="R1421" s="86"/>
      <c r="S1421" s="86"/>
      <c r="T1421" s="87"/>
      <c r="U1421" s="40"/>
      <c r="V1421" s="40"/>
      <c r="W1421" s="40"/>
      <c r="X1421" s="40"/>
      <c r="Y1421" s="40"/>
      <c r="Z1421" s="40"/>
      <c r="AA1421" s="40"/>
      <c r="AB1421" s="40"/>
      <c r="AC1421" s="40"/>
      <c r="AD1421" s="40"/>
      <c r="AE1421" s="40"/>
      <c r="AT1421" s="19" t="s">
        <v>183</v>
      </c>
      <c r="AU1421" s="19" t="s">
        <v>81</v>
      </c>
    </row>
    <row r="1422" s="2" customFormat="1">
      <c r="A1422" s="40"/>
      <c r="B1422" s="41"/>
      <c r="C1422" s="42"/>
      <c r="D1422" s="228" t="s">
        <v>185</v>
      </c>
      <c r="E1422" s="42"/>
      <c r="F1422" s="233" t="s">
        <v>2089</v>
      </c>
      <c r="G1422" s="42"/>
      <c r="H1422" s="42"/>
      <c r="I1422" s="230"/>
      <c r="J1422" s="42"/>
      <c r="K1422" s="42"/>
      <c r="L1422" s="46"/>
      <c r="M1422" s="231"/>
      <c r="N1422" s="232"/>
      <c r="O1422" s="86"/>
      <c r="P1422" s="86"/>
      <c r="Q1422" s="86"/>
      <c r="R1422" s="86"/>
      <c r="S1422" s="86"/>
      <c r="T1422" s="87"/>
      <c r="U1422" s="40"/>
      <c r="V1422" s="40"/>
      <c r="W1422" s="40"/>
      <c r="X1422" s="40"/>
      <c r="Y1422" s="40"/>
      <c r="Z1422" s="40"/>
      <c r="AA1422" s="40"/>
      <c r="AB1422" s="40"/>
      <c r="AC1422" s="40"/>
      <c r="AD1422" s="40"/>
      <c r="AE1422" s="40"/>
      <c r="AT1422" s="19" t="s">
        <v>185</v>
      </c>
      <c r="AU1422" s="19" t="s">
        <v>81</v>
      </c>
    </row>
    <row r="1423" s="13" customFormat="1">
      <c r="A1423" s="13"/>
      <c r="B1423" s="234"/>
      <c r="C1423" s="235"/>
      <c r="D1423" s="228" t="s">
        <v>197</v>
      </c>
      <c r="E1423" s="236" t="s">
        <v>19</v>
      </c>
      <c r="F1423" s="237" t="s">
        <v>2090</v>
      </c>
      <c r="G1423" s="235"/>
      <c r="H1423" s="238">
        <v>10.449999999999999</v>
      </c>
      <c r="I1423" s="239"/>
      <c r="J1423" s="235"/>
      <c r="K1423" s="235"/>
      <c r="L1423" s="240"/>
      <c r="M1423" s="241"/>
      <c r="N1423" s="242"/>
      <c r="O1423" s="242"/>
      <c r="P1423" s="242"/>
      <c r="Q1423" s="242"/>
      <c r="R1423" s="242"/>
      <c r="S1423" s="242"/>
      <c r="T1423" s="243"/>
      <c r="U1423" s="13"/>
      <c r="V1423" s="13"/>
      <c r="W1423" s="13"/>
      <c r="X1423" s="13"/>
      <c r="Y1423" s="13"/>
      <c r="Z1423" s="13"/>
      <c r="AA1423" s="13"/>
      <c r="AB1423" s="13"/>
      <c r="AC1423" s="13"/>
      <c r="AD1423" s="13"/>
      <c r="AE1423" s="13"/>
      <c r="AT1423" s="244" t="s">
        <v>197</v>
      </c>
      <c r="AU1423" s="244" t="s">
        <v>81</v>
      </c>
      <c r="AV1423" s="13" t="s">
        <v>81</v>
      </c>
      <c r="AW1423" s="13" t="s">
        <v>33</v>
      </c>
      <c r="AX1423" s="13" t="s">
        <v>72</v>
      </c>
      <c r="AY1423" s="244" t="s">
        <v>174</v>
      </c>
    </row>
    <row r="1424" s="13" customFormat="1">
      <c r="A1424" s="13"/>
      <c r="B1424" s="234"/>
      <c r="C1424" s="235"/>
      <c r="D1424" s="228" t="s">
        <v>197</v>
      </c>
      <c r="E1424" s="236" t="s">
        <v>19</v>
      </c>
      <c r="F1424" s="237" t="s">
        <v>1942</v>
      </c>
      <c r="G1424" s="235"/>
      <c r="H1424" s="238">
        <v>46.5</v>
      </c>
      <c r="I1424" s="239"/>
      <c r="J1424" s="235"/>
      <c r="K1424" s="235"/>
      <c r="L1424" s="240"/>
      <c r="M1424" s="241"/>
      <c r="N1424" s="242"/>
      <c r="O1424" s="242"/>
      <c r="P1424" s="242"/>
      <c r="Q1424" s="242"/>
      <c r="R1424" s="242"/>
      <c r="S1424" s="242"/>
      <c r="T1424" s="243"/>
      <c r="U1424" s="13"/>
      <c r="V1424" s="13"/>
      <c r="W1424" s="13"/>
      <c r="X1424" s="13"/>
      <c r="Y1424" s="13"/>
      <c r="Z1424" s="13"/>
      <c r="AA1424" s="13"/>
      <c r="AB1424" s="13"/>
      <c r="AC1424" s="13"/>
      <c r="AD1424" s="13"/>
      <c r="AE1424" s="13"/>
      <c r="AT1424" s="244" t="s">
        <v>197</v>
      </c>
      <c r="AU1424" s="244" t="s">
        <v>81</v>
      </c>
      <c r="AV1424" s="13" t="s">
        <v>81</v>
      </c>
      <c r="AW1424" s="13" t="s">
        <v>33</v>
      </c>
      <c r="AX1424" s="13" t="s">
        <v>72</v>
      </c>
      <c r="AY1424" s="244" t="s">
        <v>174</v>
      </c>
    </row>
    <row r="1425" s="2" customFormat="1">
      <c r="A1425" s="40"/>
      <c r="B1425" s="41"/>
      <c r="C1425" s="215" t="s">
        <v>2091</v>
      </c>
      <c r="D1425" s="215" t="s">
        <v>176</v>
      </c>
      <c r="E1425" s="216" t="s">
        <v>2092</v>
      </c>
      <c r="F1425" s="217" t="s">
        <v>2093</v>
      </c>
      <c r="G1425" s="218" t="s">
        <v>252</v>
      </c>
      <c r="H1425" s="219">
        <v>56.950000000000003</v>
      </c>
      <c r="I1425" s="220"/>
      <c r="J1425" s="221">
        <f>ROUND(I1425*H1425,2)</f>
        <v>0</v>
      </c>
      <c r="K1425" s="217" t="s">
        <v>180</v>
      </c>
      <c r="L1425" s="46"/>
      <c r="M1425" s="222" t="s">
        <v>19</v>
      </c>
      <c r="N1425" s="223" t="s">
        <v>43</v>
      </c>
      <c r="O1425" s="86"/>
      <c r="P1425" s="224">
        <f>O1425*H1425</f>
        <v>0</v>
      </c>
      <c r="Q1425" s="224">
        <v>0.0045500000000000002</v>
      </c>
      <c r="R1425" s="224">
        <f>Q1425*H1425</f>
        <v>0.25912250000000003</v>
      </c>
      <c r="S1425" s="224">
        <v>0</v>
      </c>
      <c r="T1425" s="225">
        <f>S1425*H1425</f>
        <v>0</v>
      </c>
      <c r="U1425" s="40"/>
      <c r="V1425" s="40"/>
      <c r="W1425" s="40"/>
      <c r="X1425" s="40"/>
      <c r="Y1425" s="40"/>
      <c r="Z1425" s="40"/>
      <c r="AA1425" s="40"/>
      <c r="AB1425" s="40"/>
      <c r="AC1425" s="40"/>
      <c r="AD1425" s="40"/>
      <c r="AE1425" s="40"/>
      <c r="AR1425" s="226" t="s">
        <v>275</v>
      </c>
      <c r="AT1425" s="226" t="s">
        <v>176</v>
      </c>
      <c r="AU1425" s="226" t="s">
        <v>81</v>
      </c>
      <c r="AY1425" s="19" t="s">
        <v>174</v>
      </c>
      <c r="BE1425" s="227">
        <f>IF(N1425="základní",J1425,0)</f>
        <v>0</v>
      </c>
      <c r="BF1425" s="227">
        <f>IF(N1425="snížená",J1425,0)</f>
        <v>0</v>
      </c>
      <c r="BG1425" s="227">
        <f>IF(N1425="zákl. přenesená",J1425,0)</f>
        <v>0</v>
      </c>
      <c r="BH1425" s="227">
        <f>IF(N1425="sníž. přenesená",J1425,0)</f>
        <v>0</v>
      </c>
      <c r="BI1425" s="227">
        <f>IF(N1425="nulová",J1425,0)</f>
        <v>0</v>
      </c>
      <c r="BJ1425" s="19" t="s">
        <v>79</v>
      </c>
      <c r="BK1425" s="227">
        <f>ROUND(I1425*H1425,2)</f>
        <v>0</v>
      </c>
      <c r="BL1425" s="19" t="s">
        <v>275</v>
      </c>
      <c r="BM1425" s="226" t="s">
        <v>2094</v>
      </c>
    </row>
    <row r="1426" s="2" customFormat="1">
      <c r="A1426" s="40"/>
      <c r="B1426" s="41"/>
      <c r="C1426" s="42"/>
      <c r="D1426" s="228" t="s">
        <v>183</v>
      </c>
      <c r="E1426" s="42"/>
      <c r="F1426" s="229" t="s">
        <v>2095</v>
      </c>
      <c r="G1426" s="42"/>
      <c r="H1426" s="42"/>
      <c r="I1426" s="230"/>
      <c r="J1426" s="42"/>
      <c r="K1426" s="42"/>
      <c r="L1426" s="46"/>
      <c r="M1426" s="231"/>
      <c r="N1426" s="232"/>
      <c r="O1426" s="86"/>
      <c r="P1426" s="86"/>
      <c r="Q1426" s="86"/>
      <c r="R1426" s="86"/>
      <c r="S1426" s="86"/>
      <c r="T1426" s="87"/>
      <c r="U1426" s="40"/>
      <c r="V1426" s="40"/>
      <c r="W1426" s="40"/>
      <c r="X1426" s="40"/>
      <c r="Y1426" s="40"/>
      <c r="Z1426" s="40"/>
      <c r="AA1426" s="40"/>
      <c r="AB1426" s="40"/>
      <c r="AC1426" s="40"/>
      <c r="AD1426" s="40"/>
      <c r="AE1426" s="40"/>
      <c r="AT1426" s="19" t="s">
        <v>183</v>
      </c>
      <c r="AU1426" s="19" t="s">
        <v>81</v>
      </c>
    </row>
    <row r="1427" s="2" customFormat="1">
      <c r="A1427" s="40"/>
      <c r="B1427" s="41"/>
      <c r="C1427" s="42"/>
      <c r="D1427" s="228" t="s">
        <v>185</v>
      </c>
      <c r="E1427" s="42"/>
      <c r="F1427" s="233" t="s">
        <v>2089</v>
      </c>
      <c r="G1427" s="42"/>
      <c r="H1427" s="42"/>
      <c r="I1427" s="230"/>
      <c r="J1427" s="42"/>
      <c r="K1427" s="42"/>
      <c r="L1427" s="46"/>
      <c r="M1427" s="231"/>
      <c r="N1427" s="232"/>
      <c r="O1427" s="86"/>
      <c r="P1427" s="86"/>
      <c r="Q1427" s="86"/>
      <c r="R1427" s="86"/>
      <c r="S1427" s="86"/>
      <c r="T1427" s="87"/>
      <c r="U1427" s="40"/>
      <c r="V1427" s="40"/>
      <c r="W1427" s="40"/>
      <c r="X1427" s="40"/>
      <c r="Y1427" s="40"/>
      <c r="Z1427" s="40"/>
      <c r="AA1427" s="40"/>
      <c r="AB1427" s="40"/>
      <c r="AC1427" s="40"/>
      <c r="AD1427" s="40"/>
      <c r="AE1427" s="40"/>
      <c r="AT1427" s="19" t="s">
        <v>185</v>
      </c>
      <c r="AU1427" s="19" t="s">
        <v>81</v>
      </c>
    </row>
    <row r="1428" s="2" customFormat="1" ht="16.5" customHeight="1">
      <c r="A1428" s="40"/>
      <c r="B1428" s="41"/>
      <c r="C1428" s="215" t="s">
        <v>2096</v>
      </c>
      <c r="D1428" s="215" t="s">
        <v>176</v>
      </c>
      <c r="E1428" s="216" t="s">
        <v>2097</v>
      </c>
      <c r="F1428" s="217" t="s">
        <v>2098</v>
      </c>
      <c r="G1428" s="218" t="s">
        <v>252</v>
      </c>
      <c r="H1428" s="219">
        <v>10.449999999999999</v>
      </c>
      <c r="I1428" s="220"/>
      <c r="J1428" s="221">
        <f>ROUND(I1428*H1428,2)</f>
        <v>0</v>
      </c>
      <c r="K1428" s="217" t="s">
        <v>180</v>
      </c>
      <c r="L1428" s="46"/>
      <c r="M1428" s="222" t="s">
        <v>19</v>
      </c>
      <c r="N1428" s="223" t="s">
        <v>43</v>
      </c>
      <c r="O1428" s="86"/>
      <c r="P1428" s="224">
        <f>O1428*H1428</f>
        <v>0</v>
      </c>
      <c r="Q1428" s="224">
        <v>0.00050000000000000001</v>
      </c>
      <c r="R1428" s="224">
        <f>Q1428*H1428</f>
        <v>0.0052249999999999996</v>
      </c>
      <c r="S1428" s="224">
        <v>0</v>
      </c>
      <c r="T1428" s="225">
        <f>S1428*H1428</f>
        <v>0</v>
      </c>
      <c r="U1428" s="40"/>
      <c r="V1428" s="40"/>
      <c r="W1428" s="40"/>
      <c r="X1428" s="40"/>
      <c r="Y1428" s="40"/>
      <c r="Z1428" s="40"/>
      <c r="AA1428" s="40"/>
      <c r="AB1428" s="40"/>
      <c r="AC1428" s="40"/>
      <c r="AD1428" s="40"/>
      <c r="AE1428" s="40"/>
      <c r="AR1428" s="226" t="s">
        <v>275</v>
      </c>
      <c r="AT1428" s="226" t="s">
        <v>176</v>
      </c>
      <c r="AU1428" s="226" t="s">
        <v>81</v>
      </c>
      <c r="AY1428" s="19" t="s">
        <v>174</v>
      </c>
      <c r="BE1428" s="227">
        <f>IF(N1428="základní",J1428,0)</f>
        <v>0</v>
      </c>
      <c r="BF1428" s="227">
        <f>IF(N1428="snížená",J1428,0)</f>
        <v>0</v>
      </c>
      <c r="BG1428" s="227">
        <f>IF(N1428="zákl. přenesená",J1428,0)</f>
        <v>0</v>
      </c>
      <c r="BH1428" s="227">
        <f>IF(N1428="sníž. přenesená",J1428,0)</f>
        <v>0</v>
      </c>
      <c r="BI1428" s="227">
        <f>IF(N1428="nulová",J1428,0)</f>
        <v>0</v>
      </c>
      <c r="BJ1428" s="19" t="s">
        <v>79</v>
      </c>
      <c r="BK1428" s="227">
        <f>ROUND(I1428*H1428,2)</f>
        <v>0</v>
      </c>
      <c r="BL1428" s="19" t="s">
        <v>275</v>
      </c>
      <c r="BM1428" s="226" t="s">
        <v>2099</v>
      </c>
    </row>
    <row r="1429" s="2" customFormat="1">
      <c r="A1429" s="40"/>
      <c r="B1429" s="41"/>
      <c r="C1429" s="42"/>
      <c r="D1429" s="228" t="s">
        <v>183</v>
      </c>
      <c r="E1429" s="42"/>
      <c r="F1429" s="229" t="s">
        <v>2100</v>
      </c>
      <c r="G1429" s="42"/>
      <c r="H1429" s="42"/>
      <c r="I1429" s="230"/>
      <c r="J1429" s="42"/>
      <c r="K1429" s="42"/>
      <c r="L1429" s="46"/>
      <c r="M1429" s="231"/>
      <c r="N1429" s="232"/>
      <c r="O1429" s="86"/>
      <c r="P1429" s="86"/>
      <c r="Q1429" s="86"/>
      <c r="R1429" s="86"/>
      <c r="S1429" s="86"/>
      <c r="T1429" s="87"/>
      <c r="U1429" s="40"/>
      <c r="V1429" s="40"/>
      <c r="W1429" s="40"/>
      <c r="X1429" s="40"/>
      <c r="Y1429" s="40"/>
      <c r="Z1429" s="40"/>
      <c r="AA1429" s="40"/>
      <c r="AB1429" s="40"/>
      <c r="AC1429" s="40"/>
      <c r="AD1429" s="40"/>
      <c r="AE1429" s="40"/>
      <c r="AT1429" s="19" t="s">
        <v>183</v>
      </c>
      <c r="AU1429" s="19" t="s">
        <v>81</v>
      </c>
    </row>
    <row r="1430" s="2" customFormat="1">
      <c r="A1430" s="40"/>
      <c r="B1430" s="41"/>
      <c r="C1430" s="42"/>
      <c r="D1430" s="228" t="s">
        <v>185</v>
      </c>
      <c r="E1430" s="42"/>
      <c r="F1430" s="233" t="s">
        <v>2101</v>
      </c>
      <c r="G1430" s="42"/>
      <c r="H1430" s="42"/>
      <c r="I1430" s="230"/>
      <c r="J1430" s="42"/>
      <c r="K1430" s="42"/>
      <c r="L1430" s="46"/>
      <c r="M1430" s="231"/>
      <c r="N1430" s="232"/>
      <c r="O1430" s="86"/>
      <c r="P1430" s="86"/>
      <c r="Q1430" s="86"/>
      <c r="R1430" s="86"/>
      <c r="S1430" s="86"/>
      <c r="T1430" s="87"/>
      <c r="U1430" s="40"/>
      <c r="V1430" s="40"/>
      <c r="W1430" s="40"/>
      <c r="X1430" s="40"/>
      <c r="Y1430" s="40"/>
      <c r="Z1430" s="40"/>
      <c r="AA1430" s="40"/>
      <c r="AB1430" s="40"/>
      <c r="AC1430" s="40"/>
      <c r="AD1430" s="40"/>
      <c r="AE1430" s="40"/>
      <c r="AT1430" s="19" t="s">
        <v>185</v>
      </c>
      <c r="AU1430" s="19" t="s">
        <v>81</v>
      </c>
    </row>
    <row r="1431" s="13" customFormat="1">
      <c r="A1431" s="13"/>
      <c r="B1431" s="234"/>
      <c r="C1431" s="235"/>
      <c r="D1431" s="228" t="s">
        <v>197</v>
      </c>
      <c r="E1431" s="236" t="s">
        <v>19</v>
      </c>
      <c r="F1431" s="237" t="s">
        <v>2090</v>
      </c>
      <c r="G1431" s="235"/>
      <c r="H1431" s="238">
        <v>10.449999999999999</v>
      </c>
      <c r="I1431" s="239"/>
      <c r="J1431" s="235"/>
      <c r="K1431" s="235"/>
      <c r="L1431" s="240"/>
      <c r="M1431" s="241"/>
      <c r="N1431" s="242"/>
      <c r="O1431" s="242"/>
      <c r="P1431" s="242"/>
      <c r="Q1431" s="242"/>
      <c r="R1431" s="242"/>
      <c r="S1431" s="242"/>
      <c r="T1431" s="243"/>
      <c r="U1431" s="13"/>
      <c r="V1431" s="13"/>
      <c r="W1431" s="13"/>
      <c r="X1431" s="13"/>
      <c r="Y1431" s="13"/>
      <c r="Z1431" s="13"/>
      <c r="AA1431" s="13"/>
      <c r="AB1431" s="13"/>
      <c r="AC1431" s="13"/>
      <c r="AD1431" s="13"/>
      <c r="AE1431" s="13"/>
      <c r="AT1431" s="244" t="s">
        <v>197</v>
      </c>
      <c r="AU1431" s="244" t="s">
        <v>81</v>
      </c>
      <c r="AV1431" s="13" t="s">
        <v>81</v>
      </c>
      <c r="AW1431" s="13" t="s">
        <v>33</v>
      </c>
      <c r="AX1431" s="13" t="s">
        <v>72</v>
      </c>
      <c r="AY1431" s="244" t="s">
        <v>174</v>
      </c>
    </row>
    <row r="1432" s="2" customFormat="1">
      <c r="A1432" s="40"/>
      <c r="B1432" s="41"/>
      <c r="C1432" s="245" t="s">
        <v>2102</v>
      </c>
      <c r="D1432" s="245" t="s">
        <v>269</v>
      </c>
      <c r="E1432" s="246" t="s">
        <v>2103</v>
      </c>
      <c r="F1432" s="247" t="s">
        <v>2104</v>
      </c>
      <c r="G1432" s="248" t="s">
        <v>252</v>
      </c>
      <c r="H1432" s="249">
        <v>11.494999999999999</v>
      </c>
      <c r="I1432" s="250"/>
      <c r="J1432" s="251">
        <f>ROUND(I1432*H1432,2)</f>
        <v>0</v>
      </c>
      <c r="K1432" s="247" t="s">
        <v>180</v>
      </c>
      <c r="L1432" s="252"/>
      <c r="M1432" s="253" t="s">
        <v>19</v>
      </c>
      <c r="N1432" s="254" t="s">
        <v>43</v>
      </c>
      <c r="O1432" s="86"/>
      <c r="P1432" s="224">
        <f>O1432*H1432</f>
        <v>0</v>
      </c>
      <c r="Q1432" s="224">
        <v>0.00115</v>
      </c>
      <c r="R1432" s="224">
        <f>Q1432*H1432</f>
        <v>0.013219249999999998</v>
      </c>
      <c r="S1432" s="224">
        <v>0</v>
      </c>
      <c r="T1432" s="225">
        <f>S1432*H1432</f>
        <v>0</v>
      </c>
      <c r="U1432" s="40"/>
      <c r="V1432" s="40"/>
      <c r="W1432" s="40"/>
      <c r="X1432" s="40"/>
      <c r="Y1432" s="40"/>
      <c r="Z1432" s="40"/>
      <c r="AA1432" s="40"/>
      <c r="AB1432" s="40"/>
      <c r="AC1432" s="40"/>
      <c r="AD1432" s="40"/>
      <c r="AE1432" s="40"/>
      <c r="AR1432" s="226" t="s">
        <v>394</v>
      </c>
      <c r="AT1432" s="226" t="s">
        <v>269</v>
      </c>
      <c r="AU1432" s="226" t="s">
        <v>81</v>
      </c>
      <c r="AY1432" s="19" t="s">
        <v>174</v>
      </c>
      <c r="BE1432" s="227">
        <f>IF(N1432="základní",J1432,0)</f>
        <v>0</v>
      </c>
      <c r="BF1432" s="227">
        <f>IF(N1432="snížená",J1432,0)</f>
        <v>0</v>
      </c>
      <c r="BG1432" s="227">
        <f>IF(N1432="zákl. přenesená",J1432,0)</f>
        <v>0</v>
      </c>
      <c r="BH1432" s="227">
        <f>IF(N1432="sníž. přenesená",J1432,0)</f>
        <v>0</v>
      </c>
      <c r="BI1432" s="227">
        <f>IF(N1432="nulová",J1432,0)</f>
        <v>0</v>
      </c>
      <c r="BJ1432" s="19" t="s">
        <v>79</v>
      </c>
      <c r="BK1432" s="227">
        <f>ROUND(I1432*H1432,2)</f>
        <v>0</v>
      </c>
      <c r="BL1432" s="19" t="s">
        <v>275</v>
      </c>
      <c r="BM1432" s="226" t="s">
        <v>2105</v>
      </c>
    </row>
    <row r="1433" s="2" customFormat="1">
      <c r="A1433" s="40"/>
      <c r="B1433" s="41"/>
      <c r="C1433" s="42"/>
      <c r="D1433" s="228" t="s">
        <v>183</v>
      </c>
      <c r="E1433" s="42"/>
      <c r="F1433" s="229" t="s">
        <v>2104</v>
      </c>
      <c r="G1433" s="42"/>
      <c r="H1433" s="42"/>
      <c r="I1433" s="230"/>
      <c r="J1433" s="42"/>
      <c r="K1433" s="42"/>
      <c r="L1433" s="46"/>
      <c r="M1433" s="231"/>
      <c r="N1433" s="232"/>
      <c r="O1433" s="86"/>
      <c r="P1433" s="86"/>
      <c r="Q1433" s="86"/>
      <c r="R1433" s="86"/>
      <c r="S1433" s="86"/>
      <c r="T1433" s="87"/>
      <c r="U1433" s="40"/>
      <c r="V1433" s="40"/>
      <c r="W1433" s="40"/>
      <c r="X1433" s="40"/>
      <c r="Y1433" s="40"/>
      <c r="Z1433" s="40"/>
      <c r="AA1433" s="40"/>
      <c r="AB1433" s="40"/>
      <c r="AC1433" s="40"/>
      <c r="AD1433" s="40"/>
      <c r="AE1433" s="40"/>
      <c r="AT1433" s="19" t="s">
        <v>183</v>
      </c>
      <c r="AU1433" s="19" t="s">
        <v>81</v>
      </c>
    </row>
    <row r="1434" s="13" customFormat="1">
      <c r="A1434" s="13"/>
      <c r="B1434" s="234"/>
      <c r="C1434" s="235"/>
      <c r="D1434" s="228" t="s">
        <v>197</v>
      </c>
      <c r="E1434" s="235"/>
      <c r="F1434" s="237" t="s">
        <v>2106</v>
      </c>
      <c r="G1434" s="235"/>
      <c r="H1434" s="238">
        <v>11.494999999999999</v>
      </c>
      <c r="I1434" s="239"/>
      <c r="J1434" s="235"/>
      <c r="K1434" s="235"/>
      <c r="L1434" s="240"/>
      <c r="M1434" s="241"/>
      <c r="N1434" s="242"/>
      <c r="O1434" s="242"/>
      <c r="P1434" s="242"/>
      <c r="Q1434" s="242"/>
      <c r="R1434" s="242"/>
      <c r="S1434" s="242"/>
      <c r="T1434" s="243"/>
      <c r="U1434" s="13"/>
      <c r="V1434" s="13"/>
      <c r="W1434" s="13"/>
      <c r="X1434" s="13"/>
      <c r="Y1434" s="13"/>
      <c r="Z1434" s="13"/>
      <c r="AA1434" s="13"/>
      <c r="AB1434" s="13"/>
      <c r="AC1434" s="13"/>
      <c r="AD1434" s="13"/>
      <c r="AE1434" s="13"/>
      <c r="AT1434" s="244" t="s">
        <v>197</v>
      </c>
      <c r="AU1434" s="244" t="s">
        <v>81</v>
      </c>
      <c r="AV1434" s="13" t="s">
        <v>81</v>
      </c>
      <c r="AW1434" s="13" t="s">
        <v>4</v>
      </c>
      <c r="AX1434" s="13" t="s">
        <v>79</v>
      </c>
      <c r="AY1434" s="244" t="s">
        <v>174</v>
      </c>
    </row>
    <row r="1435" s="2" customFormat="1" ht="16.5" customHeight="1">
      <c r="A1435" s="40"/>
      <c r="B1435" s="41"/>
      <c r="C1435" s="215" t="s">
        <v>2107</v>
      </c>
      <c r="D1435" s="215" t="s">
        <v>176</v>
      </c>
      <c r="E1435" s="216" t="s">
        <v>2108</v>
      </c>
      <c r="F1435" s="217" t="s">
        <v>2109</v>
      </c>
      <c r="G1435" s="218" t="s">
        <v>179</v>
      </c>
      <c r="H1435" s="219">
        <v>12.1</v>
      </c>
      <c r="I1435" s="220"/>
      <c r="J1435" s="221">
        <f>ROUND(I1435*H1435,2)</f>
        <v>0</v>
      </c>
      <c r="K1435" s="217" t="s">
        <v>180</v>
      </c>
      <c r="L1435" s="46"/>
      <c r="M1435" s="222" t="s">
        <v>19</v>
      </c>
      <c r="N1435" s="223" t="s">
        <v>43</v>
      </c>
      <c r="O1435" s="86"/>
      <c r="P1435" s="224">
        <f>O1435*H1435</f>
        <v>0</v>
      </c>
      <c r="Q1435" s="224">
        <v>1.0000000000000001E-05</v>
      </c>
      <c r="R1435" s="224">
        <f>Q1435*H1435</f>
        <v>0.000121</v>
      </c>
      <c r="S1435" s="224">
        <v>0</v>
      </c>
      <c r="T1435" s="225">
        <f>S1435*H1435</f>
        <v>0</v>
      </c>
      <c r="U1435" s="40"/>
      <c r="V1435" s="40"/>
      <c r="W1435" s="40"/>
      <c r="X1435" s="40"/>
      <c r="Y1435" s="40"/>
      <c r="Z1435" s="40"/>
      <c r="AA1435" s="40"/>
      <c r="AB1435" s="40"/>
      <c r="AC1435" s="40"/>
      <c r="AD1435" s="40"/>
      <c r="AE1435" s="40"/>
      <c r="AR1435" s="226" t="s">
        <v>275</v>
      </c>
      <c r="AT1435" s="226" t="s">
        <v>176</v>
      </c>
      <c r="AU1435" s="226" t="s">
        <v>81</v>
      </c>
      <c r="AY1435" s="19" t="s">
        <v>174</v>
      </c>
      <c r="BE1435" s="227">
        <f>IF(N1435="základní",J1435,0)</f>
        <v>0</v>
      </c>
      <c r="BF1435" s="227">
        <f>IF(N1435="snížená",J1435,0)</f>
        <v>0</v>
      </c>
      <c r="BG1435" s="227">
        <f>IF(N1435="zákl. přenesená",J1435,0)</f>
        <v>0</v>
      </c>
      <c r="BH1435" s="227">
        <f>IF(N1435="sníž. přenesená",J1435,0)</f>
        <v>0</v>
      </c>
      <c r="BI1435" s="227">
        <f>IF(N1435="nulová",J1435,0)</f>
        <v>0</v>
      </c>
      <c r="BJ1435" s="19" t="s">
        <v>79</v>
      </c>
      <c r="BK1435" s="227">
        <f>ROUND(I1435*H1435,2)</f>
        <v>0</v>
      </c>
      <c r="BL1435" s="19" t="s">
        <v>275</v>
      </c>
      <c r="BM1435" s="226" t="s">
        <v>2110</v>
      </c>
    </row>
    <row r="1436" s="2" customFormat="1">
      <c r="A1436" s="40"/>
      <c r="B1436" s="41"/>
      <c r="C1436" s="42"/>
      <c r="D1436" s="228" t="s">
        <v>183</v>
      </c>
      <c r="E1436" s="42"/>
      <c r="F1436" s="229" t="s">
        <v>2111</v>
      </c>
      <c r="G1436" s="42"/>
      <c r="H1436" s="42"/>
      <c r="I1436" s="230"/>
      <c r="J1436" s="42"/>
      <c r="K1436" s="42"/>
      <c r="L1436" s="46"/>
      <c r="M1436" s="231"/>
      <c r="N1436" s="232"/>
      <c r="O1436" s="86"/>
      <c r="P1436" s="86"/>
      <c r="Q1436" s="86"/>
      <c r="R1436" s="86"/>
      <c r="S1436" s="86"/>
      <c r="T1436" s="87"/>
      <c r="U1436" s="40"/>
      <c r="V1436" s="40"/>
      <c r="W1436" s="40"/>
      <c r="X1436" s="40"/>
      <c r="Y1436" s="40"/>
      <c r="Z1436" s="40"/>
      <c r="AA1436" s="40"/>
      <c r="AB1436" s="40"/>
      <c r="AC1436" s="40"/>
      <c r="AD1436" s="40"/>
      <c r="AE1436" s="40"/>
      <c r="AT1436" s="19" t="s">
        <v>183</v>
      </c>
      <c r="AU1436" s="19" t="s">
        <v>81</v>
      </c>
    </row>
    <row r="1437" s="13" customFormat="1">
      <c r="A1437" s="13"/>
      <c r="B1437" s="234"/>
      <c r="C1437" s="235"/>
      <c r="D1437" s="228" t="s">
        <v>197</v>
      </c>
      <c r="E1437" s="236" t="s">
        <v>19</v>
      </c>
      <c r="F1437" s="237" t="s">
        <v>2112</v>
      </c>
      <c r="G1437" s="235"/>
      <c r="H1437" s="238">
        <v>12.1</v>
      </c>
      <c r="I1437" s="239"/>
      <c r="J1437" s="235"/>
      <c r="K1437" s="235"/>
      <c r="L1437" s="240"/>
      <c r="M1437" s="241"/>
      <c r="N1437" s="242"/>
      <c r="O1437" s="242"/>
      <c r="P1437" s="242"/>
      <c r="Q1437" s="242"/>
      <c r="R1437" s="242"/>
      <c r="S1437" s="242"/>
      <c r="T1437" s="243"/>
      <c r="U1437" s="13"/>
      <c r="V1437" s="13"/>
      <c r="W1437" s="13"/>
      <c r="X1437" s="13"/>
      <c r="Y1437" s="13"/>
      <c r="Z1437" s="13"/>
      <c r="AA1437" s="13"/>
      <c r="AB1437" s="13"/>
      <c r="AC1437" s="13"/>
      <c r="AD1437" s="13"/>
      <c r="AE1437" s="13"/>
      <c r="AT1437" s="244" t="s">
        <v>197</v>
      </c>
      <c r="AU1437" s="244" t="s">
        <v>81</v>
      </c>
      <c r="AV1437" s="13" t="s">
        <v>81</v>
      </c>
      <c r="AW1437" s="13" t="s">
        <v>33</v>
      </c>
      <c r="AX1437" s="13" t="s">
        <v>72</v>
      </c>
      <c r="AY1437" s="244" t="s">
        <v>174</v>
      </c>
    </row>
    <row r="1438" s="2" customFormat="1" ht="16.5" customHeight="1">
      <c r="A1438" s="40"/>
      <c r="B1438" s="41"/>
      <c r="C1438" s="245" t="s">
        <v>2113</v>
      </c>
      <c r="D1438" s="245" t="s">
        <v>269</v>
      </c>
      <c r="E1438" s="246" t="s">
        <v>2114</v>
      </c>
      <c r="F1438" s="247" t="s">
        <v>2115</v>
      </c>
      <c r="G1438" s="248" t="s">
        <v>179</v>
      </c>
      <c r="H1438" s="249">
        <v>12.342000000000001</v>
      </c>
      <c r="I1438" s="250"/>
      <c r="J1438" s="251">
        <f>ROUND(I1438*H1438,2)</f>
        <v>0</v>
      </c>
      <c r="K1438" s="247" t="s">
        <v>180</v>
      </c>
      <c r="L1438" s="252"/>
      <c r="M1438" s="253" t="s">
        <v>19</v>
      </c>
      <c r="N1438" s="254" t="s">
        <v>43</v>
      </c>
      <c r="O1438" s="86"/>
      <c r="P1438" s="224">
        <f>O1438*H1438</f>
        <v>0</v>
      </c>
      <c r="Q1438" s="224">
        <v>0.00020000000000000001</v>
      </c>
      <c r="R1438" s="224">
        <f>Q1438*H1438</f>
        <v>0.0024684000000000004</v>
      </c>
      <c r="S1438" s="224">
        <v>0</v>
      </c>
      <c r="T1438" s="225">
        <f>S1438*H1438</f>
        <v>0</v>
      </c>
      <c r="U1438" s="40"/>
      <c r="V1438" s="40"/>
      <c r="W1438" s="40"/>
      <c r="X1438" s="40"/>
      <c r="Y1438" s="40"/>
      <c r="Z1438" s="40"/>
      <c r="AA1438" s="40"/>
      <c r="AB1438" s="40"/>
      <c r="AC1438" s="40"/>
      <c r="AD1438" s="40"/>
      <c r="AE1438" s="40"/>
      <c r="AR1438" s="226" t="s">
        <v>394</v>
      </c>
      <c r="AT1438" s="226" t="s">
        <v>269</v>
      </c>
      <c r="AU1438" s="226" t="s">
        <v>81</v>
      </c>
      <c r="AY1438" s="19" t="s">
        <v>174</v>
      </c>
      <c r="BE1438" s="227">
        <f>IF(N1438="základní",J1438,0)</f>
        <v>0</v>
      </c>
      <c r="BF1438" s="227">
        <f>IF(N1438="snížená",J1438,0)</f>
        <v>0</v>
      </c>
      <c r="BG1438" s="227">
        <f>IF(N1438="zákl. přenesená",J1438,0)</f>
        <v>0</v>
      </c>
      <c r="BH1438" s="227">
        <f>IF(N1438="sníž. přenesená",J1438,0)</f>
        <v>0</v>
      </c>
      <c r="BI1438" s="227">
        <f>IF(N1438="nulová",J1438,0)</f>
        <v>0</v>
      </c>
      <c r="BJ1438" s="19" t="s">
        <v>79</v>
      </c>
      <c r="BK1438" s="227">
        <f>ROUND(I1438*H1438,2)</f>
        <v>0</v>
      </c>
      <c r="BL1438" s="19" t="s">
        <v>275</v>
      </c>
      <c r="BM1438" s="226" t="s">
        <v>2116</v>
      </c>
    </row>
    <row r="1439" s="2" customFormat="1">
      <c r="A1439" s="40"/>
      <c r="B1439" s="41"/>
      <c r="C1439" s="42"/>
      <c r="D1439" s="228" t="s">
        <v>183</v>
      </c>
      <c r="E1439" s="42"/>
      <c r="F1439" s="229" t="s">
        <v>2115</v>
      </c>
      <c r="G1439" s="42"/>
      <c r="H1439" s="42"/>
      <c r="I1439" s="230"/>
      <c r="J1439" s="42"/>
      <c r="K1439" s="42"/>
      <c r="L1439" s="46"/>
      <c r="M1439" s="231"/>
      <c r="N1439" s="232"/>
      <c r="O1439" s="86"/>
      <c r="P1439" s="86"/>
      <c r="Q1439" s="86"/>
      <c r="R1439" s="86"/>
      <c r="S1439" s="86"/>
      <c r="T1439" s="87"/>
      <c r="U1439" s="40"/>
      <c r="V1439" s="40"/>
      <c r="W1439" s="40"/>
      <c r="X1439" s="40"/>
      <c r="Y1439" s="40"/>
      <c r="Z1439" s="40"/>
      <c r="AA1439" s="40"/>
      <c r="AB1439" s="40"/>
      <c r="AC1439" s="40"/>
      <c r="AD1439" s="40"/>
      <c r="AE1439" s="40"/>
      <c r="AT1439" s="19" t="s">
        <v>183</v>
      </c>
      <c r="AU1439" s="19" t="s">
        <v>81</v>
      </c>
    </row>
    <row r="1440" s="13" customFormat="1">
      <c r="A1440" s="13"/>
      <c r="B1440" s="234"/>
      <c r="C1440" s="235"/>
      <c r="D1440" s="228" t="s">
        <v>197</v>
      </c>
      <c r="E1440" s="235"/>
      <c r="F1440" s="237" t="s">
        <v>2117</v>
      </c>
      <c r="G1440" s="235"/>
      <c r="H1440" s="238">
        <v>12.342000000000001</v>
      </c>
      <c r="I1440" s="239"/>
      <c r="J1440" s="235"/>
      <c r="K1440" s="235"/>
      <c r="L1440" s="240"/>
      <c r="M1440" s="241"/>
      <c r="N1440" s="242"/>
      <c r="O1440" s="242"/>
      <c r="P1440" s="242"/>
      <c r="Q1440" s="242"/>
      <c r="R1440" s="242"/>
      <c r="S1440" s="242"/>
      <c r="T1440" s="243"/>
      <c r="U1440" s="13"/>
      <c r="V1440" s="13"/>
      <c r="W1440" s="13"/>
      <c r="X1440" s="13"/>
      <c r="Y1440" s="13"/>
      <c r="Z1440" s="13"/>
      <c r="AA1440" s="13"/>
      <c r="AB1440" s="13"/>
      <c r="AC1440" s="13"/>
      <c r="AD1440" s="13"/>
      <c r="AE1440" s="13"/>
      <c r="AT1440" s="244" t="s">
        <v>197</v>
      </c>
      <c r="AU1440" s="244" t="s">
        <v>81</v>
      </c>
      <c r="AV1440" s="13" t="s">
        <v>81</v>
      </c>
      <c r="AW1440" s="13" t="s">
        <v>4</v>
      </c>
      <c r="AX1440" s="13" t="s">
        <v>79</v>
      </c>
      <c r="AY1440" s="244" t="s">
        <v>174</v>
      </c>
    </row>
    <row r="1441" s="2" customFormat="1" ht="16.5" customHeight="1">
      <c r="A1441" s="40"/>
      <c r="B1441" s="41"/>
      <c r="C1441" s="245" t="s">
        <v>2118</v>
      </c>
      <c r="D1441" s="245" t="s">
        <v>269</v>
      </c>
      <c r="E1441" s="246" t="s">
        <v>2119</v>
      </c>
      <c r="F1441" s="247" t="s">
        <v>2120</v>
      </c>
      <c r="G1441" s="248" t="s">
        <v>366</v>
      </c>
      <c r="H1441" s="249">
        <v>6.1200000000000001</v>
      </c>
      <c r="I1441" s="250"/>
      <c r="J1441" s="251">
        <f>ROUND(I1441*H1441,2)</f>
        <v>0</v>
      </c>
      <c r="K1441" s="247" t="s">
        <v>180</v>
      </c>
      <c r="L1441" s="252"/>
      <c r="M1441" s="253" t="s">
        <v>19</v>
      </c>
      <c r="N1441" s="254" t="s">
        <v>43</v>
      </c>
      <c r="O1441" s="86"/>
      <c r="P1441" s="224">
        <f>O1441*H1441</f>
        <v>0</v>
      </c>
      <c r="Q1441" s="224">
        <v>0.00010000000000000001</v>
      </c>
      <c r="R1441" s="224">
        <f>Q1441*H1441</f>
        <v>0.00061200000000000002</v>
      </c>
      <c r="S1441" s="224">
        <v>0</v>
      </c>
      <c r="T1441" s="225">
        <f>S1441*H1441</f>
        <v>0</v>
      </c>
      <c r="U1441" s="40"/>
      <c r="V1441" s="40"/>
      <c r="W1441" s="40"/>
      <c r="X1441" s="40"/>
      <c r="Y1441" s="40"/>
      <c r="Z1441" s="40"/>
      <c r="AA1441" s="40"/>
      <c r="AB1441" s="40"/>
      <c r="AC1441" s="40"/>
      <c r="AD1441" s="40"/>
      <c r="AE1441" s="40"/>
      <c r="AR1441" s="226" t="s">
        <v>394</v>
      </c>
      <c r="AT1441" s="226" t="s">
        <v>269</v>
      </c>
      <c r="AU1441" s="226" t="s">
        <v>81</v>
      </c>
      <c r="AY1441" s="19" t="s">
        <v>174</v>
      </c>
      <c r="BE1441" s="227">
        <f>IF(N1441="základní",J1441,0)</f>
        <v>0</v>
      </c>
      <c r="BF1441" s="227">
        <f>IF(N1441="snížená",J1441,0)</f>
        <v>0</v>
      </c>
      <c r="BG1441" s="227">
        <f>IF(N1441="zákl. přenesená",J1441,0)</f>
        <v>0</v>
      </c>
      <c r="BH1441" s="227">
        <f>IF(N1441="sníž. přenesená",J1441,0)</f>
        <v>0</v>
      </c>
      <c r="BI1441" s="227">
        <f>IF(N1441="nulová",J1441,0)</f>
        <v>0</v>
      </c>
      <c r="BJ1441" s="19" t="s">
        <v>79</v>
      </c>
      <c r="BK1441" s="227">
        <f>ROUND(I1441*H1441,2)</f>
        <v>0</v>
      </c>
      <c r="BL1441" s="19" t="s">
        <v>275</v>
      </c>
      <c r="BM1441" s="226" t="s">
        <v>2121</v>
      </c>
    </row>
    <row r="1442" s="2" customFormat="1">
      <c r="A1442" s="40"/>
      <c r="B1442" s="41"/>
      <c r="C1442" s="42"/>
      <c r="D1442" s="228" t="s">
        <v>183</v>
      </c>
      <c r="E1442" s="42"/>
      <c r="F1442" s="229" t="s">
        <v>2120</v>
      </c>
      <c r="G1442" s="42"/>
      <c r="H1442" s="42"/>
      <c r="I1442" s="230"/>
      <c r="J1442" s="42"/>
      <c r="K1442" s="42"/>
      <c r="L1442" s="46"/>
      <c r="M1442" s="231"/>
      <c r="N1442" s="232"/>
      <c r="O1442" s="86"/>
      <c r="P1442" s="86"/>
      <c r="Q1442" s="86"/>
      <c r="R1442" s="86"/>
      <c r="S1442" s="86"/>
      <c r="T1442" s="87"/>
      <c r="U1442" s="40"/>
      <c r="V1442" s="40"/>
      <c r="W1442" s="40"/>
      <c r="X1442" s="40"/>
      <c r="Y1442" s="40"/>
      <c r="Z1442" s="40"/>
      <c r="AA1442" s="40"/>
      <c r="AB1442" s="40"/>
      <c r="AC1442" s="40"/>
      <c r="AD1442" s="40"/>
      <c r="AE1442" s="40"/>
      <c r="AT1442" s="19" t="s">
        <v>183</v>
      </c>
      <c r="AU1442" s="19" t="s">
        <v>81</v>
      </c>
    </row>
    <row r="1443" s="13" customFormat="1">
      <c r="A1443" s="13"/>
      <c r="B1443" s="234"/>
      <c r="C1443" s="235"/>
      <c r="D1443" s="228" t="s">
        <v>197</v>
      </c>
      <c r="E1443" s="235"/>
      <c r="F1443" s="237" t="s">
        <v>2122</v>
      </c>
      <c r="G1443" s="235"/>
      <c r="H1443" s="238">
        <v>6.1200000000000001</v>
      </c>
      <c r="I1443" s="239"/>
      <c r="J1443" s="235"/>
      <c r="K1443" s="235"/>
      <c r="L1443" s="240"/>
      <c r="M1443" s="241"/>
      <c r="N1443" s="242"/>
      <c r="O1443" s="242"/>
      <c r="P1443" s="242"/>
      <c r="Q1443" s="242"/>
      <c r="R1443" s="242"/>
      <c r="S1443" s="242"/>
      <c r="T1443" s="243"/>
      <c r="U1443" s="13"/>
      <c r="V1443" s="13"/>
      <c r="W1443" s="13"/>
      <c r="X1443" s="13"/>
      <c r="Y1443" s="13"/>
      <c r="Z1443" s="13"/>
      <c r="AA1443" s="13"/>
      <c r="AB1443" s="13"/>
      <c r="AC1443" s="13"/>
      <c r="AD1443" s="13"/>
      <c r="AE1443" s="13"/>
      <c r="AT1443" s="244" t="s">
        <v>197</v>
      </c>
      <c r="AU1443" s="244" t="s">
        <v>81</v>
      </c>
      <c r="AV1443" s="13" t="s">
        <v>81</v>
      </c>
      <c r="AW1443" s="13" t="s">
        <v>4</v>
      </c>
      <c r="AX1443" s="13" t="s">
        <v>79</v>
      </c>
      <c r="AY1443" s="244" t="s">
        <v>174</v>
      </c>
    </row>
    <row r="1444" s="2" customFormat="1" ht="16.5" customHeight="1">
      <c r="A1444" s="40"/>
      <c r="B1444" s="41"/>
      <c r="C1444" s="245" t="s">
        <v>2123</v>
      </c>
      <c r="D1444" s="245" t="s">
        <v>269</v>
      </c>
      <c r="E1444" s="246" t="s">
        <v>2124</v>
      </c>
      <c r="F1444" s="247" t="s">
        <v>2125</v>
      </c>
      <c r="G1444" s="248" t="s">
        <v>366</v>
      </c>
      <c r="H1444" s="249">
        <v>2.04</v>
      </c>
      <c r="I1444" s="250"/>
      <c r="J1444" s="251">
        <f>ROUND(I1444*H1444,2)</f>
        <v>0</v>
      </c>
      <c r="K1444" s="247" t="s">
        <v>180</v>
      </c>
      <c r="L1444" s="252"/>
      <c r="M1444" s="253" t="s">
        <v>19</v>
      </c>
      <c r="N1444" s="254" t="s">
        <v>43</v>
      </c>
      <c r="O1444" s="86"/>
      <c r="P1444" s="224">
        <f>O1444*H1444</f>
        <v>0</v>
      </c>
      <c r="Q1444" s="224">
        <v>0.00010000000000000001</v>
      </c>
      <c r="R1444" s="224">
        <f>Q1444*H1444</f>
        <v>0.00020400000000000003</v>
      </c>
      <c r="S1444" s="224">
        <v>0</v>
      </c>
      <c r="T1444" s="225">
        <f>S1444*H1444</f>
        <v>0</v>
      </c>
      <c r="U1444" s="40"/>
      <c r="V1444" s="40"/>
      <c r="W1444" s="40"/>
      <c r="X1444" s="40"/>
      <c r="Y1444" s="40"/>
      <c r="Z1444" s="40"/>
      <c r="AA1444" s="40"/>
      <c r="AB1444" s="40"/>
      <c r="AC1444" s="40"/>
      <c r="AD1444" s="40"/>
      <c r="AE1444" s="40"/>
      <c r="AR1444" s="226" t="s">
        <v>394</v>
      </c>
      <c r="AT1444" s="226" t="s">
        <v>269</v>
      </c>
      <c r="AU1444" s="226" t="s">
        <v>81</v>
      </c>
      <c r="AY1444" s="19" t="s">
        <v>174</v>
      </c>
      <c r="BE1444" s="227">
        <f>IF(N1444="základní",J1444,0)</f>
        <v>0</v>
      </c>
      <c r="BF1444" s="227">
        <f>IF(N1444="snížená",J1444,0)</f>
        <v>0</v>
      </c>
      <c r="BG1444" s="227">
        <f>IF(N1444="zákl. přenesená",J1444,0)</f>
        <v>0</v>
      </c>
      <c r="BH1444" s="227">
        <f>IF(N1444="sníž. přenesená",J1444,0)</f>
        <v>0</v>
      </c>
      <c r="BI1444" s="227">
        <f>IF(N1444="nulová",J1444,0)</f>
        <v>0</v>
      </c>
      <c r="BJ1444" s="19" t="s">
        <v>79</v>
      </c>
      <c r="BK1444" s="227">
        <f>ROUND(I1444*H1444,2)</f>
        <v>0</v>
      </c>
      <c r="BL1444" s="19" t="s">
        <v>275</v>
      </c>
      <c r="BM1444" s="226" t="s">
        <v>2126</v>
      </c>
    </row>
    <row r="1445" s="2" customFormat="1">
      <c r="A1445" s="40"/>
      <c r="B1445" s="41"/>
      <c r="C1445" s="42"/>
      <c r="D1445" s="228" t="s">
        <v>183</v>
      </c>
      <c r="E1445" s="42"/>
      <c r="F1445" s="229" t="s">
        <v>2125</v>
      </c>
      <c r="G1445" s="42"/>
      <c r="H1445" s="42"/>
      <c r="I1445" s="230"/>
      <c r="J1445" s="42"/>
      <c r="K1445" s="42"/>
      <c r="L1445" s="46"/>
      <c r="M1445" s="231"/>
      <c r="N1445" s="232"/>
      <c r="O1445" s="86"/>
      <c r="P1445" s="86"/>
      <c r="Q1445" s="86"/>
      <c r="R1445" s="86"/>
      <c r="S1445" s="86"/>
      <c r="T1445" s="87"/>
      <c r="U1445" s="40"/>
      <c r="V1445" s="40"/>
      <c r="W1445" s="40"/>
      <c r="X1445" s="40"/>
      <c r="Y1445" s="40"/>
      <c r="Z1445" s="40"/>
      <c r="AA1445" s="40"/>
      <c r="AB1445" s="40"/>
      <c r="AC1445" s="40"/>
      <c r="AD1445" s="40"/>
      <c r="AE1445" s="40"/>
      <c r="AT1445" s="19" t="s">
        <v>183</v>
      </c>
      <c r="AU1445" s="19" t="s">
        <v>81</v>
      </c>
    </row>
    <row r="1446" s="13" customFormat="1">
      <c r="A1446" s="13"/>
      <c r="B1446" s="234"/>
      <c r="C1446" s="235"/>
      <c r="D1446" s="228" t="s">
        <v>197</v>
      </c>
      <c r="E1446" s="235"/>
      <c r="F1446" s="237" t="s">
        <v>2127</v>
      </c>
      <c r="G1446" s="235"/>
      <c r="H1446" s="238">
        <v>2.04</v>
      </c>
      <c r="I1446" s="239"/>
      <c r="J1446" s="235"/>
      <c r="K1446" s="235"/>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197</v>
      </c>
      <c r="AU1446" s="244" t="s">
        <v>81</v>
      </c>
      <c r="AV1446" s="13" t="s">
        <v>81</v>
      </c>
      <c r="AW1446" s="13" t="s">
        <v>4</v>
      </c>
      <c r="AX1446" s="13" t="s">
        <v>79</v>
      </c>
      <c r="AY1446" s="244" t="s">
        <v>174</v>
      </c>
    </row>
    <row r="1447" s="2" customFormat="1" ht="16.5" customHeight="1">
      <c r="A1447" s="40"/>
      <c r="B1447" s="41"/>
      <c r="C1447" s="215" t="s">
        <v>2128</v>
      </c>
      <c r="D1447" s="215" t="s">
        <v>176</v>
      </c>
      <c r="E1447" s="216" t="s">
        <v>2129</v>
      </c>
      <c r="F1447" s="217" t="s">
        <v>2130</v>
      </c>
      <c r="G1447" s="218" t="s">
        <v>252</v>
      </c>
      <c r="H1447" s="219">
        <v>46.5</v>
      </c>
      <c r="I1447" s="220"/>
      <c r="J1447" s="221">
        <f>ROUND(I1447*H1447,2)</f>
        <v>0</v>
      </c>
      <c r="K1447" s="217" t="s">
        <v>180</v>
      </c>
      <c r="L1447" s="46"/>
      <c r="M1447" s="222" t="s">
        <v>19</v>
      </c>
      <c r="N1447" s="223" t="s">
        <v>43</v>
      </c>
      <c r="O1447" s="86"/>
      <c r="P1447" s="224">
        <f>O1447*H1447</f>
        <v>0</v>
      </c>
      <c r="Q1447" s="224">
        <v>0.00069999999999999999</v>
      </c>
      <c r="R1447" s="224">
        <f>Q1447*H1447</f>
        <v>0.032550000000000003</v>
      </c>
      <c r="S1447" s="224">
        <v>0</v>
      </c>
      <c r="T1447" s="225">
        <f>S1447*H1447</f>
        <v>0</v>
      </c>
      <c r="U1447" s="40"/>
      <c r="V1447" s="40"/>
      <c r="W1447" s="40"/>
      <c r="X1447" s="40"/>
      <c r="Y1447" s="40"/>
      <c r="Z1447" s="40"/>
      <c r="AA1447" s="40"/>
      <c r="AB1447" s="40"/>
      <c r="AC1447" s="40"/>
      <c r="AD1447" s="40"/>
      <c r="AE1447" s="40"/>
      <c r="AR1447" s="226" t="s">
        <v>275</v>
      </c>
      <c r="AT1447" s="226" t="s">
        <v>176</v>
      </c>
      <c r="AU1447" s="226" t="s">
        <v>81</v>
      </c>
      <c r="AY1447" s="19" t="s">
        <v>174</v>
      </c>
      <c r="BE1447" s="227">
        <f>IF(N1447="základní",J1447,0)</f>
        <v>0</v>
      </c>
      <c r="BF1447" s="227">
        <f>IF(N1447="snížená",J1447,0)</f>
        <v>0</v>
      </c>
      <c r="BG1447" s="227">
        <f>IF(N1447="zákl. přenesená",J1447,0)</f>
        <v>0</v>
      </c>
      <c r="BH1447" s="227">
        <f>IF(N1447="sníž. přenesená",J1447,0)</f>
        <v>0</v>
      </c>
      <c r="BI1447" s="227">
        <f>IF(N1447="nulová",J1447,0)</f>
        <v>0</v>
      </c>
      <c r="BJ1447" s="19" t="s">
        <v>79</v>
      </c>
      <c r="BK1447" s="227">
        <f>ROUND(I1447*H1447,2)</f>
        <v>0</v>
      </c>
      <c r="BL1447" s="19" t="s">
        <v>275</v>
      </c>
      <c r="BM1447" s="226" t="s">
        <v>2131</v>
      </c>
    </row>
    <row r="1448" s="2" customFormat="1">
      <c r="A1448" s="40"/>
      <c r="B1448" s="41"/>
      <c r="C1448" s="42"/>
      <c r="D1448" s="228" t="s">
        <v>183</v>
      </c>
      <c r="E1448" s="42"/>
      <c r="F1448" s="229" t="s">
        <v>2132</v>
      </c>
      <c r="G1448" s="42"/>
      <c r="H1448" s="42"/>
      <c r="I1448" s="230"/>
      <c r="J1448" s="42"/>
      <c r="K1448" s="42"/>
      <c r="L1448" s="46"/>
      <c r="M1448" s="231"/>
      <c r="N1448" s="232"/>
      <c r="O1448" s="86"/>
      <c r="P1448" s="86"/>
      <c r="Q1448" s="86"/>
      <c r="R1448" s="86"/>
      <c r="S1448" s="86"/>
      <c r="T1448" s="87"/>
      <c r="U1448" s="40"/>
      <c r="V1448" s="40"/>
      <c r="W1448" s="40"/>
      <c r="X1448" s="40"/>
      <c r="Y1448" s="40"/>
      <c r="Z1448" s="40"/>
      <c r="AA1448" s="40"/>
      <c r="AB1448" s="40"/>
      <c r="AC1448" s="40"/>
      <c r="AD1448" s="40"/>
      <c r="AE1448" s="40"/>
      <c r="AT1448" s="19" t="s">
        <v>183</v>
      </c>
      <c r="AU1448" s="19" t="s">
        <v>81</v>
      </c>
    </row>
    <row r="1449" s="13" customFormat="1">
      <c r="A1449" s="13"/>
      <c r="B1449" s="234"/>
      <c r="C1449" s="235"/>
      <c r="D1449" s="228" t="s">
        <v>197</v>
      </c>
      <c r="E1449" s="236" t="s">
        <v>19</v>
      </c>
      <c r="F1449" s="237" t="s">
        <v>1942</v>
      </c>
      <c r="G1449" s="235"/>
      <c r="H1449" s="238">
        <v>46.5</v>
      </c>
      <c r="I1449" s="239"/>
      <c r="J1449" s="235"/>
      <c r="K1449" s="235"/>
      <c r="L1449" s="240"/>
      <c r="M1449" s="241"/>
      <c r="N1449" s="242"/>
      <c r="O1449" s="242"/>
      <c r="P1449" s="242"/>
      <c r="Q1449" s="242"/>
      <c r="R1449" s="242"/>
      <c r="S1449" s="242"/>
      <c r="T1449" s="243"/>
      <c r="U1449" s="13"/>
      <c r="V1449" s="13"/>
      <c r="W1449" s="13"/>
      <c r="X1449" s="13"/>
      <c r="Y1449" s="13"/>
      <c r="Z1449" s="13"/>
      <c r="AA1449" s="13"/>
      <c r="AB1449" s="13"/>
      <c r="AC1449" s="13"/>
      <c r="AD1449" s="13"/>
      <c r="AE1449" s="13"/>
      <c r="AT1449" s="244" t="s">
        <v>197</v>
      </c>
      <c r="AU1449" s="244" t="s">
        <v>81</v>
      </c>
      <c r="AV1449" s="13" t="s">
        <v>81</v>
      </c>
      <c r="AW1449" s="13" t="s">
        <v>33</v>
      </c>
      <c r="AX1449" s="13" t="s">
        <v>72</v>
      </c>
      <c r="AY1449" s="244" t="s">
        <v>174</v>
      </c>
    </row>
    <row r="1450" s="2" customFormat="1">
      <c r="A1450" s="40"/>
      <c r="B1450" s="41"/>
      <c r="C1450" s="245" t="s">
        <v>2133</v>
      </c>
      <c r="D1450" s="245" t="s">
        <v>269</v>
      </c>
      <c r="E1450" s="246" t="s">
        <v>2134</v>
      </c>
      <c r="F1450" s="247" t="s">
        <v>2135</v>
      </c>
      <c r="G1450" s="248" t="s">
        <v>252</v>
      </c>
      <c r="H1450" s="249">
        <v>54.229999999999997</v>
      </c>
      <c r="I1450" s="250"/>
      <c r="J1450" s="251">
        <f>ROUND(I1450*H1450,2)</f>
        <v>0</v>
      </c>
      <c r="K1450" s="247" t="s">
        <v>19</v>
      </c>
      <c r="L1450" s="252"/>
      <c r="M1450" s="253" t="s">
        <v>19</v>
      </c>
      <c r="N1450" s="254" t="s">
        <v>43</v>
      </c>
      <c r="O1450" s="86"/>
      <c r="P1450" s="224">
        <f>O1450*H1450</f>
        <v>0</v>
      </c>
      <c r="Q1450" s="224">
        <v>0.0027499999999999998</v>
      </c>
      <c r="R1450" s="224">
        <f>Q1450*H1450</f>
        <v>0.14913249999999997</v>
      </c>
      <c r="S1450" s="224">
        <v>0</v>
      </c>
      <c r="T1450" s="225">
        <f>S1450*H1450</f>
        <v>0</v>
      </c>
      <c r="U1450" s="40"/>
      <c r="V1450" s="40"/>
      <c r="W1450" s="40"/>
      <c r="X1450" s="40"/>
      <c r="Y1450" s="40"/>
      <c r="Z1450" s="40"/>
      <c r="AA1450" s="40"/>
      <c r="AB1450" s="40"/>
      <c r="AC1450" s="40"/>
      <c r="AD1450" s="40"/>
      <c r="AE1450" s="40"/>
      <c r="AR1450" s="226" t="s">
        <v>394</v>
      </c>
      <c r="AT1450" s="226" t="s">
        <v>269</v>
      </c>
      <c r="AU1450" s="226" t="s">
        <v>81</v>
      </c>
      <c r="AY1450" s="19" t="s">
        <v>174</v>
      </c>
      <c r="BE1450" s="227">
        <f>IF(N1450="základní",J1450,0)</f>
        <v>0</v>
      </c>
      <c r="BF1450" s="227">
        <f>IF(N1450="snížená",J1450,0)</f>
        <v>0</v>
      </c>
      <c r="BG1450" s="227">
        <f>IF(N1450="zákl. přenesená",J1450,0)</f>
        <v>0</v>
      </c>
      <c r="BH1450" s="227">
        <f>IF(N1450="sníž. přenesená",J1450,0)</f>
        <v>0</v>
      </c>
      <c r="BI1450" s="227">
        <f>IF(N1450="nulová",J1450,0)</f>
        <v>0</v>
      </c>
      <c r="BJ1450" s="19" t="s">
        <v>79</v>
      </c>
      <c r="BK1450" s="227">
        <f>ROUND(I1450*H1450,2)</f>
        <v>0</v>
      </c>
      <c r="BL1450" s="19" t="s">
        <v>275</v>
      </c>
      <c r="BM1450" s="226" t="s">
        <v>2136</v>
      </c>
    </row>
    <row r="1451" s="2" customFormat="1">
      <c r="A1451" s="40"/>
      <c r="B1451" s="41"/>
      <c r="C1451" s="42"/>
      <c r="D1451" s="228" t="s">
        <v>183</v>
      </c>
      <c r="E1451" s="42"/>
      <c r="F1451" s="229" t="s">
        <v>2137</v>
      </c>
      <c r="G1451" s="42"/>
      <c r="H1451" s="42"/>
      <c r="I1451" s="230"/>
      <c r="J1451" s="42"/>
      <c r="K1451" s="42"/>
      <c r="L1451" s="46"/>
      <c r="M1451" s="231"/>
      <c r="N1451" s="232"/>
      <c r="O1451" s="86"/>
      <c r="P1451" s="86"/>
      <c r="Q1451" s="86"/>
      <c r="R1451" s="86"/>
      <c r="S1451" s="86"/>
      <c r="T1451" s="87"/>
      <c r="U1451" s="40"/>
      <c r="V1451" s="40"/>
      <c r="W1451" s="40"/>
      <c r="X1451" s="40"/>
      <c r="Y1451" s="40"/>
      <c r="Z1451" s="40"/>
      <c r="AA1451" s="40"/>
      <c r="AB1451" s="40"/>
      <c r="AC1451" s="40"/>
      <c r="AD1451" s="40"/>
      <c r="AE1451" s="40"/>
      <c r="AT1451" s="19" t="s">
        <v>183</v>
      </c>
      <c r="AU1451" s="19" t="s">
        <v>81</v>
      </c>
    </row>
    <row r="1452" s="13" customFormat="1">
      <c r="A1452" s="13"/>
      <c r="B1452" s="234"/>
      <c r="C1452" s="235"/>
      <c r="D1452" s="228" t="s">
        <v>197</v>
      </c>
      <c r="E1452" s="236" t="s">
        <v>19</v>
      </c>
      <c r="F1452" s="237" t="s">
        <v>1942</v>
      </c>
      <c r="G1452" s="235"/>
      <c r="H1452" s="238">
        <v>46.5</v>
      </c>
      <c r="I1452" s="239"/>
      <c r="J1452" s="235"/>
      <c r="K1452" s="235"/>
      <c r="L1452" s="240"/>
      <c r="M1452" s="241"/>
      <c r="N1452" s="242"/>
      <c r="O1452" s="242"/>
      <c r="P1452" s="242"/>
      <c r="Q1452" s="242"/>
      <c r="R1452" s="242"/>
      <c r="S1452" s="242"/>
      <c r="T1452" s="243"/>
      <c r="U1452" s="13"/>
      <c r="V1452" s="13"/>
      <c r="W1452" s="13"/>
      <c r="X1452" s="13"/>
      <c r="Y1452" s="13"/>
      <c r="Z1452" s="13"/>
      <c r="AA1452" s="13"/>
      <c r="AB1452" s="13"/>
      <c r="AC1452" s="13"/>
      <c r="AD1452" s="13"/>
      <c r="AE1452" s="13"/>
      <c r="AT1452" s="244" t="s">
        <v>197</v>
      </c>
      <c r="AU1452" s="244" t="s">
        <v>81</v>
      </c>
      <c r="AV1452" s="13" t="s">
        <v>81</v>
      </c>
      <c r="AW1452" s="13" t="s">
        <v>33</v>
      </c>
      <c r="AX1452" s="13" t="s">
        <v>72</v>
      </c>
      <c r="AY1452" s="244" t="s">
        <v>174</v>
      </c>
    </row>
    <row r="1453" s="13" customFormat="1">
      <c r="A1453" s="13"/>
      <c r="B1453" s="234"/>
      <c r="C1453" s="235"/>
      <c r="D1453" s="228" t="s">
        <v>197</v>
      </c>
      <c r="E1453" s="236" t="s">
        <v>19</v>
      </c>
      <c r="F1453" s="237" t="s">
        <v>2138</v>
      </c>
      <c r="G1453" s="235"/>
      <c r="H1453" s="238">
        <v>2.7999999999999998</v>
      </c>
      <c r="I1453" s="239"/>
      <c r="J1453" s="235"/>
      <c r="K1453" s="235"/>
      <c r="L1453" s="240"/>
      <c r="M1453" s="241"/>
      <c r="N1453" s="242"/>
      <c r="O1453" s="242"/>
      <c r="P1453" s="242"/>
      <c r="Q1453" s="242"/>
      <c r="R1453" s="242"/>
      <c r="S1453" s="242"/>
      <c r="T1453" s="243"/>
      <c r="U1453" s="13"/>
      <c r="V1453" s="13"/>
      <c r="W1453" s="13"/>
      <c r="X1453" s="13"/>
      <c r="Y1453" s="13"/>
      <c r="Z1453" s="13"/>
      <c r="AA1453" s="13"/>
      <c r="AB1453" s="13"/>
      <c r="AC1453" s="13"/>
      <c r="AD1453" s="13"/>
      <c r="AE1453" s="13"/>
      <c r="AT1453" s="244" t="s">
        <v>197</v>
      </c>
      <c r="AU1453" s="244" t="s">
        <v>81</v>
      </c>
      <c r="AV1453" s="13" t="s">
        <v>81</v>
      </c>
      <c r="AW1453" s="13" t="s">
        <v>33</v>
      </c>
      <c r="AX1453" s="13" t="s">
        <v>72</v>
      </c>
      <c r="AY1453" s="244" t="s">
        <v>174</v>
      </c>
    </row>
    <row r="1454" s="13" customFormat="1">
      <c r="A1454" s="13"/>
      <c r="B1454" s="234"/>
      <c r="C1454" s="235"/>
      <c r="D1454" s="228" t="s">
        <v>197</v>
      </c>
      <c r="E1454" s="235"/>
      <c r="F1454" s="237" t="s">
        <v>2139</v>
      </c>
      <c r="G1454" s="235"/>
      <c r="H1454" s="238">
        <v>54.229999999999997</v>
      </c>
      <c r="I1454" s="239"/>
      <c r="J1454" s="235"/>
      <c r="K1454" s="235"/>
      <c r="L1454" s="240"/>
      <c r="M1454" s="241"/>
      <c r="N1454" s="242"/>
      <c r="O1454" s="242"/>
      <c r="P1454" s="242"/>
      <c r="Q1454" s="242"/>
      <c r="R1454" s="242"/>
      <c r="S1454" s="242"/>
      <c r="T1454" s="243"/>
      <c r="U1454" s="13"/>
      <c r="V1454" s="13"/>
      <c r="W1454" s="13"/>
      <c r="X1454" s="13"/>
      <c r="Y1454" s="13"/>
      <c r="Z1454" s="13"/>
      <c r="AA1454" s="13"/>
      <c r="AB1454" s="13"/>
      <c r="AC1454" s="13"/>
      <c r="AD1454" s="13"/>
      <c r="AE1454" s="13"/>
      <c r="AT1454" s="244" t="s">
        <v>197</v>
      </c>
      <c r="AU1454" s="244" t="s">
        <v>81</v>
      </c>
      <c r="AV1454" s="13" t="s">
        <v>81</v>
      </c>
      <c r="AW1454" s="13" t="s">
        <v>4</v>
      </c>
      <c r="AX1454" s="13" t="s">
        <v>79</v>
      </c>
      <c r="AY1454" s="244" t="s">
        <v>174</v>
      </c>
    </row>
    <row r="1455" s="2" customFormat="1">
      <c r="A1455" s="40"/>
      <c r="B1455" s="41"/>
      <c r="C1455" s="215" t="s">
        <v>2140</v>
      </c>
      <c r="D1455" s="215" t="s">
        <v>176</v>
      </c>
      <c r="E1455" s="216" t="s">
        <v>2141</v>
      </c>
      <c r="F1455" s="217" t="s">
        <v>2142</v>
      </c>
      <c r="G1455" s="218" t="s">
        <v>179</v>
      </c>
      <c r="H1455" s="219">
        <v>28</v>
      </c>
      <c r="I1455" s="220"/>
      <c r="J1455" s="221">
        <f>ROUND(I1455*H1455,2)</f>
        <v>0</v>
      </c>
      <c r="K1455" s="217" t="s">
        <v>180</v>
      </c>
      <c r="L1455" s="46"/>
      <c r="M1455" s="222" t="s">
        <v>19</v>
      </c>
      <c r="N1455" s="223" t="s">
        <v>43</v>
      </c>
      <c r="O1455" s="86"/>
      <c r="P1455" s="224">
        <f>O1455*H1455</f>
        <v>0</v>
      </c>
      <c r="Q1455" s="224">
        <v>2.0000000000000002E-05</v>
      </c>
      <c r="R1455" s="224">
        <f>Q1455*H1455</f>
        <v>0.00056000000000000006</v>
      </c>
      <c r="S1455" s="224">
        <v>0</v>
      </c>
      <c r="T1455" s="225">
        <f>S1455*H1455</f>
        <v>0</v>
      </c>
      <c r="U1455" s="40"/>
      <c r="V1455" s="40"/>
      <c r="W1455" s="40"/>
      <c r="X1455" s="40"/>
      <c r="Y1455" s="40"/>
      <c r="Z1455" s="40"/>
      <c r="AA1455" s="40"/>
      <c r="AB1455" s="40"/>
      <c r="AC1455" s="40"/>
      <c r="AD1455" s="40"/>
      <c r="AE1455" s="40"/>
      <c r="AR1455" s="226" t="s">
        <v>275</v>
      </c>
      <c r="AT1455" s="226" t="s">
        <v>176</v>
      </c>
      <c r="AU1455" s="226" t="s">
        <v>81</v>
      </c>
      <c r="AY1455" s="19" t="s">
        <v>174</v>
      </c>
      <c r="BE1455" s="227">
        <f>IF(N1455="základní",J1455,0)</f>
        <v>0</v>
      </c>
      <c r="BF1455" s="227">
        <f>IF(N1455="snížená",J1455,0)</f>
        <v>0</v>
      </c>
      <c r="BG1455" s="227">
        <f>IF(N1455="zákl. přenesená",J1455,0)</f>
        <v>0</v>
      </c>
      <c r="BH1455" s="227">
        <f>IF(N1455="sníž. přenesená",J1455,0)</f>
        <v>0</v>
      </c>
      <c r="BI1455" s="227">
        <f>IF(N1455="nulová",J1455,0)</f>
        <v>0</v>
      </c>
      <c r="BJ1455" s="19" t="s">
        <v>79</v>
      </c>
      <c r="BK1455" s="227">
        <f>ROUND(I1455*H1455,2)</f>
        <v>0</v>
      </c>
      <c r="BL1455" s="19" t="s">
        <v>275</v>
      </c>
      <c r="BM1455" s="226" t="s">
        <v>2143</v>
      </c>
    </row>
    <row r="1456" s="2" customFormat="1">
      <c r="A1456" s="40"/>
      <c r="B1456" s="41"/>
      <c r="C1456" s="42"/>
      <c r="D1456" s="228" t="s">
        <v>183</v>
      </c>
      <c r="E1456" s="42"/>
      <c r="F1456" s="229" t="s">
        <v>2144</v>
      </c>
      <c r="G1456" s="42"/>
      <c r="H1456" s="42"/>
      <c r="I1456" s="230"/>
      <c r="J1456" s="42"/>
      <c r="K1456" s="42"/>
      <c r="L1456" s="46"/>
      <c r="M1456" s="231"/>
      <c r="N1456" s="232"/>
      <c r="O1456" s="86"/>
      <c r="P1456" s="86"/>
      <c r="Q1456" s="86"/>
      <c r="R1456" s="86"/>
      <c r="S1456" s="86"/>
      <c r="T1456" s="87"/>
      <c r="U1456" s="40"/>
      <c r="V1456" s="40"/>
      <c r="W1456" s="40"/>
      <c r="X1456" s="40"/>
      <c r="Y1456" s="40"/>
      <c r="Z1456" s="40"/>
      <c r="AA1456" s="40"/>
      <c r="AB1456" s="40"/>
      <c r="AC1456" s="40"/>
      <c r="AD1456" s="40"/>
      <c r="AE1456" s="40"/>
      <c r="AT1456" s="19" t="s">
        <v>183</v>
      </c>
      <c r="AU1456" s="19" t="s">
        <v>81</v>
      </c>
    </row>
    <row r="1457" s="14" customFormat="1">
      <c r="A1457" s="14"/>
      <c r="B1457" s="255"/>
      <c r="C1457" s="256"/>
      <c r="D1457" s="228" t="s">
        <v>197</v>
      </c>
      <c r="E1457" s="257" t="s">
        <v>19</v>
      </c>
      <c r="F1457" s="258" t="s">
        <v>2145</v>
      </c>
      <c r="G1457" s="256"/>
      <c r="H1457" s="257" t="s">
        <v>19</v>
      </c>
      <c r="I1457" s="259"/>
      <c r="J1457" s="256"/>
      <c r="K1457" s="256"/>
      <c r="L1457" s="260"/>
      <c r="M1457" s="261"/>
      <c r="N1457" s="262"/>
      <c r="O1457" s="262"/>
      <c r="P1457" s="262"/>
      <c r="Q1457" s="262"/>
      <c r="R1457" s="262"/>
      <c r="S1457" s="262"/>
      <c r="T1457" s="263"/>
      <c r="U1457" s="14"/>
      <c r="V1457" s="14"/>
      <c r="W1457" s="14"/>
      <c r="X1457" s="14"/>
      <c r="Y1457" s="14"/>
      <c r="Z1457" s="14"/>
      <c r="AA1457" s="14"/>
      <c r="AB1457" s="14"/>
      <c r="AC1457" s="14"/>
      <c r="AD1457" s="14"/>
      <c r="AE1457" s="14"/>
      <c r="AT1457" s="264" t="s">
        <v>197</v>
      </c>
      <c r="AU1457" s="264" t="s">
        <v>81</v>
      </c>
      <c r="AV1457" s="14" t="s">
        <v>79</v>
      </c>
      <c r="AW1457" s="14" t="s">
        <v>33</v>
      </c>
      <c r="AX1457" s="14" t="s">
        <v>72</v>
      </c>
      <c r="AY1457" s="264" t="s">
        <v>174</v>
      </c>
    </row>
    <row r="1458" s="13" customFormat="1">
      <c r="A1458" s="13"/>
      <c r="B1458" s="234"/>
      <c r="C1458" s="235"/>
      <c r="D1458" s="228" t="s">
        <v>197</v>
      </c>
      <c r="E1458" s="236" t="s">
        <v>19</v>
      </c>
      <c r="F1458" s="237" t="s">
        <v>2146</v>
      </c>
      <c r="G1458" s="235"/>
      <c r="H1458" s="238">
        <v>28</v>
      </c>
      <c r="I1458" s="239"/>
      <c r="J1458" s="235"/>
      <c r="K1458" s="235"/>
      <c r="L1458" s="240"/>
      <c r="M1458" s="241"/>
      <c r="N1458" s="242"/>
      <c r="O1458" s="242"/>
      <c r="P1458" s="242"/>
      <c r="Q1458" s="242"/>
      <c r="R1458" s="242"/>
      <c r="S1458" s="242"/>
      <c r="T1458" s="243"/>
      <c r="U1458" s="13"/>
      <c r="V1458" s="13"/>
      <c r="W1458" s="13"/>
      <c r="X1458" s="13"/>
      <c r="Y1458" s="13"/>
      <c r="Z1458" s="13"/>
      <c r="AA1458" s="13"/>
      <c r="AB1458" s="13"/>
      <c r="AC1458" s="13"/>
      <c r="AD1458" s="13"/>
      <c r="AE1458" s="13"/>
      <c r="AT1458" s="244" t="s">
        <v>197</v>
      </c>
      <c r="AU1458" s="244" t="s">
        <v>81</v>
      </c>
      <c r="AV1458" s="13" t="s">
        <v>81</v>
      </c>
      <c r="AW1458" s="13" t="s">
        <v>33</v>
      </c>
      <c r="AX1458" s="13" t="s">
        <v>72</v>
      </c>
      <c r="AY1458" s="244" t="s">
        <v>174</v>
      </c>
    </row>
    <row r="1459" s="2" customFormat="1" ht="16.5" customHeight="1">
      <c r="A1459" s="40"/>
      <c r="B1459" s="41"/>
      <c r="C1459" s="215" t="s">
        <v>2147</v>
      </c>
      <c r="D1459" s="215" t="s">
        <v>176</v>
      </c>
      <c r="E1459" s="216" t="s">
        <v>2148</v>
      </c>
      <c r="F1459" s="217" t="s">
        <v>2149</v>
      </c>
      <c r="G1459" s="218" t="s">
        <v>179</v>
      </c>
      <c r="H1459" s="219">
        <v>28</v>
      </c>
      <c r="I1459" s="220"/>
      <c r="J1459" s="221">
        <f>ROUND(I1459*H1459,2)</f>
        <v>0</v>
      </c>
      <c r="K1459" s="217" t="s">
        <v>180</v>
      </c>
      <c r="L1459" s="46"/>
      <c r="M1459" s="222" t="s">
        <v>19</v>
      </c>
      <c r="N1459" s="223" t="s">
        <v>43</v>
      </c>
      <c r="O1459" s="86"/>
      <c r="P1459" s="224">
        <f>O1459*H1459</f>
        <v>0</v>
      </c>
      <c r="Q1459" s="224">
        <v>0</v>
      </c>
      <c r="R1459" s="224">
        <f>Q1459*H1459</f>
        <v>0</v>
      </c>
      <c r="S1459" s="224">
        <v>0</v>
      </c>
      <c r="T1459" s="225">
        <f>S1459*H1459</f>
        <v>0</v>
      </c>
      <c r="U1459" s="40"/>
      <c r="V1459" s="40"/>
      <c r="W1459" s="40"/>
      <c r="X1459" s="40"/>
      <c r="Y1459" s="40"/>
      <c r="Z1459" s="40"/>
      <c r="AA1459" s="40"/>
      <c r="AB1459" s="40"/>
      <c r="AC1459" s="40"/>
      <c r="AD1459" s="40"/>
      <c r="AE1459" s="40"/>
      <c r="AR1459" s="226" t="s">
        <v>275</v>
      </c>
      <c r="AT1459" s="226" t="s">
        <v>176</v>
      </c>
      <c r="AU1459" s="226" t="s">
        <v>81</v>
      </c>
      <c r="AY1459" s="19" t="s">
        <v>174</v>
      </c>
      <c r="BE1459" s="227">
        <f>IF(N1459="základní",J1459,0)</f>
        <v>0</v>
      </c>
      <c r="BF1459" s="227">
        <f>IF(N1459="snížená",J1459,0)</f>
        <v>0</v>
      </c>
      <c r="BG1459" s="227">
        <f>IF(N1459="zákl. přenesená",J1459,0)</f>
        <v>0</v>
      </c>
      <c r="BH1459" s="227">
        <f>IF(N1459="sníž. přenesená",J1459,0)</f>
        <v>0</v>
      </c>
      <c r="BI1459" s="227">
        <f>IF(N1459="nulová",J1459,0)</f>
        <v>0</v>
      </c>
      <c r="BJ1459" s="19" t="s">
        <v>79</v>
      </c>
      <c r="BK1459" s="227">
        <f>ROUND(I1459*H1459,2)</f>
        <v>0</v>
      </c>
      <c r="BL1459" s="19" t="s">
        <v>275</v>
      </c>
      <c r="BM1459" s="226" t="s">
        <v>2150</v>
      </c>
    </row>
    <row r="1460" s="2" customFormat="1">
      <c r="A1460" s="40"/>
      <c r="B1460" s="41"/>
      <c r="C1460" s="42"/>
      <c r="D1460" s="228" t="s">
        <v>183</v>
      </c>
      <c r="E1460" s="42"/>
      <c r="F1460" s="229" t="s">
        <v>2151</v>
      </c>
      <c r="G1460" s="42"/>
      <c r="H1460" s="42"/>
      <c r="I1460" s="230"/>
      <c r="J1460" s="42"/>
      <c r="K1460" s="42"/>
      <c r="L1460" s="46"/>
      <c r="M1460" s="231"/>
      <c r="N1460" s="232"/>
      <c r="O1460" s="86"/>
      <c r="P1460" s="86"/>
      <c r="Q1460" s="86"/>
      <c r="R1460" s="86"/>
      <c r="S1460" s="86"/>
      <c r="T1460" s="87"/>
      <c r="U1460" s="40"/>
      <c r="V1460" s="40"/>
      <c r="W1460" s="40"/>
      <c r="X1460" s="40"/>
      <c r="Y1460" s="40"/>
      <c r="Z1460" s="40"/>
      <c r="AA1460" s="40"/>
      <c r="AB1460" s="40"/>
      <c r="AC1460" s="40"/>
      <c r="AD1460" s="40"/>
      <c r="AE1460" s="40"/>
      <c r="AT1460" s="19" t="s">
        <v>183</v>
      </c>
      <c r="AU1460" s="19" t="s">
        <v>81</v>
      </c>
    </row>
    <row r="1461" s="14" customFormat="1">
      <c r="A1461" s="14"/>
      <c r="B1461" s="255"/>
      <c r="C1461" s="256"/>
      <c r="D1461" s="228" t="s">
        <v>197</v>
      </c>
      <c r="E1461" s="257" t="s">
        <v>19</v>
      </c>
      <c r="F1461" s="258" t="s">
        <v>2145</v>
      </c>
      <c r="G1461" s="256"/>
      <c r="H1461" s="257" t="s">
        <v>19</v>
      </c>
      <c r="I1461" s="259"/>
      <c r="J1461" s="256"/>
      <c r="K1461" s="256"/>
      <c r="L1461" s="260"/>
      <c r="M1461" s="261"/>
      <c r="N1461" s="262"/>
      <c r="O1461" s="262"/>
      <c r="P1461" s="262"/>
      <c r="Q1461" s="262"/>
      <c r="R1461" s="262"/>
      <c r="S1461" s="262"/>
      <c r="T1461" s="263"/>
      <c r="U1461" s="14"/>
      <c r="V1461" s="14"/>
      <c r="W1461" s="14"/>
      <c r="X1461" s="14"/>
      <c r="Y1461" s="14"/>
      <c r="Z1461" s="14"/>
      <c r="AA1461" s="14"/>
      <c r="AB1461" s="14"/>
      <c r="AC1461" s="14"/>
      <c r="AD1461" s="14"/>
      <c r="AE1461" s="14"/>
      <c r="AT1461" s="264" t="s">
        <v>197</v>
      </c>
      <c r="AU1461" s="264" t="s">
        <v>81</v>
      </c>
      <c r="AV1461" s="14" t="s">
        <v>79</v>
      </c>
      <c r="AW1461" s="14" t="s">
        <v>33</v>
      </c>
      <c r="AX1461" s="14" t="s">
        <v>72</v>
      </c>
      <c r="AY1461" s="264" t="s">
        <v>174</v>
      </c>
    </row>
    <row r="1462" s="13" customFormat="1">
      <c r="A1462" s="13"/>
      <c r="B1462" s="234"/>
      <c r="C1462" s="235"/>
      <c r="D1462" s="228" t="s">
        <v>197</v>
      </c>
      <c r="E1462" s="236" t="s">
        <v>19</v>
      </c>
      <c r="F1462" s="237" t="s">
        <v>2146</v>
      </c>
      <c r="G1462" s="235"/>
      <c r="H1462" s="238">
        <v>28</v>
      </c>
      <c r="I1462" s="239"/>
      <c r="J1462" s="235"/>
      <c r="K1462" s="235"/>
      <c r="L1462" s="240"/>
      <c r="M1462" s="241"/>
      <c r="N1462" s="242"/>
      <c r="O1462" s="242"/>
      <c r="P1462" s="242"/>
      <c r="Q1462" s="242"/>
      <c r="R1462" s="242"/>
      <c r="S1462" s="242"/>
      <c r="T1462" s="243"/>
      <c r="U1462" s="13"/>
      <c r="V1462" s="13"/>
      <c r="W1462" s="13"/>
      <c r="X1462" s="13"/>
      <c r="Y1462" s="13"/>
      <c r="Z1462" s="13"/>
      <c r="AA1462" s="13"/>
      <c r="AB1462" s="13"/>
      <c r="AC1462" s="13"/>
      <c r="AD1462" s="13"/>
      <c r="AE1462" s="13"/>
      <c r="AT1462" s="244" t="s">
        <v>197</v>
      </c>
      <c r="AU1462" s="244" t="s">
        <v>81</v>
      </c>
      <c r="AV1462" s="13" t="s">
        <v>81</v>
      </c>
      <c r="AW1462" s="13" t="s">
        <v>33</v>
      </c>
      <c r="AX1462" s="13" t="s">
        <v>72</v>
      </c>
      <c r="AY1462" s="244" t="s">
        <v>174</v>
      </c>
    </row>
    <row r="1463" s="2" customFormat="1" ht="21.75" customHeight="1">
      <c r="A1463" s="40"/>
      <c r="B1463" s="41"/>
      <c r="C1463" s="245" t="s">
        <v>2152</v>
      </c>
      <c r="D1463" s="245" t="s">
        <v>269</v>
      </c>
      <c r="E1463" s="246" t="s">
        <v>2153</v>
      </c>
      <c r="F1463" s="247" t="s">
        <v>2154</v>
      </c>
      <c r="G1463" s="248" t="s">
        <v>179</v>
      </c>
      <c r="H1463" s="249">
        <v>28.559999999999999</v>
      </c>
      <c r="I1463" s="250"/>
      <c r="J1463" s="251">
        <f>ROUND(I1463*H1463,2)</f>
        <v>0</v>
      </c>
      <c r="K1463" s="247" t="s">
        <v>19</v>
      </c>
      <c r="L1463" s="252"/>
      <c r="M1463" s="253" t="s">
        <v>19</v>
      </c>
      <c r="N1463" s="254" t="s">
        <v>43</v>
      </c>
      <c r="O1463" s="86"/>
      <c r="P1463" s="224">
        <f>O1463*H1463</f>
        <v>0</v>
      </c>
      <c r="Q1463" s="224">
        <v>0.00010000000000000001</v>
      </c>
      <c r="R1463" s="224">
        <f>Q1463*H1463</f>
        <v>0.002856</v>
      </c>
      <c r="S1463" s="224">
        <v>0</v>
      </c>
      <c r="T1463" s="225">
        <f>S1463*H1463</f>
        <v>0</v>
      </c>
      <c r="U1463" s="40"/>
      <c r="V1463" s="40"/>
      <c r="W1463" s="40"/>
      <c r="X1463" s="40"/>
      <c r="Y1463" s="40"/>
      <c r="Z1463" s="40"/>
      <c r="AA1463" s="40"/>
      <c r="AB1463" s="40"/>
      <c r="AC1463" s="40"/>
      <c r="AD1463" s="40"/>
      <c r="AE1463" s="40"/>
      <c r="AR1463" s="226" t="s">
        <v>394</v>
      </c>
      <c r="AT1463" s="226" t="s">
        <v>269</v>
      </c>
      <c r="AU1463" s="226" t="s">
        <v>81</v>
      </c>
      <c r="AY1463" s="19" t="s">
        <v>174</v>
      </c>
      <c r="BE1463" s="227">
        <f>IF(N1463="základní",J1463,0)</f>
        <v>0</v>
      </c>
      <c r="BF1463" s="227">
        <f>IF(N1463="snížená",J1463,0)</f>
        <v>0</v>
      </c>
      <c r="BG1463" s="227">
        <f>IF(N1463="zákl. přenesená",J1463,0)</f>
        <v>0</v>
      </c>
      <c r="BH1463" s="227">
        <f>IF(N1463="sníž. přenesená",J1463,0)</f>
        <v>0</v>
      </c>
      <c r="BI1463" s="227">
        <f>IF(N1463="nulová",J1463,0)</f>
        <v>0</v>
      </c>
      <c r="BJ1463" s="19" t="s">
        <v>79</v>
      </c>
      <c r="BK1463" s="227">
        <f>ROUND(I1463*H1463,2)</f>
        <v>0</v>
      </c>
      <c r="BL1463" s="19" t="s">
        <v>275</v>
      </c>
      <c r="BM1463" s="226" t="s">
        <v>2155</v>
      </c>
    </row>
    <row r="1464" s="2" customFormat="1">
      <c r="A1464" s="40"/>
      <c r="B1464" s="41"/>
      <c r="C1464" s="42"/>
      <c r="D1464" s="228" t="s">
        <v>183</v>
      </c>
      <c r="E1464" s="42"/>
      <c r="F1464" s="229" t="s">
        <v>2154</v>
      </c>
      <c r="G1464" s="42"/>
      <c r="H1464" s="42"/>
      <c r="I1464" s="230"/>
      <c r="J1464" s="42"/>
      <c r="K1464" s="42"/>
      <c r="L1464" s="46"/>
      <c r="M1464" s="231"/>
      <c r="N1464" s="232"/>
      <c r="O1464" s="86"/>
      <c r="P1464" s="86"/>
      <c r="Q1464" s="86"/>
      <c r="R1464" s="86"/>
      <c r="S1464" s="86"/>
      <c r="T1464" s="87"/>
      <c r="U1464" s="40"/>
      <c r="V1464" s="40"/>
      <c r="W1464" s="40"/>
      <c r="X1464" s="40"/>
      <c r="Y1464" s="40"/>
      <c r="Z1464" s="40"/>
      <c r="AA1464" s="40"/>
      <c r="AB1464" s="40"/>
      <c r="AC1464" s="40"/>
      <c r="AD1464" s="40"/>
      <c r="AE1464" s="40"/>
      <c r="AT1464" s="19" t="s">
        <v>183</v>
      </c>
      <c r="AU1464" s="19" t="s">
        <v>81</v>
      </c>
    </row>
    <row r="1465" s="13" customFormat="1">
      <c r="A1465" s="13"/>
      <c r="B1465" s="234"/>
      <c r="C1465" s="235"/>
      <c r="D1465" s="228" t="s">
        <v>197</v>
      </c>
      <c r="E1465" s="235"/>
      <c r="F1465" s="237" t="s">
        <v>2156</v>
      </c>
      <c r="G1465" s="235"/>
      <c r="H1465" s="238">
        <v>28.559999999999999</v>
      </c>
      <c r="I1465" s="239"/>
      <c r="J1465" s="235"/>
      <c r="K1465" s="235"/>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197</v>
      </c>
      <c r="AU1465" s="244" t="s">
        <v>81</v>
      </c>
      <c r="AV1465" s="13" t="s">
        <v>81</v>
      </c>
      <c r="AW1465" s="13" t="s">
        <v>4</v>
      </c>
      <c r="AX1465" s="13" t="s">
        <v>79</v>
      </c>
      <c r="AY1465" s="244" t="s">
        <v>174</v>
      </c>
    </row>
    <row r="1466" s="2" customFormat="1" ht="16.5" customHeight="1">
      <c r="A1466" s="40"/>
      <c r="B1466" s="41"/>
      <c r="C1466" s="215" t="s">
        <v>2157</v>
      </c>
      <c r="D1466" s="215" t="s">
        <v>176</v>
      </c>
      <c r="E1466" s="216" t="s">
        <v>2158</v>
      </c>
      <c r="F1466" s="217" t="s">
        <v>2159</v>
      </c>
      <c r="G1466" s="218" t="s">
        <v>179</v>
      </c>
      <c r="H1466" s="219">
        <v>28</v>
      </c>
      <c r="I1466" s="220"/>
      <c r="J1466" s="221">
        <f>ROUND(I1466*H1466,2)</f>
        <v>0</v>
      </c>
      <c r="K1466" s="217" t="s">
        <v>180</v>
      </c>
      <c r="L1466" s="46"/>
      <c r="M1466" s="222" t="s">
        <v>19</v>
      </c>
      <c r="N1466" s="223" t="s">
        <v>43</v>
      </c>
      <c r="O1466" s="86"/>
      <c r="P1466" s="224">
        <f>O1466*H1466</f>
        <v>0</v>
      </c>
      <c r="Q1466" s="224">
        <v>0</v>
      </c>
      <c r="R1466" s="224">
        <f>Q1466*H1466</f>
        <v>0</v>
      </c>
      <c r="S1466" s="224">
        <v>0</v>
      </c>
      <c r="T1466" s="225">
        <f>S1466*H1466</f>
        <v>0</v>
      </c>
      <c r="U1466" s="40"/>
      <c r="V1466" s="40"/>
      <c r="W1466" s="40"/>
      <c r="X1466" s="40"/>
      <c r="Y1466" s="40"/>
      <c r="Z1466" s="40"/>
      <c r="AA1466" s="40"/>
      <c r="AB1466" s="40"/>
      <c r="AC1466" s="40"/>
      <c r="AD1466" s="40"/>
      <c r="AE1466" s="40"/>
      <c r="AR1466" s="226" t="s">
        <v>275</v>
      </c>
      <c r="AT1466" s="226" t="s">
        <v>176</v>
      </c>
      <c r="AU1466" s="226" t="s">
        <v>81</v>
      </c>
      <c r="AY1466" s="19" t="s">
        <v>174</v>
      </c>
      <c r="BE1466" s="227">
        <f>IF(N1466="základní",J1466,0)</f>
        <v>0</v>
      </c>
      <c r="BF1466" s="227">
        <f>IF(N1466="snížená",J1466,0)</f>
        <v>0</v>
      </c>
      <c r="BG1466" s="227">
        <f>IF(N1466="zákl. přenesená",J1466,0)</f>
        <v>0</v>
      </c>
      <c r="BH1466" s="227">
        <f>IF(N1466="sníž. přenesená",J1466,0)</f>
        <v>0</v>
      </c>
      <c r="BI1466" s="227">
        <f>IF(N1466="nulová",J1466,0)</f>
        <v>0</v>
      </c>
      <c r="BJ1466" s="19" t="s">
        <v>79</v>
      </c>
      <c r="BK1466" s="227">
        <f>ROUND(I1466*H1466,2)</f>
        <v>0</v>
      </c>
      <c r="BL1466" s="19" t="s">
        <v>275</v>
      </c>
      <c r="BM1466" s="226" t="s">
        <v>2160</v>
      </c>
    </row>
    <row r="1467" s="2" customFormat="1">
      <c r="A1467" s="40"/>
      <c r="B1467" s="41"/>
      <c r="C1467" s="42"/>
      <c r="D1467" s="228" t="s">
        <v>183</v>
      </c>
      <c r="E1467" s="42"/>
      <c r="F1467" s="229" t="s">
        <v>2161</v>
      </c>
      <c r="G1467" s="42"/>
      <c r="H1467" s="42"/>
      <c r="I1467" s="230"/>
      <c r="J1467" s="42"/>
      <c r="K1467" s="42"/>
      <c r="L1467" s="46"/>
      <c r="M1467" s="231"/>
      <c r="N1467" s="232"/>
      <c r="O1467" s="86"/>
      <c r="P1467" s="86"/>
      <c r="Q1467" s="86"/>
      <c r="R1467" s="86"/>
      <c r="S1467" s="86"/>
      <c r="T1467" s="87"/>
      <c r="U1467" s="40"/>
      <c r="V1467" s="40"/>
      <c r="W1467" s="40"/>
      <c r="X1467" s="40"/>
      <c r="Y1467" s="40"/>
      <c r="Z1467" s="40"/>
      <c r="AA1467" s="40"/>
      <c r="AB1467" s="40"/>
      <c r="AC1467" s="40"/>
      <c r="AD1467" s="40"/>
      <c r="AE1467" s="40"/>
      <c r="AT1467" s="19" t="s">
        <v>183</v>
      </c>
      <c r="AU1467" s="19" t="s">
        <v>81</v>
      </c>
    </row>
    <row r="1468" s="13" customFormat="1">
      <c r="A1468" s="13"/>
      <c r="B1468" s="234"/>
      <c r="C1468" s="235"/>
      <c r="D1468" s="228" t="s">
        <v>197</v>
      </c>
      <c r="E1468" s="236" t="s">
        <v>19</v>
      </c>
      <c r="F1468" s="237" t="s">
        <v>2162</v>
      </c>
      <c r="G1468" s="235"/>
      <c r="H1468" s="238">
        <v>28</v>
      </c>
      <c r="I1468" s="239"/>
      <c r="J1468" s="235"/>
      <c r="K1468" s="235"/>
      <c r="L1468" s="240"/>
      <c r="M1468" s="241"/>
      <c r="N1468" s="242"/>
      <c r="O1468" s="242"/>
      <c r="P1468" s="242"/>
      <c r="Q1468" s="242"/>
      <c r="R1468" s="242"/>
      <c r="S1468" s="242"/>
      <c r="T1468" s="243"/>
      <c r="U1468" s="13"/>
      <c r="V1468" s="13"/>
      <c r="W1468" s="13"/>
      <c r="X1468" s="13"/>
      <c r="Y1468" s="13"/>
      <c r="Z1468" s="13"/>
      <c r="AA1468" s="13"/>
      <c r="AB1468" s="13"/>
      <c r="AC1468" s="13"/>
      <c r="AD1468" s="13"/>
      <c r="AE1468" s="13"/>
      <c r="AT1468" s="244" t="s">
        <v>197</v>
      </c>
      <c r="AU1468" s="244" t="s">
        <v>81</v>
      </c>
      <c r="AV1468" s="13" t="s">
        <v>81</v>
      </c>
      <c r="AW1468" s="13" t="s">
        <v>33</v>
      </c>
      <c r="AX1468" s="13" t="s">
        <v>72</v>
      </c>
      <c r="AY1468" s="244" t="s">
        <v>174</v>
      </c>
    </row>
    <row r="1469" s="2" customFormat="1" ht="21.75" customHeight="1">
      <c r="A1469" s="40"/>
      <c r="B1469" s="41"/>
      <c r="C1469" s="245" t="s">
        <v>2163</v>
      </c>
      <c r="D1469" s="245" t="s">
        <v>269</v>
      </c>
      <c r="E1469" s="246" t="s">
        <v>2164</v>
      </c>
      <c r="F1469" s="247" t="s">
        <v>2165</v>
      </c>
      <c r="G1469" s="248" t="s">
        <v>179</v>
      </c>
      <c r="H1469" s="249">
        <v>28.559999999999999</v>
      </c>
      <c r="I1469" s="250"/>
      <c r="J1469" s="251">
        <f>ROUND(I1469*H1469,2)</f>
        <v>0</v>
      </c>
      <c r="K1469" s="247" t="s">
        <v>19</v>
      </c>
      <c r="L1469" s="252"/>
      <c r="M1469" s="253" t="s">
        <v>19</v>
      </c>
      <c r="N1469" s="254" t="s">
        <v>43</v>
      </c>
      <c r="O1469" s="86"/>
      <c r="P1469" s="224">
        <f>O1469*H1469</f>
        <v>0</v>
      </c>
      <c r="Q1469" s="224">
        <v>0.00010000000000000001</v>
      </c>
      <c r="R1469" s="224">
        <f>Q1469*H1469</f>
        <v>0.002856</v>
      </c>
      <c r="S1469" s="224">
        <v>0</v>
      </c>
      <c r="T1469" s="225">
        <f>S1469*H1469</f>
        <v>0</v>
      </c>
      <c r="U1469" s="40"/>
      <c r="V1469" s="40"/>
      <c r="W1469" s="40"/>
      <c r="X1469" s="40"/>
      <c r="Y1469" s="40"/>
      <c r="Z1469" s="40"/>
      <c r="AA1469" s="40"/>
      <c r="AB1469" s="40"/>
      <c r="AC1469" s="40"/>
      <c r="AD1469" s="40"/>
      <c r="AE1469" s="40"/>
      <c r="AR1469" s="226" t="s">
        <v>394</v>
      </c>
      <c r="AT1469" s="226" t="s">
        <v>269</v>
      </c>
      <c r="AU1469" s="226" t="s">
        <v>81</v>
      </c>
      <c r="AY1469" s="19" t="s">
        <v>174</v>
      </c>
      <c r="BE1469" s="227">
        <f>IF(N1469="základní",J1469,0)</f>
        <v>0</v>
      </c>
      <c r="BF1469" s="227">
        <f>IF(N1469="snížená",J1469,0)</f>
        <v>0</v>
      </c>
      <c r="BG1469" s="227">
        <f>IF(N1469="zákl. přenesená",J1469,0)</f>
        <v>0</v>
      </c>
      <c r="BH1469" s="227">
        <f>IF(N1469="sníž. přenesená",J1469,0)</f>
        <v>0</v>
      </c>
      <c r="BI1469" s="227">
        <f>IF(N1469="nulová",J1469,0)</f>
        <v>0</v>
      </c>
      <c r="BJ1469" s="19" t="s">
        <v>79</v>
      </c>
      <c r="BK1469" s="227">
        <f>ROUND(I1469*H1469,2)</f>
        <v>0</v>
      </c>
      <c r="BL1469" s="19" t="s">
        <v>275</v>
      </c>
      <c r="BM1469" s="226" t="s">
        <v>2166</v>
      </c>
    </row>
    <row r="1470" s="2" customFormat="1">
      <c r="A1470" s="40"/>
      <c r="B1470" s="41"/>
      <c r="C1470" s="42"/>
      <c r="D1470" s="228" t="s">
        <v>183</v>
      </c>
      <c r="E1470" s="42"/>
      <c r="F1470" s="229" t="s">
        <v>2165</v>
      </c>
      <c r="G1470" s="42"/>
      <c r="H1470" s="42"/>
      <c r="I1470" s="230"/>
      <c r="J1470" s="42"/>
      <c r="K1470" s="42"/>
      <c r="L1470" s="46"/>
      <c r="M1470" s="231"/>
      <c r="N1470" s="232"/>
      <c r="O1470" s="86"/>
      <c r="P1470" s="86"/>
      <c r="Q1470" s="86"/>
      <c r="R1470" s="86"/>
      <c r="S1470" s="86"/>
      <c r="T1470" s="87"/>
      <c r="U1470" s="40"/>
      <c r="V1470" s="40"/>
      <c r="W1470" s="40"/>
      <c r="X1470" s="40"/>
      <c r="Y1470" s="40"/>
      <c r="Z1470" s="40"/>
      <c r="AA1470" s="40"/>
      <c r="AB1470" s="40"/>
      <c r="AC1470" s="40"/>
      <c r="AD1470" s="40"/>
      <c r="AE1470" s="40"/>
      <c r="AT1470" s="19" t="s">
        <v>183</v>
      </c>
      <c r="AU1470" s="19" t="s">
        <v>81</v>
      </c>
    </row>
    <row r="1471" s="13" customFormat="1">
      <c r="A1471" s="13"/>
      <c r="B1471" s="234"/>
      <c r="C1471" s="235"/>
      <c r="D1471" s="228" t="s">
        <v>197</v>
      </c>
      <c r="E1471" s="235"/>
      <c r="F1471" s="237" t="s">
        <v>2156</v>
      </c>
      <c r="G1471" s="235"/>
      <c r="H1471" s="238">
        <v>28.559999999999999</v>
      </c>
      <c r="I1471" s="239"/>
      <c r="J1471" s="235"/>
      <c r="K1471" s="235"/>
      <c r="L1471" s="240"/>
      <c r="M1471" s="241"/>
      <c r="N1471" s="242"/>
      <c r="O1471" s="242"/>
      <c r="P1471" s="242"/>
      <c r="Q1471" s="242"/>
      <c r="R1471" s="242"/>
      <c r="S1471" s="242"/>
      <c r="T1471" s="243"/>
      <c r="U1471" s="13"/>
      <c r="V1471" s="13"/>
      <c r="W1471" s="13"/>
      <c r="X1471" s="13"/>
      <c r="Y1471" s="13"/>
      <c r="Z1471" s="13"/>
      <c r="AA1471" s="13"/>
      <c r="AB1471" s="13"/>
      <c r="AC1471" s="13"/>
      <c r="AD1471" s="13"/>
      <c r="AE1471" s="13"/>
      <c r="AT1471" s="244" t="s">
        <v>197</v>
      </c>
      <c r="AU1471" s="244" t="s">
        <v>81</v>
      </c>
      <c r="AV1471" s="13" t="s">
        <v>81</v>
      </c>
      <c r="AW1471" s="13" t="s">
        <v>4</v>
      </c>
      <c r="AX1471" s="13" t="s">
        <v>79</v>
      </c>
      <c r="AY1471" s="244" t="s">
        <v>174</v>
      </c>
    </row>
    <row r="1472" s="2" customFormat="1" ht="33" customHeight="1">
      <c r="A1472" s="40"/>
      <c r="B1472" s="41"/>
      <c r="C1472" s="215" t="s">
        <v>2167</v>
      </c>
      <c r="D1472" s="215" t="s">
        <v>176</v>
      </c>
      <c r="E1472" s="216" t="s">
        <v>2168</v>
      </c>
      <c r="F1472" s="217" t="s">
        <v>2169</v>
      </c>
      <c r="G1472" s="218" t="s">
        <v>252</v>
      </c>
      <c r="H1472" s="219">
        <v>49.299999999999997</v>
      </c>
      <c r="I1472" s="220"/>
      <c r="J1472" s="221">
        <f>ROUND(I1472*H1472,2)</f>
        <v>0</v>
      </c>
      <c r="K1472" s="217" t="s">
        <v>180</v>
      </c>
      <c r="L1472" s="46"/>
      <c r="M1472" s="222" t="s">
        <v>19</v>
      </c>
      <c r="N1472" s="223" t="s">
        <v>43</v>
      </c>
      <c r="O1472" s="86"/>
      <c r="P1472" s="224">
        <f>O1472*H1472</f>
        <v>0</v>
      </c>
      <c r="Q1472" s="224">
        <v>5.0000000000000002E-05</v>
      </c>
      <c r="R1472" s="224">
        <f>Q1472*H1472</f>
        <v>0.0024650000000000002</v>
      </c>
      <c r="S1472" s="224">
        <v>0</v>
      </c>
      <c r="T1472" s="225">
        <f>S1472*H1472</f>
        <v>0</v>
      </c>
      <c r="U1472" s="40"/>
      <c r="V1472" s="40"/>
      <c r="W1472" s="40"/>
      <c r="X1472" s="40"/>
      <c r="Y1472" s="40"/>
      <c r="Z1472" s="40"/>
      <c r="AA1472" s="40"/>
      <c r="AB1472" s="40"/>
      <c r="AC1472" s="40"/>
      <c r="AD1472" s="40"/>
      <c r="AE1472" s="40"/>
      <c r="AR1472" s="226" t="s">
        <v>275</v>
      </c>
      <c r="AT1472" s="226" t="s">
        <v>176</v>
      </c>
      <c r="AU1472" s="226" t="s">
        <v>81</v>
      </c>
      <c r="AY1472" s="19" t="s">
        <v>174</v>
      </c>
      <c r="BE1472" s="227">
        <f>IF(N1472="základní",J1472,0)</f>
        <v>0</v>
      </c>
      <c r="BF1472" s="227">
        <f>IF(N1472="snížená",J1472,0)</f>
        <v>0</v>
      </c>
      <c r="BG1472" s="227">
        <f>IF(N1472="zákl. přenesená",J1472,0)</f>
        <v>0</v>
      </c>
      <c r="BH1472" s="227">
        <f>IF(N1472="sníž. přenesená",J1472,0)</f>
        <v>0</v>
      </c>
      <c r="BI1472" s="227">
        <f>IF(N1472="nulová",J1472,0)</f>
        <v>0</v>
      </c>
      <c r="BJ1472" s="19" t="s">
        <v>79</v>
      </c>
      <c r="BK1472" s="227">
        <f>ROUND(I1472*H1472,2)</f>
        <v>0</v>
      </c>
      <c r="BL1472" s="19" t="s">
        <v>275</v>
      </c>
      <c r="BM1472" s="226" t="s">
        <v>2170</v>
      </c>
    </row>
    <row r="1473" s="2" customFormat="1">
      <c r="A1473" s="40"/>
      <c r="B1473" s="41"/>
      <c r="C1473" s="42"/>
      <c r="D1473" s="228" t="s">
        <v>183</v>
      </c>
      <c r="E1473" s="42"/>
      <c r="F1473" s="229" t="s">
        <v>2171</v>
      </c>
      <c r="G1473" s="42"/>
      <c r="H1473" s="42"/>
      <c r="I1473" s="230"/>
      <c r="J1473" s="42"/>
      <c r="K1473" s="42"/>
      <c r="L1473" s="46"/>
      <c r="M1473" s="231"/>
      <c r="N1473" s="232"/>
      <c r="O1473" s="86"/>
      <c r="P1473" s="86"/>
      <c r="Q1473" s="86"/>
      <c r="R1473" s="86"/>
      <c r="S1473" s="86"/>
      <c r="T1473" s="87"/>
      <c r="U1473" s="40"/>
      <c r="V1473" s="40"/>
      <c r="W1473" s="40"/>
      <c r="X1473" s="40"/>
      <c r="Y1473" s="40"/>
      <c r="Z1473" s="40"/>
      <c r="AA1473" s="40"/>
      <c r="AB1473" s="40"/>
      <c r="AC1473" s="40"/>
      <c r="AD1473" s="40"/>
      <c r="AE1473" s="40"/>
      <c r="AT1473" s="19" t="s">
        <v>183</v>
      </c>
      <c r="AU1473" s="19" t="s">
        <v>81</v>
      </c>
    </row>
    <row r="1474" s="2" customFormat="1">
      <c r="A1474" s="40"/>
      <c r="B1474" s="41"/>
      <c r="C1474" s="42"/>
      <c r="D1474" s="228" t="s">
        <v>185</v>
      </c>
      <c r="E1474" s="42"/>
      <c r="F1474" s="233" t="s">
        <v>2172</v>
      </c>
      <c r="G1474" s="42"/>
      <c r="H1474" s="42"/>
      <c r="I1474" s="230"/>
      <c r="J1474" s="42"/>
      <c r="K1474" s="42"/>
      <c r="L1474" s="46"/>
      <c r="M1474" s="231"/>
      <c r="N1474" s="232"/>
      <c r="O1474" s="86"/>
      <c r="P1474" s="86"/>
      <c r="Q1474" s="86"/>
      <c r="R1474" s="86"/>
      <c r="S1474" s="86"/>
      <c r="T1474" s="87"/>
      <c r="U1474" s="40"/>
      <c r="V1474" s="40"/>
      <c r="W1474" s="40"/>
      <c r="X1474" s="40"/>
      <c r="Y1474" s="40"/>
      <c r="Z1474" s="40"/>
      <c r="AA1474" s="40"/>
      <c r="AB1474" s="40"/>
      <c r="AC1474" s="40"/>
      <c r="AD1474" s="40"/>
      <c r="AE1474" s="40"/>
      <c r="AT1474" s="19" t="s">
        <v>185</v>
      </c>
      <c r="AU1474" s="19" t="s">
        <v>81</v>
      </c>
    </row>
    <row r="1475" s="13" customFormat="1">
      <c r="A1475" s="13"/>
      <c r="B1475" s="234"/>
      <c r="C1475" s="235"/>
      <c r="D1475" s="228" t="s">
        <v>197</v>
      </c>
      <c r="E1475" s="236" t="s">
        <v>19</v>
      </c>
      <c r="F1475" s="237" t="s">
        <v>1942</v>
      </c>
      <c r="G1475" s="235"/>
      <c r="H1475" s="238">
        <v>46.5</v>
      </c>
      <c r="I1475" s="239"/>
      <c r="J1475" s="235"/>
      <c r="K1475" s="235"/>
      <c r="L1475" s="240"/>
      <c r="M1475" s="241"/>
      <c r="N1475" s="242"/>
      <c r="O1475" s="242"/>
      <c r="P1475" s="242"/>
      <c r="Q1475" s="242"/>
      <c r="R1475" s="242"/>
      <c r="S1475" s="242"/>
      <c r="T1475" s="243"/>
      <c r="U1475" s="13"/>
      <c r="V1475" s="13"/>
      <c r="W1475" s="13"/>
      <c r="X1475" s="13"/>
      <c r="Y1475" s="13"/>
      <c r="Z1475" s="13"/>
      <c r="AA1475" s="13"/>
      <c r="AB1475" s="13"/>
      <c r="AC1475" s="13"/>
      <c r="AD1475" s="13"/>
      <c r="AE1475" s="13"/>
      <c r="AT1475" s="244" t="s">
        <v>197</v>
      </c>
      <c r="AU1475" s="244" t="s">
        <v>81</v>
      </c>
      <c r="AV1475" s="13" t="s">
        <v>81</v>
      </c>
      <c r="AW1475" s="13" t="s">
        <v>33</v>
      </c>
      <c r="AX1475" s="13" t="s">
        <v>72</v>
      </c>
      <c r="AY1475" s="244" t="s">
        <v>174</v>
      </c>
    </row>
    <row r="1476" s="13" customFormat="1">
      <c r="A1476" s="13"/>
      <c r="B1476" s="234"/>
      <c r="C1476" s="235"/>
      <c r="D1476" s="228" t="s">
        <v>197</v>
      </c>
      <c r="E1476" s="236" t="s">
        <v>19</v>
      </c>
      <c r="F1476" s="237" t="s">
        <v>2138</v>
      </c>
      <c r="G1476" s="235"/>
      <c r="H1476" s="238">
        <v>2.7999999999999998</v>
      </c>
      <c r="I1476" s="239"/>
      <c r="J1476" s="235"/>
      <c r="K1476" s="235"/>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197</v>
      </c>
      <c r="AU1476" s="244" t="s">
        <v>81</v>
      </c>
      <c r="AV1476" s="13" t="s">
        <v>81</v>
      </c>
      <c r="AW1476" s="13" t="s">
        <v>33</v>
      </c>
      <c r="AX1476" s="13" t="s">
        <v>72</v>
      </c>
      <c r="AY1476" s="244" t="s">
        <v>174</v>
      </c>
    </row>
    <row r="1477" s="2" customFormat="1">
      <c r="A1477" s="40"/>
      <c r="B1477" s="41"/>
      <c r="C1477" s="215" t="s">
        <v>2173</v>
      </c>
      <c r="D1477" s="215" t="s">
        <v>176</v>
      </c>
      <c r="E1477" s="216" t="s">
        <v>2174</v>
      </c>
      <c r="F1477" s="217" t="s">
        <v>2175</v>
      </c>
      <c r="G1477" s="218" t="s">
        <v>238</v>
      </c>
      <c r="H1477" s="219">
        <v>0.47499999999999998</v>
      </c>
      <c r="I1477" s="220"/>
      <c r="J1477" s="221">
        <f>ROUND(I1477*H1477,2)</f>
        <v>0</v>
      </c>
      <c r="K1477" s="217" t="s">
        <v>180</v>
      </c>
      <c r="L1477" s="46"/>
      <c r="M1477" s="222" t="s">
        <v>19</v>
      </c>
      <c r="N1477" s="223" t="s">
        <v>43</v>
      </c>
      <c r="O1477" s="86"/>
      <c r="P1477" s="224">
        <f>O1477*H1477</f>
        <v>0</v>
      </c>
      <c r="Q1477" s="224">
        <v>0</v>
      </c>
      <c r="R1477" s="224">
        <f>Q1477*H1477</f>
        <v>0</v>
      </c>
      <c r="S1477" s="224">
        <v>0</v>
      </c>
      <c r="T1477" s="225">
        <f>S1477*H1477</f>
        <v>0</v>
      </c>
      <c r="U1477" s="40"/>
      <c r="V1477" s="40"/>
      <c r="W1477" s="40"/>
      <c r="X1477" s="40"/>
      <c r="Y1477" s="40"/>
      <c r="Z1477" s="40"/>
      <c r="AA1477" s="40"/>
      <c r="AB1477" s="40"/>
      <c r="AC1477" s="40"/>
      <c r="AD1477" s="40"/>
      <c r="AE1477" s="40"/>
      <c r="AR1477" s="226" t="s">
        <v>275</v>
      </c>
      <c r="AT1477" s="226" t="s">
        <v>176</v>
      </c>
      <c r="AU1477" s="226" t="s">
        <v>81</v>
      </c>
      <c r="AY1477" s="19" t="s">
        <v>174</v>
      </c>
      <c r="BE1477" s="227">
        <f>IF(N1477="základní",J1477,0)</f>
        <v>0</v>
      </c>
      <c r="BF1477" s="227">
        <f>IF(N1477="snížená",J1477,0)</f>
        <v>0</v>
      </c>
      <c r="BG1477" s="227">
        <f>IF(N1477="zákl. přenesená",J1477,0)</f>
        <v>0</v>
      </c>
      <c r="BH1477" s="227">
        <f>IF(N1477="sníž. přenesená",J1477,0)</f>
        <v>0</v>
      </c>
      <c r="BI1477" s="227">
        <f>IF(N1477="nulová",J1477,0)</f>
        <v>0</v>
      </c>
      <c r="BJ1477" s="19" t="s">
        <v>79</v>
      </c>
      <c r="BK1477" s="227">
        <f>ROUND(I1477*H1477,2)</f>
        <v>0</v>
      </c>
      <c r="BL1477" s="19" t="s">
        <v>275</v>
      </c>
      <c r="BM1477" s="226" t="s">
        <v>2176</v>
      </c>
    </row>
    <row r="1478" s="2" customFormat="1">
      <c r="A1478" s="40"/>
      <c r="B1478" s="41"/>
      <c r="C1478" s="42"/>
      <c r="D1478" s="228" t="s">
        <v>183</v>
      </c>
      <c r="E1478" s="42"/>
      <c r="F1478" s="229" t="s">
        <v>2177</v>
      </c>
      <c r="G1478" s="42"/>
      <c r="H1478" s="42"/>
      <c r="I1478" s="230"/>
      <c r="J1478" s="42"/>
      <c r="K1478" s="42"/>
      <c r="L1478" s="46"/>
      <c r="M1478" s="231"/>
      <c r="N1478" s="232"/>
      <c r="O1478" s="86"/>
      <c r="P1478" s="86"/>
      <c r="Q1478" s="86"/>
      <c r="R1478" s="86"/>
      <c r="S1478" s="86"/>
      <c r="T1478" s="87"/>
      <c r="U1478" s="40"/>
      <c r="V1478" s="40"/>
      <c r="W1478" s="40"/>
      <c r="X1478" s="40"/>
      <c r="Y1478" s="40"/>
      <c r="Z1478" s="40"/>
      <c r="AA1478" s="40"/>
      <c r="AB1478" s="40"/>
      <c r="AC1478" s="40"/>
      <c r="AD1478" s="40"/>
      <c r="AE1478" s="40"/>
      <c r="AT1478" s="19" t="s">
        <v>183</v>
      </c>
      <c r="AU1478" s="19" t="s">
        <v>81</v>
      </c>
    </row>
    <row r="1479" s="2" customFormat="1">
      <c r="A1479" s="40"/>
      <c r="B1479" s="41"/>
      <c r="C1479" s="42"/>
      <c r="D1479" s="228" t="s">
        <v>185</v>
      </c>
      <c r="E1479" s="42"/>
      <c r="F1479" s="233" t="s">
        <v>1845</v>
      </c>
      <c r="G1479" s="42"/>
      <c r="H1479" s="42"/>
      <c r="I1479" s="230"/>
      <c r="J1479" s="42"/>
      <c r="K1479" s="42"/>
      <c r="L1479" s="46"/>
      <c r="M1479" s="231"/>
      <c r="N1479" s="232"/>
      <c r="O1479" s="86"/>
      <c r="P1479" s="86"/>
      <c r="Q1479" s="86"/>
      <c r="R1479" s="86"/>
      <c r="S1479" s="86"/>
      <c r="T1479" s="87"/>
      <c r="U1479" s="40"/>
      <c r="V1479" s="40"/>
      <c r="W1479" s="40"/>
      <c r="X1479" s="40"/>
      <c r="Y1479" s="40"/>
      <c r="Z1479" s="40"/>
      <c r="AA1479" s="40"/>
      <c r="AB1479" s="40"/>
      <c r="AC1479" s="40"/>
      <c r="AD1479" s="40"/>
      <c r="AE1479" s="40"/>
      <c r="AT1479" s="19" t="s">
        <v>185</v>
      </c>
      <c r="AU1479" s="19" t="s">
        <v>81</v>
      </c>
    </row>
    <row r="1480" s="12" customFormat="1" ht="22.8" customHeight="1">
      <c r="A1480" s="12"/>
      <c r="B1480" s="199"/>
      <c r="C1480" s="200"/>
      <c r="D1480" s="201" t="s">
        <v>71</v>
      </c>
      <c r="E1480" s="213" t="s">
        <v>2178</v>
      </c>
      <c r="F1480" s="213" t="s">
        <v>2179</v>
      </c>
      <c r="G1480" s="200"/>
      <c r="H1480" s="200"/>
      <c r="I1480" s="203"/>
      <c r="J1480" s="214">
        <f>BK1480</f>
        <v>0</v>
      </c>
      <c r="K1480" s="200"/>
      <c r="L1480" s="205"/>
      <c r="M1480" s="206"/>
      <c r="N1480" s="207"/>
      <c r="O1480" s="207"/>
      <c r="P1480" s="208">
        <f>SUM(P1481:P1576)</f>
        <v>0</v>
      </c>
      <c r="Q1480" s="207"/>
      <c r="R1480" s="208">
        <f>SUM(R1481:R1576)</f>
        <v>2.6438074999999999</v>
      </c>
      <c r="S1480" s="207"/>
      <c r="T1480" s="209">
        <f>SUM(T1481:T1576)</f>
        <v>0</v>
      </c>
      <c r="U1480" s="12"/>
      <c r="V1480" s="12"/>
      <c r="W1480" s="12"/>
      <c r="X1480" s="12"/>
      <c r="Y1480" s="12"/>
      <c r="Z1480" s="12"/>
      <c r="AA1480" s="12"/>
      <c r="AB1480" s="12"/>
      <c r="AC1480" s="12"/>
      <c r="AD1480" s="12"/>
      <c r="AE1480" s="12"/>
      <c r="AR1480" s="210" t="s">
        <v>81</v>
      </c>
      <c r="AT1480" s="211" t="s">
        <v>71</v>
      </c>
      <c r="AU1480" s="211" t="s">
        <v>79</v>
      </c>
      <c r="AY1480" s="210" t="s">
        <v>174</v>
      </c>
      <c r="BK1480" s="212">
        <f>SUM(BK1481:BK1576)</f>
        <v>0</v>
      </c>
    </row>
    <row r="1481" s="2" customFormat="1" ht="16.5" customHeight="1">
      <c r="A1481" s="40"/>
      <c r="B1481" s="41"/>
      <c r="C1481" s="215" t="s">
        <v>2180</v>
      </c>
      <c r="D1481" s="215" t="s">
        <v>176</v>
      </c>
      <c r="E1481" s="216" t="s">
        <v>2181</v>
      </c>
      <c r="F1481" s="217" t="s">
        <v>2182</v>
      </c>
      <c r="G1481" s="218" t="s">
        <v>252</v>
      </c>
      <c r="H1481" s="219">
        <v>137.25</v>
      </c>
      <c r="I1481" s="220"/>
      <c r="J1481" s="221">
        <f>ROUND(I1481*H1481,2)</f>
        <v>0</v>
      </c>
      <c r="K1481" s="217" t="s">
        <v>180</v>
      </c>
      <c r="L1481" s="46"/>
      <c r="M1481" s="222" t="s">
        <v>19</v>
      </c>
      <c r="N1481" s="223" t="s">
        <v>43</v>
      </c>
      <c r="O1481" s="86"/>
      <c r="P1481" s="224">
        <f>O1481*H1481</f>
        <v>0</v>
      </c>
      <c r="Q1481" s="224">
        <v>0.00029999999999999997</v>
      </c>
      <c r="R1481" s="224">
        <f>Q1481*H1481</f>
        <v>0.041174999999999996</v>
      </c>
      <c r="S1481" s="224">
        <v>0</v>
      </c>
      <c r="T1481" s="225">
        <f>S1481*H1481</f>
        <v>0</v>
      </c>
      <c r="U1481" s="40"/>
      <c r="V1481" s="40"/>
      <c r="W1481" s="40"/>
      <c r="X1481" s="40"/>
      <c r="Y1481" s="40"/>
      <c r="Z1481" s="40"/>
      <c r="AA1481" s="40"/>
      <c r="AB1481" s="40"/>
      <c r="AC1481" s="40"/>
      <c r="AD1481" s="40"/>
      <c r="AE1481" s="40"/>
      <c r="AR1481" s="226" t="s">
        <v>275</v>
      </c>
      <c r="AT1481" s="226" t="s">
        <v>176</v>
      </c>
      <c r="AU1481" s="226" t="s">
        <v>81</v>
      </c>
      <c r="AY1481" s="19" t="s">
        <v>174</v>
      </c>
      <c r="BE1481" s="227">
        <f>IF(N1481="základní",J1481,0)</f>
        <v>0</v>
      </c>
      <c r="BF1481" s="227">
        <f>IF(N1481="snížená",J1481,0)</f>
        <v>0</v>
      </c>
      <c r="BG1481" s="227">
        <f>IF(N1481="zákl. přenesená",J1481,0)</f>
        <v>0</v>
      </c>
      <c r="BH1481" s="227">
        <f>IF(N1481="sníž. přenesená",J1481,0)</f>
        <v>0</v>
      </c>
      <c r="BI1481" s="227">
        <f>IF(N1481="nulová",J1481,0)</f>
        <v>0</v>
      </c>
      <c r="BJ1481" s="19" t="s">
        <v>79</v>
      </c>
      <c r="BK1481" s="227">
        <f>ROUND(I1481*H1481,2)</f>
        <v>0</v>
      </c>
      <c r="BL1481" s="19" t="s">
        <v>275</v>
      </c>
      <c r="BM1481" s="226" t="s">
        <v>2183</v>
      </c>
    </row>
    <row r="1482" s="2" customFormat="1">
      <c r="A1482" s="40"/>
      <c r="B1482" s="41"/>
      <c r="C1482" s="42"/>
      <c r="D1482" s="228" t="s">
        <v>183</v>
      </c>
      <c r="E1482" s="42"/>
      <c r="F1482" s="229" t="s">
        <v>2184</v>
      </c>
      <c r="G1482" s="42"/>
      <c r="H1482" s="42"/>
      <c r="I1482" s="230"/>
      <c r="J1482" s="42"/>
      <c r="K1482" s="42"/>
      <c r="L1482" s="46"/>
      <c r="M1482" s="231"/>
      <c r="N1482" s="232"/>
      <c r="O1482" s="86"/>
      <c r="P1482" s="86"/>
      <c r="Q1482" s="86"/>
      <c r="R1482" s="86"/>
      <c r="S1482" s="86"/>
      <c r="T1482" s="87"/>
      <c r="U1482" s="40"/>
      <c r="V1482" s="40"/>
      <c r="W1482" s="40"/>
      <c r="X1482" s="40"/>
      <c r="Y1482" s="40"/>
      <c r="Z1482" s="40"/>
      <c r="AA1482" s="40"/>
      <c r="AB1482" s="40"/>
      <c r="AC1482" s="40"/>
      <c r="AD1482" s="40"/>
      <c r="AE1482" s="40"/>
      <c r="AT1482" s="19" t="s">
        <v>183</v>
      </c>
      <c r="AU1482" s="19" t="s">
        <v>81</v>
      </c>
    </row>
    <row r="1483" s="2" customFormat="1">
      <c r="A1483" s="40"/>
      <c r="B1483" s="41"/>
      <c r="C1483" s="42"/>
      <c r="D1483" s="228" t="s">
        <v>185</v>
      </c>
      <c r="E1483" s="42"/>
      <c r="F1483" s="233" t="s">
        <v>2185</v>
      </c>
      <c r="G1483" s="42"/>
      <c r="H1483" s="42"/>
      <c r="I1483" s="230"/>
      <c r="J1483" s="42"/>
      <c r="K1483" s="42"/>
      <c r="L1483" s="46"/>
      <c r="M1483" s="231"/>
      <c r="N1483" s="232"/>
      <c r="O1483" s="86"/>
      <c r="P1483" s="86"/>
      <c r="Q1483" s="86"/>
      <c r="R1483" s="86"/>
      <c r="S1483" s="86"/>
      <c r="T1483" s="87"/>
      <c r="U1483" s="40"/>
      <c r="V1483" s="40"/>
      <c r="W1483" s="40"/>
      <c r="X1483" s="40"/>
      <c r="Y1483" s="40"/>
      <c r="Z1483" s="40"/>
      <c r="AA1483" s="40"/>
      <c r="AB1483" s="40"/>
      <c r="AC1483" s="40"/>
      <c r="AD1483" s="40"/>
      <c r="AE1483" s="40"/>
      <c r="AT1483" s="19" t="s">
        <v>185</v>
      </c>
      <c r="AU1483" s="19" t="s">
        <v>81</v>
      </c>
    </row>
    <row r="1484" s="13" customFormat="1">
      <c r="A1484" s="13"/>
      <c r="B1484" s="234"/>
      <c r="C1484" s="235"/>
      <c r="D1484" s="228" t="s">
        <v>197</v>
      </c>
      <c r="E1484" s="236" t="s">
        <v>19</v>
      </c>
      <c r="F1484" s="237" t="s">
        <v>2186</v>
      </c>
      <c r="G1484" s="235"/>
      <c r="H1484" s="238">
        <v>2</v>
      </c>
      <c r="I1484" s="239"/>
      <c r="J1484" s="235"/>
      <c r="K1484" s="235"/>
      <c r="L1484" s="240"/>
      <c r="M1484" s="241"/>
      <c r="N1484" s="242"/>
      <c r="O1484" s="242"/>
      <c r="P1484" s="242"/>
      <c r="Q1484" s="242"/>
      <c r="R1484" s="242"/>
      <c r="S1484" s="242"/>
      <c r="T1484" s="243"/>
      <c r="U1484" s="13"/>
      <c r="V1484" s="13"/>
      <c r="W1484" s="13"/>
      <c r="X1484" s="13"/>
      <c r="Y1484" s="13"/>
      <c r="Z1484" s="13"/>
      <c r="AA1484" s="13"/>
      <c r="AB1484" s="13"/>
      <c r="AC1484" s="13"/>
      <c r="AD1484" s="13"/>
      <c r="AE1484" s="13"/>
      <c r="AT1484" s="244" t="s">
        <v>197</v>
      </c>
      <c r="AU1484" s="244" t="s">
        <v>81</v>
      </c>
      <c r="AV1484" s="13" t="s">
        <v>81</v>
      </c>
      <c r="AW1484" s="13" t="s">
        <v>33</v>
      </c>
      <c r="AX1484" s="13" t="s">
        <v>72</v>
      </c>
      <c r="AY1484" s="244" t="s">
        <v>174</v>
      </c>
    </row>
    <row r="1485" s="13" customFormat="1">
      <c r="A1485" s="13"/>
      <c r="B1485" s="234"/>
      <c r="C1485" s="235"/>
      <c r="D1485" s="228" t="s">
        <v>197</v>
      </c>
      <c r="E1485" s="236" t="s">
        <v>19</v>
      </c>
      <c r="F1485" s="237" t="s">
        <v>2187</v>
      </c>
      <c r="G1485" s="235"/>
      <c r="H1485" s="238">
        <v>24.050000000000001</v>
      </c>
      <c r="I1485" s="239"/>
      <c r="J1485" s="235"/>
      <c r="K1485" s="235"/>
      <c r="L1485" s="240"/>
      <c r="M1485" s="241"/>
      <c r="N1485" s="242"/>
      <c r="O1485" s="242"/>
      <c r="P1485" s="242"/>
      <c r="Q1485" s="242"/>
      <c r="R1485" s="242"/>
      <c r="S1485" s="242"/>
      <c r="T1485" s="243"/>
      <c r="U1485" s="13"/>
      <c r="V1485" s="13"/>
      <c r="W1485" s="13"/>
      <c r="X1485" s="13"/>
      <c r="Y1485" s="13"/>
      <c r="Z1485" s="13"/>
      <c r="AA1485" s="13"/>
      <c r="AB1485" s="13"/>
      <c r="AC1485" s="13"/>
      <c r="AD1485" s="13"/>
      <c r="AE1485" s="13"/>
      <c r="AT1485" s="244" t="s">
        <v>197</v>
      </c>
      <c r="AU1485" s="244" t="s">
        <v>81</v>
      </c>
      <c r="AV1485" s="13" t="s">
        <v>81</v>
      </c>
      <c r="AW1485" s="13" t="s">
        <v>33</v>
      </c>
      <c r="AX1485" s="13" t="s">
        <v>72</v>
      </c>
      <c r="AY1485" s="244" t="s">
        <v>174</v>
      </c>
    </row>
    <row r="1486" s="13" customFormat="1">
      <c r="A1486" s="13"/>
      <c r="B1486" s="234"/>
      <c r="C1486" s="235"/>
      <c r="D1486" s="228" t="s">
        <v>197</v>
      </c>
      <c r="E1486" s="236" t="s">
        <v>19</v>
      </c>
      <c r="F1486" s="237" t="s">
        <v>2188</v>
      </c>
      <c r="G1486" s="235"/>
      <c r="H1486" s="238">
        <v>49.799999999999997</v>
      </c>
      <c r="I1486" s="239"/>
      <c r="J1486" s="235"/>
      <c r="K1486" s="235"/>
      <c r="L1486" s="240"/>
      <c r="M1486" s="241"/>
      <c r="N1486" s="242"/>
      <c r="O1486" s="242"/>
      <c r="P1486" s="242"/>
      <c r="Q1486" s="242"/>
      <c r="R1486" s="242"/>
      <c r="S1486" s="242"/>
      <c r="T1486" s="243"/>
      <c r="U1486" s="13"/>
      <c r="V1486" s="13"/>
      <c r="W1486" s="13"/>
      <c r="X1486" s="13"/>
      <c r="Y1486" s="13"/>
      <c r="Z1486" s="13"/>
      <c r="AA1486" s="13"/>
      <c r="AB1486" s="13"/>
      <c r="AC1486" s="13"/>
      <c r="AD1486" s="13"/>
      <c r="AE1486" s="13"/>
      <c r="AT1486" s="244" t="s">
        <v>197</v>
      </c>
      <c r="AU1486" s="244" t="s">
        <v>81</v>
      </c>
      <c r="AV1486" s="13" t="s">
        <v>81</v>
      </c>
      <c r="AW1486" s="13" t="s">
        <v>33</v>
      </c>
      <c r="AX1486" s="13" t="s">
        <v>72</v>
      </c>
      <c r="AY1486" s="244" t="s">
        <v>174</v>
      </c>
    </row>
    <row r="1487" s="13" customFormat="1">
      <c r="A1487" s="13"/>
      <c r="B1487" s="234"/>
      <c r="C1487" s="235"/>
      <c r="D1487" s="228" t="s">
        <v>197</v>
      </c>
      <c r="E1487" s="236" t="s">
        <v>19</v>
      </c>
      <c r="F1487" s="237" t="s">
        <v>2189</v>
      </c>
      <c r="G1487" s="235"/>
      <c r="H1487" s="238">
        <v>17.600000000000001</v>
      </c>
      <c r="I1487" s="239"/>
      <c r="J1487" s="235"/>
      <c r="K1487" s="235"/>
      <c r="L1487" s="240"/>
      <c r="M1487" s="241"/>
      <c r="N1487" s="242"/>
      <c r="O1487" s="242"/>
      <c r="P1487" s="242"/>
      <c r="Q1487" s="242"/>
      <c r="R1487" s="242"/>
      <c r="S1487" s="242"/>
      <c r="T1487" s="243"/>
      <c r="U1487" s="13"/>
      <c r="V1487" s="13"/>
      <c r="W1487" s="13"/>
      <c r="X1487" s="13"/>
      <c r="Y1487" s="13"/>
      <c r="Z1487" s="13"/>
      <c r="AA1487" s="13"/>
      <c r="AB1487" s="13"/>
      <c r="AC1487" s="13"/>
      <c r="AD1487" s="13"/>
      <c r="AE1487" s="13"/>
      <c r="AT1487" s="244" t="s">
        <v>197</v>
      </c>
      <c r="AU1487" s="244" t="s">
        <v>81</v>
      </c>
      <c r="AV1487" s="13" t="s">
        <v>81</v>
      </c>
      <c r="AW1487" s="13" t="s">
        <v>33</v>
      </c>
      <c r="AX1487" s="13" t="s">
        <v>72</v>
      </c>
      <c r="AY1487" s="244" t="s">
        <v>174</v>
      </c>
    </row>
    <row r="1488" s="13" customFormat="1">
      <c r="A1488" s="13"/>
      <c r="B1488" s="234"/>
      <c r="C1488" s="235"/>
      <c r="D1488" s="228" t="s">
        <v>197</v>
      </c>
      <c r="E1488" s="236" t="s">
        <v>19</v>
      </c>
      <c r="F1488" s="237" t="s">
        <v>2190</v>
      </c>
      <c r="G1488" s="235"/>
      <c r="H1488" s="238">
        <v>9</v>
      </c>
      <c r="I1488" s="239"/>
      <c r="J1488" s="235"/>
      <c r="K1488" s="235"/>
      <c r="L1488" s="240"/>
      <c r="M1488" s="241"/>
      <c r="N1488" s="242"/>
      <c r="O1488" s="242"/>
      <c r="P1488" s="242"/>
      <c r="Q1488" s="242"/>
      <c r="R1488" s="242"/>
      <c r="S1488" s="242"/>
      <c r="T1488" s="243"/>
      <c r="U1488" s="13"/>
      <c r="V1488" s="13"/>
      <c r="W1488" s="13"/>
      <c r="X1488" s="13"/>
      <c r="Y1488" s="13"/>
      <c r="Z1488" s="13"/>
      <c r="AA1488" s="13"/>
      <c r="AB1488" s="13"/>
      <c r="AC1488" s="13"/>
      <c r="AD1488" s="13"/>
      <c r="AE1488" s="13"/>
      <c r="AT1488" s="244" t="s">
        <v>197</v>
      </c>
      <c r="AU1488" s="244" t="s">
        <v>81</v>
      </c>
      <c r="AV1488" s="13" t="s">
        <v>81</v>
      </c>
      <c r="AW1488" s="13" t="s">
        <v>33</v>
      </c>
      <c r="AX1488" s="13" t="s">
        <v>72</v>
      </c>
      <c r="AY1488" s="244" t="s">
        <v>174</v>
      </c>
    </row>
    <row r="1489" s="13" customFormat="1">
      <c r="A1489" s="13"/>
      <c r="B1489" s="234"/>
      <c r="C1489" s="235"/>
      <c r="D1489" s="228" t="s">
        <v>197</v>
      </c>
      <c r="E1489" s="236" t="s">
        <v>19</v>
      </c>
      <c r="F1489" s="237" t="s">
        <v>2191</v>
      </c>
      <c r="G1489" s="235"/>
      <c r="H1489" s="238">
        <v>2.2000000000000002</v>
      </c>
      <c r="I1489" s="239"/>
      <c r="J1489" s="235"/>
      <c r="K1489" s="235"/>
      <c r="L1489" s="240"/>
      <c r="M1489" s="241"/>
      <c r="N1489" s="242"/>
      <c r="O1489" s="242"/>
      <c r="P1489" s="242"/>
      <c r="Q1489" s="242"/>
      <c r="R1489" s="242"/>
      <c r="S1489" s="242"/>
      <c r="T1489" s="243"/>
      <c r="U1489" s="13"/>
      <c r="V1489" s="13"/>
      <c r="W1489" s="13"/>
      <c r="X1489" s="13"/>
      <c r="Y1489" s="13"/>
      <c r="Z1489" s="13"/>
      <c r="AA1489" s="13"/>
      <c r="AB1489" s="13"/>
      <c r="AC1489" s="13"/>
      <c r="AD1489" s="13"/>
      <c r="AE1489" s="13"/>
      <c r="AT1489" s="244" t="s">
        <v>197</v>
      </c>
      <c r="AU1489" s="244" t="s">
        <v>81</v>
      </c>
      <c r="AV1489" s="13" t="s">
        <v>81</v>
      </c>
      <c r="AW1489" s="13" t="s">
        <v>33</v>
      </c>
      <c r="AX1489" s="13" t="s">
        <v>72</v>
      </c>
      <c r="AY1489" s="244" t="s">
        <v>174</v>
      </c>
    </row>
    <row r="1490" s="13" customFormat="1">
      <c r="A1490" s="13"/>
      <c r="B1490" s="234"/>
      <c r="C1490" s="235"/>
      <c r="D1490" s="228" t="s">
        <v>197</v>
      </c>
      <c r="E1490" s="236" t="s">
        <v>19</v>
      </c>
      <c r="F1490" s="237" t="s">
        <v>2192</v>
      </c>
      <c r="G1490" s="235"/>
      <c r="H1490" s="238">
        <v>8</v>
      </c>
      <c r="I1490" s="239"/>
      <c r="J1490" s="235"/>
      <c r="K1490" s="235"/>
      <c r="L1490" s="240"/>
      <c r="M1490" s="241"/>
      <c r="N1490" s="242"/>
      <c r="O1490" s="242"/>
      <c r="P1490" s="242"/>
      <c r="Q1490" s="242"/>
      <c r="R1490" s="242"/>
      <c r="S1490" s="242"/>
      <c r="T1490" s="243"/>
      <c r="U1490" s="13"/>
      <c r="V1490" s="13"/>
      <c r="W1490" s="13"/>
      <c r="X1490" s="13"/>
      <c r="Y1490" s="13"/>
      <c r="Z1490" s="13"/>
      <c r="AA1490" s="13"/>
      <c r="AB1490" s="13"/>
      <c r="AC1490" s="13"/>
      <c r="AD1490" s="13"/>
      <c r="AE1490" s="13"/>
      <c r="AT1490" s="244" t="s">
        <v>197</v>
      </c>
      <c r="AU1490" s="244" t="s">
        <v>81</v>
      </c>
      <c r="AV1490" s="13" t="s">
        <v>81</v>
      </c>
      <c r="AW1490" s="13" t="s">
        <v>33</v>
      </c>
      <c r="AX1490" s="13" t="s">
        <v>72</v>
      </c>
      <c r="AY1490" s="244" t="s">
        <v>174</v>
      </c>
    </row>
    <row r="1491" s="13" customFormat="1">
      <c r="A1491" s="13"/>
      <c r="B1491" s="234"/>
      <c r="C1491" s="235"/>
      <c r="D1491" s="228" t="s">
        <v>197</v>
      </c>
      <c r="E1491" s="236" t="s">
        <v>19</v>
      </c>
      <c r="F1491" s="237" t="s">
        <v>2193</v>
      </c>
      <c r="G1491" s="235"/>
      <c r="H1491" s="238">
        <v>8.4000000000000004</v>
      </c>
      <c r="I1491" s="239"/>
      <c r="J1491" s="235"/>
      <c r="K1491" s="235"/>
      <c r="L1491" s="240"/>
      <c r="M1491" s="241"/>
      <c r="N1491" s="242"/>
      <c r="O1491" s="242"/>
      <c r="P1491" s="242"/>
      <c r="Q1491" s="242"/>
      <c r="R1491" s="242"/>
      <c r="S1491" s="242"/>
      <c r="T1491" s="243"/>
      <c r="U1491" s="13"/>
      <c r="V1491" s="13"/>
      <c r="W1491" s="13"/>
      <c r="X1491" s="13"/>
      <c r="Y1491" s="13"/>
      <c r="Z1491" s="13"/>
      <c r="AA1491" s="13"/>
      <c r="AB1491" s="13"/>
      <c r="AC1491" s="13"/>
      <c r="AD1491" s="13"/>
      <c r="AE1491" s="13"/>
      <c r="AT1491" s="244" t="s">
        <v>197</v>
      </c>
      <c r="AU1491" s="244" t="s">
        <v>81</v>
      </c>
      <c r="AV1491" s="13" t="s">
        <v>81</v>
      </c>
      <c r="AW1491" s="13" t="s">
        <v>33</v>
      </c>
      <c r="AX1491" s="13" t="s">
        <v>72</v>
      </c>
      <c r="AY1491" s="244" t="s">
        <v>174</v>
      </c>
    </row>
    <row r="1492" s="13" customFormat="1">
      <c r="A1492" s="13"/>
      <c r="B1492" s="234"/>
      <c r="C1492" s="235"/>
      <c r="D1492" s="228" t="s">
        <v>197</v>
      </c>
      <c r="E1492" s="236" t="s">
        <v>19</v>
      </c>
      <c r="F1492" s="237" t="s">
        <v>2194</v>
      </c>
      <c r="G1492" s="235"/>
      <c r="H1492" s="238">
        <v>12.4</v>
      </c>
      <c r="I1492" s="239"/>
      <c r="J1492" s="235"/>
      <c r="K1492" s="235"/>
      <c r="L1492" s="240"/>
      <c r="M1492" s="241"/>
      <c r="N1492" s="242"/>
      <c r="O1492" s="242"/>
      <c r="P1492" s="242"/>
      <c r="Q1492" s="242"/>
      <c r="R1492" s="242"/>
      <c r="S1492" s="242"/>
      <c r="T1492" s="243"/>
      <c r="U1492" s="13"/>
      <c r="V1492" s="13"/>
      <c r="W1492" s="13"/>
      <c r="X1492" s="13"/>
      <c r="Y1492" s="13"/>
      <c r="Z1492" s="13"/>
      <c r="AA1492" s="13"/>
      <c r="AB1492" s="13"/>
      <c r="AC1492" s="13"/>
      <c r="AD1492" s="13"/>
      <c r="AE1492" s="13"/>
      <c r="AT1492" s="244" t="s">
        <v>197</v>
      </c>
      <c r="AU1492" s="244" t="s">
        <v>81</v>
      </c>
      <c r="AV1492" s="13" t="s">
        <v>81</v>
      </c>
      <c r="AW1492" s="13" t="s">
        <v>33</v>
      </c>
      <c r="AX1492" s="13" t="s">
        <v>72</v>
      </c>
      <c r="AY1492" s="244" t="s">
        <v>174</v>
      </c>
    </row>
    <row r="1493" s="13" customFormat="1">
      <c r="A1493" s="13"/>
      <c r="B1493" s="234"/>
      <c r="C1493" s="235"/>
      <c r="D1493" s="228" t="s">
        <v>197</v>
      </c>
      <c r="E1493" s="236" t="s">
        <v>19</v>
      </c>
      <c r="F1493" s="237" t="s">
        <v>2195</v>
      </c>
      <c r="G1493" s="235"/>
      <c r="H1493" s="238">
        <v>3.7999999999999998</v>
      </c>
      <c r="I1493" s="239"/>
      <c r="J1493" s="235"/>
      <c r="K1493" s="235"/>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197</v>
      </c>
      <c r="AU1493" s="244" t="s">
        <v>81</v>
      </c>
      <c r="AV1493" s="13" t="s">
        <v>81</v>
      </c>
      <c r="AW1493" s="13" t="s">
        <v>33</v>
      </c>
      <c r="AX1493" s="13" t="s">
        <v>72</v>
      </c>
      <c r="AY1493" s="244" t="s">
        <v>174</v>
      </c>
    </row>
    <row r="1494" s="2" customFormat="1">
      <c r="A1494" s="40"/>
      <c r="B1494" s="41"/>
      <c r="C1494" s="215" t="s">
        <v>2196</v>
      </c>
      <c r="D1494" s="215" t="s">
        <v>176</v>
      </c>
      <c r="E1494" s="216" t="s">
        <v>2197</v>
      </c>
      <c r="F1494" s="217" t="s">
        <v>2198</v>
      </c>
      <c r="G1494" s="218" t="s">
        <v>252</v>
      </c>
      <c r="H1494" s="219">
        <v>67.25</v>
      </c>
      <c r="I1494" s="220"/>
      <c r="J1494" s="221">
        <f>ROUND(I1494*H1494,2)</f>
        <v>0</v>
      </c>
      <c r="K1494" s="217" t="s">
        <v>180</v>
      </c>
      <c r="L1494" s="46"/>
      <c r="M1494" s="222" t="s">
        <v>19</v>
      </c>
      <c r="N1494" s="223" t="s">
        <v>43</v>
      </c>
      <c r="O1494" s="86"/>
      <c r="P1494" s="224">
        <f>O1494*H1494</f>
        <v>0</v>
      </c>
      <c r="Q1494" s="224">
        <v>0.0015</v>
      </c>
      <c r="R1494" s="224">
        <f>Q1494*H1494</f>
        <v>0.10087500000000001</v>
      </c>
      <c r="S1494" s="224">
        <v>0</v>
      </c>
      <c r="T1494" s="225">
        <f>S1494*H1494</f>
        <v>0</v>
      </c>
      <c r="U1494" s="40"/>
      <c r="V1494" s="40"/>
      <c r="W1494" s="40"/>
      <c r="X1494" s="40"/>
      <c r="Y1494" s="40"/>
      <c r="Z1494" s="40"/>
      <c r="AA1494" s="40"/>
      <c r="AB1494" s="40"/>
      <c r="AC1494" s="40"/>
      <c r="AD1494" s="40"/>
      <c r="AE1494" s="40"/>
      <c r="AR1494" s="226" t="s">
        <v>275</v>
      </c>
      <c r="AT1494" s="226" t="s">
        <v>176</v>
      </c>
      <c r="AU1494" s="226" t="s">
        <v>81</v>
      </c>
      <c r="AY1494" s="19" t="s">
        <v>174</v>
      </c>
      <c r="BE1494" s="227">
        <f>IF(N1494="základní",J1494,0)</f>
        <v>0</v>
      </c>
      <c r="BF1494" s="227">
        <f>IF(N1494="snížená",J1494,0)</f>
        <v>0</v>
      </c>
      <c r="BG1494" s="227">
        <f>IF(N1494="zákl. přenesená",J1494,0)</f>
        <v>0</v>
      </c>
      <c r="BH1494" s="227">
        <f>IF(N1494="sníž. přenesená",J1494,0)</f>
        <v>0</v>
      </c>
      <c r="BI1494" s="227">
        <f>IF(N1494="nulová",J1494,0)</f>
        <v>0</v>
      </c>
      <c r="BJ1494" s="19" t="s">
        <v>79</v>
      </c>
      <c r="BK1494" s="227">
        <f>ROUND(I1494*H1494,2)</f>
        <v>0</v>
      </c>
      <c r="BL1494" s="19" t="s">
        <v>275</v>
      </c>
      <c r="BM1494" s="226" t="s">
        <v>2199</v>
      </c>
    </row>
    <row r="1495" s="2" customFormat="1">
      <c r="A1495" s="40"/>
      <c r="B1495" s="41"/>
      <c r="C1495" s="42"/>
      <c r="D1495" s="228" t="s">
        <v>183</v>
      </c>
      <c r="E1495" s="42"/>
      <c r="F1495" s="229" t="s">
        <v>2200</v>
      </c>
      <c r="G1495" s="42"/>
      <c r="H1495" s="42"/>
      <c r="I1495" s="230"/>
      <c r="J1495" s="42"/>
      <c r="K1495" s="42"/>
      <c r="L1495" s="46"/>
      <c r="M1495" s="231"/>
      <c r="N1495" s="232"/>
      <c r="O1495" s="86"/>
      <c r="P1495" s="86"/>
      <c r="Q1495" s="86"/>
      <c r="R1495" s="86"/>
      <c r="S1495" s="86"/>
      <c r="T1495" s="87"/>
      <c r="U1495" s="40"/>
      <c r="V1495" s="40"/>
      <c r="W1495" s="40"/>
      <c r="X1495" s="40"/>
      <c r="Y1495" s="40"/>
      <c r="Z1495" s="40"/>
      <c r="AA1495" s="40"/>
      <c r="AB1495" s="40"/>
      <c r="AC1495" s="40"/>
      <c r="AD1495" s="40"/>
      <c r="AE1495" s="40"/>
      <c r="AT1495" s="19" t="s">
        <v>183</v>
      </c>
      <c r="AU1495" s="19" t="s">
        <v>81</v>
      </c>
    </row>
    <row r="1496" s="2" customFormat="1">
      <c r="A1496" s="40"/>
      <c r="B1496" s="41"/>
      <c r="C1496" s="42"/>
      <c r="D1496" s="228" t="s">
        <v>185</v>
      </c>
      <c r="E1496" s="42"/>
      <c r="F1496" s="233" t="s">
        <v>2201</v>
      </c>
      <c r="G1496" s="42"/>
      <c r="H1496" s="42"/>
      <c r="I1496" s="230"/>
      <c r="J1496" s="42"/>
      <c r="K1496" s="42"/>
      <c r="L1496" s="46"/>
      <c r="M1496" s="231"/>
      <c r="N1496" s="232"/>
      <c r="O1496" s="86"/>
      <c r="P1496" s="86"/>
      <c r="Q1496" s="86"/>
      <c r="R1496" s="86"/>
      <c r="S1496" s="86"/>
      <c r="T1496" s="87"/>
      <c r="U1496" s="40"/>
      <c r="V1496" s="40"/>
      <c r="W1496" s="40"/>
      <c r="X1496" s="40"/>
      <c r="Y1496" s="40"/>
      <c r="Z1496" s="40"/>
      <c r="AA1496" s="40"/>
      <c r="AB1496" s="40"/>
      <c r="AC1496" s="40"/>
      <c r="AD1496" s="40"/>
      <c r="AE1496" s="40"/>
      <c r="AT1496" s="19" t="s">
        <v>185</v>
      </c>
      <c r="AU1496" s="19" t="s">
        <v>81</v>
      </c>
    </row>
    <row r="1497" s="13" customFormat="1">
      <c r="A1497" s="13"/>
      <c r="B1497" s="234"/>
      <c r="C1497" s="235"/>
      <c r="D1497" s="228" t="s">
        <v>197</v>
      </c>
      <c r="E1497" s="236" t="s">
        <v>19</v>
      </c>
      <c r="F1497" s="237" t="s">
        <v>2186</v>
      </c>
      <c r="G1497" s="235"/>
      <c r="H1497" s="238">
        <v>2</v>
      </c>
      <c r="I1497" s="239"/>
      <c r="J1497" s="235"/>
      <c r="K1497" s="235"/>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197</v>
      </c>
      <c r="AU1497" s="244" t="s">
        <v>81</v>
      </c>
      <c r="AV1497" s="13" t="s">
        <v>81</v>
      </c>
      <c r="AW1497" s="13" t="s">
        <v>33</v>
      </c>
      <c r="AX1497" s="13" t="s">
        <v>72</v>
      </c>
      <c r="AY1497" s="244" t="s">
        <v>174</v>
      </c>
    </row>
    <row r="1498" s="13" customFormat="1">
      <c r="A1498" s="13"/>
      <c r="B1498" s="234"/>
      <c r="C1498" s="235"/>
      <c r="D1498" s="228" t="s">
        <v>197</v>
      </c>
      <c r="E1498" s="236" t="s">
        <v>19</v>
      </c>
      <c r="F1498" s="237" t="s">
        <v>2202</v>
      </c>
      <c r="G1498" s="235"/>
      <c r="H1498" s="238">
        <v>6.7000000000000002</v>
      </c>
      <c r="I1498" s="239"/>
      <c r="J1498" s="235"/>
      <c r="K1498" s="235"/>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197</v>
      </c>
      <c r="AU1498" s="244" t="s">
        <v>81</v>
      </c>
      <c r="AV1498" s="13" t="s">
        <v>81</v>
      </c>
      <c r="AW1498" s="13" t="s">
        <v>33</v>
      </c>
      <c r="AX1498" s="13" t="s">
        <v>72</v>
      </c>
      <c r="AY1498" s="244" t="s">
        <v>174</v>
      </c>
    </row>
    <row r="1499" s="13" customFormat="1">
      <c r="A1499" s="13"/>
      <c r="B1499" s="234"/>
      <c r="C1499" s="235"/>
      <c r="D1499" s="228" t="s">
        <v>197</v>
      </c>
      <c r="E1499" s="236" t="s">
        <v>19</v>
      </c>
      <c r="F1499" s="237" t="s">
        <v>2203</v>
      </c>
      <c r="G1499" s="235"/>
      <c r="H1499" s="238">
        <v>14.449999999999999</v>
      </c>
      <c r="I1499" s="239"/>
      <c r="J1499" s="235"/>
      <c r="K1499" s="235"/>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197</v>
      </c>
      <c r="AU1499" s="244" t="s">
        <v>81</v>
      </c>
      <c r="AV1499" s="13" t="s">
        <v>81</v>
      </c>
      <c r="AW1499" s="13" t="s">
        <v>33</v>
      </c>
      <c r="AX1499" s="13" t="s">
        <v>72</v>
      </c>
      <c r="AY1499" s="244" t="s">
        <v>174</v>
      </c>
    </row>
    <row r="1500" s="13" customFormat="1">
      <c r="A1500" s="13"/>
      <c r="B1500" s="234"/>
      <c r="C1500" s="235"/>
      <c r="D1500" s="228" t="s">
        <v>197</v>
      </c>
      <c r="E1500" s="236" t="s">
        <v>19</v>
      </c>
      <c r="F1500" s="237" t="s">
        <v>2189</v>
      </c>
      <c r="G1500" s="235"/>
      <c r="H1500" s="238">
        <v>17.600000000000001</v>
      </c>
      <c r="I1500" s="239"/>
      <c r="J1500" s="235"/>
      <c r="K1500" s="235"/>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197</v>
      </c>
      <c r="AU1500" s="244" t="s">
        <v>81</v>
      </c>
      <c r="AV1500" s="13" t="s">
        <v>81</v>
      </c>
      <c r="AW1500" s="13" t="s">
        <v>33</v>
      </c>
      <c r="AX1500" s="13" t="s">
        <v>72</v>
      </c>
      <c r="AY1500" s="244" t="s">
        <v>174</v>
      </c>
    </row>
    <row r="1501" s="13" customFormat="1">
      <c r="A1501" s="13"/>
      <c r="B1501" s="234"/>
      <c r="C1501" s="235"/>
      <c r="D1501" s="228" t="s">
        <v>197</v>
      </c>
      <c r="E1501" s="236" t="s">
        <v>19</v>
      </c>
      <c r="F1501" s="237" t="s">
        <v>2190</v>
      </c>
      <c r="G1501" s="235"/>
      <c r="H1501" s="238">
        <v>9</v>
      </c>
      <c r="I1501" s="239"/>
      <c r="J1501" s="235"/>
      <c r="K1501" s="235"/>
      <c r="L1501" s="240"/>
      <c r="M1501" s="241"/>
      <c r="N1501" s="242"/>
      <c r="O1501" s="242"/>
      <c r="P1501" s="242"/>
      <c r="Q1501" s="242"/>
      <c r="R1501" s="242"/>
      <c r="S1501" s="242"/>
      <c r="T1501" s="243"/>
      <c r="U1501" s="13"/>
      <c r="V1501" s="13"/>
      <c r="W1501" s="13"/>
      <c r="X1501" s="13"/>
      <c r="Y1501" s="13"/>
      <c r="Z1501" s="13"/>
      <c r="AA1501" s="13"/>
      <c r="AB1501" s="13"/>
      <c r="AC1501" s="13"/>
      <c r="AD1501" s="13"/>
      <c r="AE1501" s="13"/>
      <c r="AT1501" s="244" t="s">
        <v>197</v>
      </c>
      <c r="AU1501" s="244" t="s">
        <v>81</v>
      </c>
      <c r="AV1501" s="13" t="s">
        <v>81</v>
      </c>
      <c r="AW1501" s="13" t="s">
        <v>33</v>
      </c>
      <c r="AX1501" s="13" t="s">
        <v>72</v>
      </c>
      <c r="AY1501" s="244" t="s">
        <v>174</v>
      </c>
    </row>
    <row r="1502" s="13" customFormat="1">
      <c r="A1502" s="13"/>
      <c r="B1502" s="234"/>
      <c r="C1502" s="235"/>
      <c r="D1502" s="228" t="s">
        <v>197</v>
      </c>
      <c r="E1502" s="236" t="s">
        <v>19</v>
      </c>
      <c r="F1502" s="237" t="s">
        <v>2191</v>
      </c>
      <c r="G1502" s="235"/>
      <c r="H1502" s="238">
        <v>2.2000000000000002</v>
      </c>
      <c r="I1502" s="239"/>
      <c r="J1502" s="235"/>
      <c r="K1502" s="235"/>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197</v>
      </c>
      <c r="AU1502" s="244" t="s">
        <v>81</v>
      </c>
      <c r="AV1502" s="13" t="s">
        <v>81</v>
      </c>
      <c r="AW1502" s="13" t="s">
        <v>33</v>
      </c>
      <c r="AX1502" s="13" t="s">
        <v>72</v>
      </c>
      <c r="AY1502" s="244" t="s">
        <v>174</v>
      </c>
    </row>
    <row r="1503" s="13" customFormat="1">
      <c r="A1503" s="13"/>
      <c r="B1503" s="234"/>
      <c r="C1503" s="235"/>
      <c r="D1503" s="228" t="s">
        <v>197</v>
      </c>
      <c r="E1503" s="236" t="s">
        <v>19</v>
      </c>
      <c r="F1503" s="237" t="s">
        <v>2204</v>
      </c>
      <c r="G1503" s="235"/>
      <c r="H1503" s="238">
        <v>2.2999999999999998</v>
      </c>
      <c r="I1503" s="239"/>
      <c r="J1503" s="235"/>
      <c r="K1503" s="235"/>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197</v>
      </c>
      <c r="AU1503" s="244" t="s">
        <v>81</v>
      </c>
      <c r="AV1503" s="13" t="s">
        <v>81</v>
      </c>
      <c r="AW1503" s="13" t="s">
        <v>33</v>
      </c>
      <c r="AX1503" s="13" t="s">
        <v>72</v>
      </c>
      <c r="AY1503" s="244" t="s">
        <v>174</v>
      </c>
    </row>
    <row r="1504" s="13" customFormat="1">
      <c r="A1504" s="13"/>
      <c r="B1504" s="234"/>
      <c r="C1504" s="235"/>
      <c r="D1504" s="228" t="s">
        <v>197</v>
      </c>
      <c r="E1504" s="236" t="s">
        <v>19</v>
      </c>
      <c r="F1504" s="237" t="s">
        <v>2205</v>
      </c>
      <c r="G1504" s="235"/>
      <c r="H1504" s="238">
        <v>2.3999999999999999</v>
      </c>
      <c r="I1504" s="239"/>
      <c r="J1504" s="235"/>
      <c r="K1504" s="235"/>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197</v>
      </c>
      <c r="AU1504" s="244" t="s">
        <v>81</v>
      </c>
      <c r="AV1504" s="13" t="s">
        <v>81</v>
      </c>
      <c r="AW1504" s="13" t="s">
        <v>33</v>
      </c>
      <c r="AX1504" s="13" t="s">
        <v>72</v>
      </c>
      <c r="AY1504" s="244" t="s">
        <v>174</v>
      </c>
    </row>
    <row r="1505" s="13" customFormat="1">
      <c r="A1505" s="13"/>
      <c r="B1505" s="234"/>
      <c r="C1505" s="235"/>
      <c r="D1505" s="228" t="s">
        <v>197</v>
      </c>
      <c r="E1505" s="236" t="s">
        <v>19</v>
      </c>
      <c r="F1505" s="237" t="s">
        <v>2206</v>
      </c>
      <c r="G1505" s="235"/>
      <c r="H1505" s="238">
        <v>6.7999999999999998</v>
      </c>
      <c r="I1505" s="239"/>
      <c r="J1505" s="235"/>
      <c r="K1505" s="235"/>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197</v>
      </c>
      <c r="AU1505" s="244" t="s">
        <v>81</v>
      </c>
      <c r="AV1505" s="13" t="s">
        <v>81</v>
      </c>
      <c r="AW1505" s="13" t="s">
        <v>33</v>
      </c>
      <c r="AX1505" s="13" t="s">
        <v>72</v>
      </c>
      <c r="AY1505" s="244" t="s">
        <v>174</v>
      </c>
    </row>
    <row r="1506" s="13" customFormat="1">
      <c r="A1506" s="13"/>
      <c r="B1506" s="234"/>
      <c r="C1506" s="235"/>
      <c r="D1506" s="228" t="s">
        <v>197</v>
      </c>
      <c r="E1506" s="236" t="s">
        <v>19</v>
      </c>
      <c r="F1506" s="237" t="s">
        <v>2195</v>
      </c>
      <c r="G1506" s="235"/>
      <c r="H1506" s="238">
        <v>3.7999999999999998</v>
      </c>
      <c r="I1506" s="239"/>
      <c r="J1506" s="235"/>
      <c r="K1506" s="235"/>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197</v>
      </c>
      <c r="AU1506" s="244" t="s">
        <v>81</v>
      </c>
      <c r="AV1506" s="13" t="s">
        <v>81</v>
      </c>
      <c r="AW1506" s="13" t="s">
        <v>33</v>
      </c>
      <c r="AX1506" s="13" t="s">
        <v>72</v>
      </c>
      <c r="AY1506" s="244" t="s">
        <v>174</v>
      </c>
    </row>
    <row r="1507" s="2" customFormat="1" ht="21.75" customHeight="1">
      <c r="A1507" s="40"/>
      <c r="B1507" s="41"/>
      <c r="C1507" s="215" t="s">
        <v>2207</v>
      </c>
      <c r="D1507" s="215" t="s">
        <v>176</v>
      </c>
      <c r="E1507" s="216" t="s">
        <v>2208</v>
      </c>
      <c r="F1507" s="217" t="s">
        <v>2209</v>
      </c>
      <c r="G1507" s="218" t="s">
        <v>179</v>
      </c>
      <c r="H1507" s="219">
        <v>8</v>
      </c>
      <c r="I1507" s="220"/>
      <c r="J1507" s="221">
        <f>ROUND(I1507*H1507,2)</f>
        <v>0</v>
      </c>
      <c r="K1507" s="217" t="s">
        <v>180</v>
      </c>
      <c r="L1507" s="46"/>
      <c r="M1507" s="222" t="s">
        <v>19</v>
      </c>
      <c r="N1507" s="223" t="s">
        <v>43</v>
      </c>
      <c r="O1507" s="86"/>
      <c r="P1507" s="224">
        <f>O1507*H1507</f>
        <v>0</v>
      </c>
      <c r="Q1507" s="224">
        <v>0.00020000000000000001</v>
      </c>
      <c r="R1507" s="224">
        <f>Q1507*H1507</f>
        <v>0.0016000000000000001</v>
      </c>
      <c r="S1507" s="224">
        <v>0</v>
      </c>
      <c r="T1507" s="225">
        <f>S1507*H1507</f>
        <v>0</v>
      </c>
      <c r="U1507" s="40"/>
      <c r="V1507" s="40"/>
      <c r="W1507" s="40"/>
      <c r="X1507" s="40"/>
      <c r="Y1507" s="40"/>
      <c r="Z1507" s="40"/>
      <c r="AA1507" s="40"/>
      <c r="AB1507" s="40"/>
      <c r="AC1507" s="40"/>
      <c r="AD1507" s="40"/>
      <c r="AE1507" s="40"/>
      <c r="AR1507" s="226" t="s">
        <v>275</v>
      </c>
      <c r="AT1507" s="226" t="s">
        <v>176</v>
      </c>
      <c r="AU1507" s="226" t="s">
        <v>81</v>
      </c>
      <c r="AY1507" s="19" t="s">
        <v>174</v>
      </c>
      <c r="BE1507" s="227">
        <f>IF(N1507="základní",J1507,0)</f>
        <v>0</v>
      </c>
      <c r="BF1507" s="227">
        <f>IF(N1507="snížená",J1507,0)</f>
        <v>0</v>
      </c>
      <c r="BG1507" s="227">
        <f>IF(N1507="zákl. přenesená",J1507,0)</f>
        <v>0</v>
      </c>
      <c r="BH1507" s="227">
        <f>IF(N1507="sníž. přenesená",J1507,0)</f>
        <v>0</v>
      </c>
      <c r="BI1507" s="227">
        <f>IF(N1507="nulová",J1507,0)</f>
        <v>0</v>
      </c>
      <c r="BJ1507" s="19" t="s">
        <v>79</v>
      </c>
      <c r="BK1507" s="227">
        <f>ROUND(I1507*H1507,2)</f>
        <v>0</v>
      </c>
      <c r="BL1507" s="19" t="s">
        <v>275</v>
      </c>
      <c r="BM1507" s="226" t="s">
        <v>2210</v>
      </c>
    </row>
    <row r="1508" s="2" customFormat="1">
      <c r="A1508" s="40"/>
      <c r="B1508" s="41"/>
      <c r="C1508" s="42"/>
      <c r="D1508" s="228" t="s">
        <v>183</v>
      </c>
      <c r="E1508" s="42"/>
      <c r="F1508" s="229" t="s">
        <v>2211</v>
      </c>
      <c r="G1508" s="42"/>
      <c r="H1508" s="42"/>
      <c r="I1508" s="230"/>
      <c r="J1508" s="42"/>
      <c r="K1508" s="42"/>
      <c r="L1508" s="46"/>
      <c r="M1508" s="231"/>
      <c r="N1508" s="232"/>
      <c r="O1508" s="86"/>
      <c r="P1508" s="86"/>
      <c r="Q1508" s="86"/>
      <c r="R1508" s="86"/>
      <c r="S1508" s="86"/>
      <c r="T1508" s="87"/>
      <c r="U1508" s="40"/>
      <c r="V1508" s="40"/>
      <c r="W1508" s="40"/>
      <c r="X1508" s="40"/>
      <c r="Y1508" s="40"/>
      <c r="Z1508" s="40"/>
      <c r="AA1508" s="40"/>
      <c r="AB1508" s="40"/>
      <c r="AC1508" s="40"/>
      <c r="AD1508" s="40"/>
      <c r="AE1508" s="40"/>
      <c r="AT1508" s="19" t="s">
        <v>183</v>
      </c>
      <c r="AU1508" s="19" t="s">
        <v>81</v>
      </c>
    </row>
    <row r="1509" s="2" customFormat="1">
      <c r="A1509" s="40"/>
      <c r="B1509" s="41"/>
      <c r="C1509" s="42"/>
      <c r="D1509" s="228" t="s">
        <v>185</v>
      </c>
      <c r="E1509" s="42"/>
      <c r="F1509" s="233" t="s">
        <v>2201</v>
      </c>
      <c r="G1509" s="42"/>
      <c r="H1509" s="42"/>
      <c r="I1509" s="230"/>
      <c r="J1509" s="42"/>
      <c r="K1509" s="42"/>
      <c r="L1509" s="46"/>
      <c r="M1509" s="231"/>
      <c r="N1509" s="232"/>
      <c r="O1509" s="86"/>
      <c r="P1509" s="86"/>
      <c r="Q1509" s="86"/>
      <c r="R1509" s="86"/>
      <c r="S1509" s="86"/>
      <c r="T1509" s="87"/>
      <c r="U1509" s="40"/>
      <c r="V1509" s="40"/>
      <c r="W1509" s="40"/>
      <c r="X1509" s="40"/>
      <c r="Y1509" s="40"/>
      <c r="Z1509" s="40"/>
      <c r="AA1509" s="40"/>
      <c r="AB1509" s="40"/>
      <c r="AC1509" s="40"/>
      <c r="AD1509" s="40"/>
      <c r="AE1509" s="40"/>
      <c r="AT1509" s="19" t="s">
        <v>185</v>
      </c>
      <c r="AU1509" s="19" t="s">
        <v>81</v>
      </c>
    </row>
    <row r="1510" s="13" customFormat="1">
      <c r="A1510" s="13"/>
      <c r="B1510" s="234"/>
      <c r="C1510" s="235"/>
      <c r="D1510" s="228" t="s">
        <v>197</v>
      </c>
      <c r="E1510" s="236" t="s">
        <v>19</v>
      </c>
      <c r="F1510" s="237" t="s">
        <v>2212</v>
      </c>
      <c r="G1510" s="235"/>
      <c r="H1510" s="238">
        <v>4</v>
      </c>
      <c r="I1510" s="239"/>
      <c r="J1510" s="235"/>
      <c r="K1510" s="235"/>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197</v>
      </c>
      <c r="AU1510" s="244" t="s">
        <v>81</v>
      </c>
      <c r="AV1510" s="13" t="s">
        <v>81</v>
      </c>
      <c r="AW1510" s="13" t="s">
        <v>33</v>
      </c>
      <c r="AX1510" s="13" t="s">
        <v>72</v>
      </c>
      <c r="AY1510" s="244" t="s">
        <v>174</v>
      </c>
    </row>
    <row r="1511" s="13" customFormat="1">
      <c r="A1511" s="13"/>
      <c r="B1511" s="234"/>
      <c r="C1511" s="235"/>
      <c r="D1511" s="228" t="s">
        <v>197</v>
      </c>
      <c r="E1511" s="236" t="s">
        <v>19</v>
      </c>
      <c r="F1511" s="237" t="s">
        <v>2213</v>
      </c>
      <c r="G1511" s="235"/>
      <c r="H1511" s="238">
        <v>2</v>
      </c>
      <c r="I1511" s="239"/>
      <c r="J1511" s="235"/>
      <c r="K1511" s="235"/>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197</v>
      </c>
      <c r="AU1511" s="244" t="s">
        <v>81</v>
      </c>
      <c r="AV1511" s="13" t="s">
        <v>81</v>
      </c>
      <c r="AW1511" s="13" t="s">
        <v>33</v>
      </c>
      <c r="AX1511" s="13" t="s">
        <v>72</v>
      </c>
      <c r="AY1511" s="244" t="s">
        <v>174</v>
      </c>
    </row>
    <row r="1512" s="13" customFormat="1">
      <c r="A1512" s="13"/>
      <c r="B1512" s="234"/>
      <c r="C1512" s="235"/>
      <c r="D1512" s="228" t="s">
        <v>197</v>
      </c>
      <c r="E1512" s="236" t="s">
        <v>19</v>
      </c>
      <c r="F1512" s="237" t="s">
        <v>2214</v>
      </c>
      <c r="G1512" s="235"/>
      <c r="H1512" s="238">
        <v>2</v>
      </c>
      <c r="I1512" s="239"/>
      <c r="J1512" s="235"/>
      <c r="K1512" s="235"/>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197</v>
      </c>
      <c r="AU1512" s="244" t="s">
        <v>81</v>
      </c>
      <c r="AV1512" s="13" t="s">
        <v>81</v>
      </c>
      <c r="AW1512" s="13" t="s">
        <v>33</v>
      </c>
      <c r="AX1512" s="13" t="s">
        <v>72</v>
      </c>
      <c r="AY1512" s="244" t="s">
        <v>174</v>
      </c>
    </row>
    <row r="1513" s="2" customFormat="1">
      <c r="A1513" s="40"/>
      <c r="B1513" s="41"/>
      <c r="C1513" s="215" t="s">
        <v>2215</v>
      </c>
      <c r="D1513" s="215" t="s">
        <v>176</v>
      </c>
      <c r="E1513" s="216" t="s">
        <v>2216</v>
      </c>
      <c r="F1513" s="217" t="s">
        <v>2217</v>
      </c>
      <c r="G1513" s="218" t="s">
        <v>252</v>
      </c>
      <c r="H1513" s="219">
        <v>137.25</v>
      </c>
      <c r="I1513" s="220"/>
      <c r="J1513" s="221">
        <f>ROUND(I1513*H1513,2)</f>
        <v>0</v>
      </c>
      <c r="K1513" s="217" t="s">
        <v>180</v>
      </c>
      <c r="L1513" s="46"/>
      <c r="M1513" s="222" t="s">
        <v>19</v>
      </c>
      <c r="N1513" s="223" t="s">
        <v>43</v>
      </c>
      <c r="O1513" s="86"/>
      <c r="P1513" s="224">
        <f>O1513*H1513</f>
        <v>0</v>
      </c>
      <c r="Q1513" s="224">
        <v>0.0047000000000000002</v>
      </c>
      <c r="R1513" s="224">
        <f>Q1513*H1513</f>
        <v>0.64507500000000006</v>
      </c>
      <c r="S1513" s="224">
        <v>0</v>
      </c>
      <c r="T1513" s="225">
        <f>S1513*H1513</f>
        <v>0</v>
      </c>
      <c r="U1513" s="40"/>
      <c r="V1513" s="40"/>
      <c r="W1513" s="40"/>
      <c r="X1513" s="40"/>
      <c r="Y1513" s="40"/>
      <c r="Z1513" s="40"/>
      <c r="AA1513" s="40"/>
      <c r="AB1513" s="40"/>
      <c r="AC1513" s="40"/>
      <c r="AD1513" s="40"/>
      <c r="AE1513" s="40"/>
      <c r="AR1513" s="226" t="s">
        <v>275</v>
      </c>
      <c r="AT1513" s="226" t="s">
        <v>176</v>
      </c>
      <c r="AU1513" s="226" t="s">
        <v>81</v>
      </c>
      <c r="AY1513" s="19" t="s">
        <v>174</v>
      </c>
      <c r="BE1513" s="227">
        <f>IF(N1513="základní",J1513,0)</f>
        <v>0</v>
      </c>
      <c r="BF1513" s="227">
        <f>IF(N1513="snížená",J1513,0)</f>
        <v>0</v>
      </c>
      <c r="BG1513" s="227">
        <f>IF(N1513="zákl. přenesená",J1513,0)</f>
        <v>0</v>
      </c>
      <c r="BH1513" s="227">
        <f>IF(N1513="sníž. přenesená",J1513,0)</f>
        <v>0</v>
      </c>
      <c r="BI1513" s="227">
        <f>IF(N1513="nulová",J1513,0)</f>
        <v>0</v>
      </c>
      <c r="BJ1513" s="19" t="s">
        <v>79</v>
      </c>
      <c r="BK1513" s="227">
        <f>ROUND(I1513*H1513,2)</f>
        <v>0</v>
      </c>
      <c r="BL1513" s="19" t="s">
        <v>275</v>
      </c>
      <c r="BM1513" s="226" t="s">
        <v>2218</v>
      </c>
    </row>
    <row r="1514" s="2" customFormat="1">
      <c r="A1514" s="40"/>
      <c r="B1514" s="41"/>
      <c r="C1514" s="42"/>
      <c r="D1514" s="228" t="s">
        <v>183</v>
      </c>
      <c r="E1514" s="42"/>
      <c r="F1514" s="229" t="s">
        <v>2219</v>
      </c>
      <c r="G1514" s="42"/>
      <c r="H1514" s="42"/>
      <c r="I1514" s="230"/>
      <c r="J1514" s="42"/>
      <c r="K1514" s="42"/>
      <c r="L1514" s="46"/>
      <c r="M1514" s="231"/>
      <c r="N1514" s="232"/>
      <c r="O1514" s="86"/>
      <c r="P1514" s="86"/>
      <c r="Q1514" s="86"/>
      <c r="R1514" s="86"/>
      <c r="S1514" s="86"/>
      <c r="T1514" s="87"/>
      <c r="U1514" s="40"/>
      <c r="V1514" s="40"/>
      <c r="W1514" s="40"/>
      <c r="X1514" s="40"/>
      <c r="Y1514" s="40"/>
      <c r="Z1514" s="40"/>
      <c r="AA1514" s="40"/>
      <c r="AB1514" s="40"/>
      <c r="AC1514" s="40"/>
      <c r="AD1514" s="40"/>
      <c r="AE1514" s="40"/>
      <c r="AT1514" s="19" t="s">
        <v>183</v>
      </c>
      <c r="AU1514" s="19" t="s">
        <v>81</v>
      </c>
    </row>
    <row r="1515" s="2" customFormat="1">
      <c r="A1515" s="40"/>
      <c r="B1515" s="41"/>
      <c r="C1515" s="42"/>
      <c r="D1515" s="228" t="s">
        <v>185</v>
      </c>
      <c r="E1515" s="42"/>
      <c r="F1515" s="233" t="s">
        <v>2220</v>
      </c>
      <c r="G1515" s="42"/>
      <c r="H1515" s="42"/>
      <c r="I1515" s="230"/>
      <c r="J1515" s="42"/>
      <c r="K1515" s="42"/>
      <c r="L1515" s="46"/>
      <c r="M1515" s="231"/>
      <c r="N1515" s="232"/>
      <c r="O1515" s="86"/>
      <c r="P1515" s="86"/>
      <c r="Q1515" s="86"/>
      <c r="R1515" s="86"/>
      <c r="S1515" s="86"/>
      <c r="T1515" s="87"/>
      <c r="U1515" s="40"/>
      <c r="V1515" s="40"/>
      <c r="W1515" s="40"/>
      <c r="X1515" s="40"/>
      <c r="Y1515" s="40"/>
      <c r="Z1515" s="40"/>
      <c r="AA1515" s="40"/>
      <c r="AB1515" s="40"/>
      <c r="AC1515" s="40"/>
      <c r="AD1515" s="40"/>
      <c r="AE1515" s="40"/>
      <c r="AT1515" s="19" t="s">
        <v>185</v>
      </c>
      <c r="AU1515" s="19" t="s">
        <v>81</v>
      </c>
    </row>
    <row r="1516" s="13" customFormat="1">
      <c r="A1516" s="13"/>
      <c r="B1516" s="234"/>
      <c r="C1516" s="235"/>
      <c r="D1516" s="228" t="s">
        <v>197</v>
      </c>
      <c r="E1516" s="236" t="s">
        <v>19</v>
      </c>
      <c r="F1516" s="237" t="s">
        <v>2186</v>
      </c>
      <c r="G1516" s="235"/>
      <c r="H1516" s="238">
        <v>2</v>
      </c>
      <c r="I1516" s="239"/>
      <c r="J1516" s="235"/>
      <c r="K1516" s="235"/>
      <c r="L1516" s="240"/>
      <c r="M1516" s="241"/>
      <c r="N1516" s="242"/>
      <c r="O1516" s="242"/>
      <c r="P1516" s="242"/>
      <c r="Q1516" s="242"/>
      <c r="R1516" s="242"/>
      <c r="S1516" s="242"/>
      <c r="T1516" s="243"/>
      <c r="U1516" s="13"/>
      <c r="V1516" s="13"/>
      <c r="W1516" s="13"/>
      <c r="X1516" s="13"/>
      <c r="Y1516" s="13"/>
      <c r="Z1516" s="13"/>
      <c r="AA1516" s="13"/>
      <c r="AB1516" s="13"/>
      <c r="AC1516" s="13"/>
      <c r="AD1516" s="13"/>
      <c r="AE1516" s="13"/>
      <c r="AT1516" s="244" t="s">
        <v>197</v>
      </c>
      <c r="AU1516" s="244" t="s">
        <v>81</v>
      </c>
      <c r="AV1516" s="13" t="s">
        <v>81</v>
      </c>
      <c r="AW1516" s="13" t="s">
        <v>33</v>
      </c>
      <c r="AX1516" s="13" t="s">
        <v>72</v>
      </c>
      <c r="AY1516" s="244" t="s">
        <v>174</v>
      </c>
    </row>
    <row r="1517" s="13" customFormat="1">
      <c r="A1517" s="13"/>
      <c r="B1517" s="234"/>
      <c r="C1517" s="235"/>
      <c r="D1517" s="228" t="s">
        <v>197</v>
      </c>
      <c r="E1517" s="236" t="s">
        <v>19</v>
      </c>
      <c r="F1517" s="237" t="s">
        <v>2187</v>
      </c>
      <c r="G1517" s="235"/>
      <c r="H1517" s="238">
        <v>24.050000000000001</v>
      </c>
      <c r="I1517" s="239"/>
      <c r="J1517" s="235"/>
      <c r="K1517" s="235"/>
      <c r="L1517" s="240"/>
      <c r="M1517" s="241"/>
      <c r="N1517" s="242"/>
      <c r="O1517" s="242"/>
      <c r="P1517" s="242"/>
      <c r="Q1517" s="242"/>
      <c r="R1517" s="242"/>
      <c r="S1517" s="242"/>
      <c r="T1517" s="243"/>
      <c r="U1517" s="13"/>
      <c r="V1517" s="13"/>
      <c r="W1517" s="13"/>
      <c r="X1517" s="13"/>
      <c r="Y1517" s="13"/>
      <c r="Z1517" s="13"/>
      <c r="AA1517" s="13"/>
      <c r="AB1517" s="13"/>
      <c r="AC1517" s="13"/>
      <c r="AD1517" s="13"/>
      <c r="AE1517" s="13"/>
      <c r="AT1517" s="244" t="s">
        <v>197</v>
      </c>
      <c r="AU1517" s="244" t="s">
        <v>81</v>
      </c>
      <c r="AV1517" s="13" t="s">
        <v>81</v>
      </c>
      <c r="AW1517" s="13" t="s">
        <v>33</v>
      </c>
      <c r="AX1517" s="13" t="s">
        <v>72</v>
      </c>
      <c r="AY1517" s="244" t="s">
        <v>174</v>
      </c>
    </row>
    <row r="1518" s="13" customFormat="1">
      <c r="A1518" s="13"/>
      <c r="B1518" s="234"/>
      <c r="C1518" s="235"/>
      <c r="D1518" s="228" t="s">
        <v>197</v>
      </c>
      <c r="E1518" s="236" t="s">
        <v>19</v>
      </c>
      <c r="F1518" s="237" t="s">
        <v>2188</v>
      </c>
      <c r="G1518" s="235"/>
      <c r="H1518" s="238">
        <v>49.799999999999997</v>
      </c>
      <c r="I1518" s="239"/>
      <c r="J1518" s="235"/>
      <c r="K1518" s="235"/>
      <c r="L1518" s="240"/>
      <c r="M1518" s="241"/>
      <c r="N1518" s="242"/>
      <c r="O1518" s="242"/>
      <c r="P1518" s="242"/>
      <c r="Q1518" s="242"/>
      <c r="R1518" s="242"/>
      <c r="S1518" s="242"/>
      <c r="T1518" s="243"/>
      <c r="U1518" s="13"/>
      <c r="V1518" s="13"/>
      <c r="W1518" s="13"/>
      <c r="X1518" s="13"/>
      <c r="Y1518" s="13"/>
      <c r="Z1518" s="13"/>
      <c r="AA1518" s="13"/>
      <c r="AB1518" s="13"/>
      <c r="AC1518" s="13"/>
      <c r="AD1518" s="13"/>
      <c r="AE1518" s="13"/>
      <c r="AT1518" s="244" t="s">
        <v>197</v>
      </c>
      <c r="AU1518" s="244" t="s">
        <v>81</v>
      </c>
      <c r="AV1518" s="13" t="s">
        <v>81</v>
      </c>
      <c r="AW1518" s="13" t="s">
        <v>33</v>
      </c>
      <c r="AX1518" s="13" t="s">
        <v>72</v>
      </c>
      <c r="AY1518" s="244" t="s">
        <v>174</v>
      </c>
    </row>
    <row r="1519" s="13" customFormat="1">
      <c r="A1519" s="13"/>
      <c r="B1519" s="234"/>
      <c r="C1519" s="235"/>
      <c r="D1519" s="228" t="s">
        <v>197</v>
      </c>
      <c r="E1519" s="236" t="s">
        <v>19</v>
      </c>
      <c r="F1519" s="237" t="s">
        <v>2189</v>
      </c>
      <c r="G1519" s="235"/>
      <c r="H1519" s="238">
        <v>17.600000000000001</v>
      </c>
      <c r="I1519" s="239"/>
      <c r="J1519" s="235"/>
      <c r="K1519" s="235"/>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197</v>
      </c>
      <c r="AU1519" s="244" t="s">
        <v>81</v>
      </c>
      <c r="AV1519" s="13" t="s">
        <v>81</v>
      </c>
      <c r="AW1519" s="13" t="s">
        <v>33</v>
      </c>
      <c r="AX1519" s="13" t="s">
        <v>72</v>
      </c>
      <c r="AY1519" s="244" t="s">
        <v>174</v>
      </c>
    </row>
    <row r="1520" s="13" customFormat="1">
      <c r="A1520" s="13"/>
      <c r="B1520" s="234"/>
      <c r="C1520" s="235"/>
      <c r="D1520" s="228" t="s">
        <v>197</v>
      </c>
      <c r="E1520" s="236" t="s">
        <v>19</v>
      </c>
      <c r="F1520" s="237" t="s">
        <v>2190</v>
      </c>
      <c r="G1520" s="235"/>
      <c r="H1520" s="238">
        <v>9</v>
      </c>
      <c r="I1520" s="239"/>
      <c r="J1520" s="235"/>
      <c r="K1520" s="235"/>
      <c r="L1520" s="240"/>
      <c r="M1520" s="241"/>
      <c r="N1520" s="242"/>
      <c r="O1520" s="242"/>
      <c r="P1520" s="242"/>
      <c r="Q1520" s="242"/>
      <c r="R1520" s="242"/>
      <c r="S1520" s="242"/>
      <c r="T1520" s="243"/>
      <c r="U1520" s="13"/>
      <c r="V1520" s="13"/>
      <c r="W1520" s="13"/>
      <c r="X1520" s="13"/>
      <c r="Y1520" s="13"/>
      <c r="Z1520" s="13"/>
      <c r="AA1520" s="13"/>
      <c r="AB1520" s="13"/>
      <c r="AC1520" s="13"/>
      <c r="AD1520" s="13"/>
      <c r="AE1520" s="13"/>
      <c r="AT1520" s="244" t="s">
        <v>197</v>
      </c>
      <c r="AU1520" s="244" t="s">
        <v>81</v>
      </c>
      <c r="AV1520" s="13" t="s">
        <v>81</v>
      </c>
      <c r="AW1520" s="13" t="s">
        <v>33</v>
      </c>
      <c r="AX1520" s="13" t="s">
        <v>72</v>
      </c>
      <c r="AY1520" s="244" t="s">
        <v>174</v>
      </c>
    </row>
    <row r="1521" s="13" customFormat="1">
      <c r="A1521" s="13"/>
      <c r="B1521" s="234"/>
      <c r="C1521" s="235"/>
      <c r="D1521" s="228" t="s">
        <v>197</v>
      </c>
      <c r="E1521" s="236" t="s">
        <v>19</v>
      </c>
      <c r="F1521" s="237" t="s">
        <v>2191</v>
      </c>
      <c r="G1521" s="235"/>
      <c r="H1521" s="238">
        <v>2.2000000000000002</v>
      </c>
      <c r="I1521" s="239"/>
      <c r="J1521" s="235"/>
      <c r="K1521" s="235"/>
      <c r="L1521" s="240"/>
      <c r="M1521" s="241"/>
      <c r="N1521" s="242"/>
      <c r="O1521" s="242"/>
      <c r="P1521" s="242"/>
      <c r="Q1521" s="242"/>
      <c r="R1521" s="242"/>
      <c r="S1521" s="242"/>
      <c r="T1521" s="243"/>
      <c r="U1521" s="13"/>
      <c r="V1521" s="13"/>
      <c r="W1521" s="13"/>
      <c r="X1521" s="13"/>
      <c r="Y1521" s="13"/>
      <c r="Z1521" s="13"/>
      <c r="AA1521" s="13"/>
      <c r="AB1521" s="13"/>
      <c r="AC1521" s="13"/>
      <c r="AD1521" s="13"/>
      <c r="AE1521" s="13"/>
      <c r="AT1521" s="244" t="s">
        <v>197</v>
      </c>
      <c r="AU1521" s="244" t="s">
        <v>81</v>
      </c>
      <c r="AV1521" s="13" t="s">
        <v>81</v>
      </c>
      <c r="AW1521" s="13" t="s">
        <v>33</v>
      </c>
      <c r="AX1521" s="13" t="s">
        <v>72</v>
      </c>
      <c r="AY1521" s="244" t="s">
        <v>174</v>
      </c>
    </row>
    <row r="1522" s="13" customFormat="1">
      <c r="A1522" s="13"/>
      <c r="B1522" s="234"/>
      <c r="C1522" s="235"/>
      <c r="D1522" s="228" t="s">
        <v>197</v>
      </c>
      <c r="E1522" s="236" t="s">
        <v>19</v>
      </c>
      <c r="F1522" s="237" t="s">
        <v>2192</v>
      </c>
      <c r="G1522" s="235"/>
      <c r="H1522" s="238">
        <v>8</v>
      </c>
      <c r="I1522" s="239"/>
      <c r="J1522" s="235"/>
      <c r="K1522" s="235"/>
      <c r="L1522" s="240"/>
      <c r="M1522" s="241"/>
      <c r="N1522" s="242"/>
      <c r="O1522" s="242"/>
      <c r="P1522" s="242"/>
      <c r="Q1522" s="242"/>
      <c r="R1522" s="242"/>
      <c r="S1522" s="242"/>
      <c r="T1522" s="243"/>
      <c r="U1522" s="13"/>
      <c r="V1522" s="13"/>
      <c r="W1522" s="13"/>
      <c r="X1522" s="13"/>
      <c r="Y1522" s="13"/>
      <c r="Z1522" s="13"/>
      <c r="AA1522" s="13"/>
      <c r="AB1522" s="13"/>
      <c r="AC1522" s="13"/>
      <c r="AD1522" s="13"/>
      <c r="AE1522" s="13"/>
      <c r="AT1522" s="244" t="s">
        <v>197</v>
      </c>
      <c r="AU1522" s="244" t="s">
        <v>81</v>
      </c>
      <c r="AV1522" s="13" t="s">
        <v>81</v>
      </c>
      <c r="AW1522" s="13" t="s">
        <v>33</v>
      </c>
      <c r="AX1522" s="13" t="s">
        <v>72</v>
      </c>
      <c r="AY1522" s="244" t="s">
        <v>174</v>
      </c>
    </row>
    <row r="1523" s="13" customFormat="1">
      <c r="A1523" s="13"/>
      <c r="B1523" s="234"/>
      <c r="C1523" s="235"/>
      <c r="D1523" s="228" t="s">
        <v>197</v>
      </c>
      <c r="E1523" s="236" t="s">
        <v>19</v>
      </c>
      <c r="F1523" s="237" t="s">
        <v>2193</v>
      </c>
      <c r="G1523" s="235"/>
      <c r="H1523" s="238">
        <v>8.4000000000000004</v>
      </c>
      <c r="I1523" s="239"/>
      <c r="J1523" s="235"/>
      <c r="K1523" s="235"/>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197</v>
      </c>
      <c r="AU1523" s="244" t="s">
        <v>81</v>
      </c>
      <c r="AV1523" s="13" t="s">
        <v>81</v>
      </c>
      <c r="AW1523" s="13" t="s">
        <v>33</v>
      </c>
      <c r="AX1523" s="13" t="s">
        <v>72</v>
      </c>
      <c r="AY1523" s="244" t="s">
        <v>174</v>
      </c>
    </row>
    <row r="1524" s="13" customFormat="1">
      <c r="A1524" s="13"/>
      <c r="B1524" s="234"/>
      <c r="C1524" s="235"/>
      <c r="D1524" s="228" t="s">
        <v>197</v>
      </c>
      <c r="E1524" s="236" t="s">
        <v>19</v>
      </c>
      <c r="F1524" s="237" t="s">
        <v>2194</v>
      </c>
      <c r="G1524" s="235"/>
      <c r="H1524" s="238">
        <v>12.4</v>
      </c>
      <c r="I1524" s="239"/>
      <c r="J1524" s="235"/>
      <c r="K1524" s="235"/>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197</v>
      </c>
      <c r="AU1524" s="244" t="s">
        <v>81</v>
      </c>
      <c r="AV1524" s="13" t="s">
        <v>81</v>
      </c>
      <c r="AW1524" s="13" t="s">
        <v>33</v>
      </c>
      <c r="AX1524" s="13" t="s">
        <v>72</v>
      </c>
      <c r="AY1524" s="244" t="s">
        <v>174</v>
      </c>
    </row>
    <row r="1525" s="13" customFormat="1">
      <c r="A1525" s="13"/>
      <c r="B1525" s="234"/>
      <c r="C1525" s="235"/>
      <c r="D1525" s="228" t="s">
        <v>197</v>
      </c>
      <c r="E1525" s="236" t="s">
        <v>19</v>
      </c>
      <c r="F1525" s="237" t="s">
        <v>2195</v>
      </c>
      <c r="G1525" s="235"/>
      <c r="H1525" s="238">
        <v>3.7999999999999998</v>
      </c>
      <c r="I1525" s="239"/>
      <c r="J1525" s="235"/>
      <c r="K1525" s="235"/>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197</v>
      </c>
      <c r="AU1525" s="244" t="s">
        <v>81</v>
      </c>
      <c r="AV1525" s="13" t="s">
        <v>81</v>
      </c>
      <c r="AW1525" s="13" t="s">
        <v>33</v>
      </c>
      <c r="AX1525" s="13" t="s">
        <v>72</v>
      </c>
      <c r="AY1525" s="244" t="s">
        <v>174</v>
      </c>
    </row>
    <row r="1526" s="2" customFormat="1">
      <c r="A1526" s="40"/>
      <c r="B1526" s="41"/>
      <c r="C1526" s="245" t="s">
        <v>2221</v>
      </c>
      <c r="D1526" s="245" t="s">
        <v>269</v>
      </c>
      <c r="E1526" s="246" t="s">
        <v>2222</v>
      </c>
      <c r="F1526" s="247" t="s">
        <v>2223</v>
      </c>
      <c r="G1526" s="248" t="s">
        <v>252</v>
      </c>
      <c r="H1526" s="249">
        <v>150.97499999999999</v>
      </c>
      <c r="I1526" s="250"/>
      <c r="J1526" s="251">
        <f>ROUND(I1526*H1526,2)</f>
        <v>0</v>
      </c>
      <c r="K1526" s="247" t="s">
        <v>180</v>
      </c>
      <c r="L1526" s="252"/>
      <c r="M1526" s="253" t="s">
        <v>19</v>
      </c>
      <c r="N1526" s="254" t="s">
        <v>43</v>
      </c>
      <c r="O1526" s="86"/>
      <c r="P1526" s="224">
        <f>O1526*H1526</f>
        <v>0</v>
      </c>
      <c r="Q1526" s="224">
        <v>0.0117</v>
      </c>
      <c r="R1526" s="224">
        <f>Q1526*H1526</f>
        <v>1.7664074999999999</v>
      </c>
      <c r="S1526" s="224">
        <v>0</v>
      </c>
      <c r="T1526" s="225">
        <f>S1526*H1526</f>
        <v>0</v>
      </c>
      <c r="U1526" s="40"/>
      <c r="V1526" s="40"/>
      <c r="W1526" s="40"/>
      <c r="X1526" s="40"/>
      <c r="Y1526" s="40"/>
      <c r="Z1526" s="40"/>
      <c r="AA1526" s="40"/>
      <c r="AB1526" s="40"/>
      <c r="AC1526" s="40"/>
      <c r="AD1526" s="40"/>
      <c r="AE1526" s="40"/>
      <c r="AR1526" s="226" t="s">
        <v>394</v>
      </c>
      <c r="AT1526" s="226" t="s">
        <v>269</v>
      </c>
      <c r="AU1526" s="226" t="s">
        <v>81</v>
      </c>
      <c r="AY1526" s="19" t="s">
        <v>174</v>
      </c>
      <c r="BE1526" s="227">
        <f>IF(N1526="základní",J1526,0)</f>
        <v>0</v>
      </c>
      <c r="BF1526" s="227">
        <f>IF(N1526="snížená",J1526,0)</f>
        <v>0</v>
      </c>
      <c r="BG1526" s="227">
        <f>IF(N1526="zákl. přenesená",J1526,0)</f>
        <v>0</v>
      </c>
      <c r="BH1526" s="227">
        <f>IF(N1526="sníž. přenesená",J1526,0)</f>
        <v>0</v>
      </c>
      <c r="BI1526" s="227">
        <f>IF(N1526="nulová",J1526,0)</f>
        <v>0</v>
      </c>
      <c r="BJ1526" s="19" t="s">
        <v>79</v>
      </c>
      <c r="BK1526" s="227">
        <f>ROUND(I1526*H1526,2)</f>
        <v>0</v>
      </c>
      <c r="BL1526" s="19" t="s">
        <v>275</v>
      </c>
      <c r="BM1526" s="226" t="s">
        <v>2224</v>
      </c>
    </row>
    <row r="1527" s="2" customFormat="1">
      <c r="A1527" s="40"/>
      <c r="B1527" s="41"/>
      <c r="C1527" s="42"/>
      <c r="D1527" s="228" t="s">
        <v>183</v>
      </c>
      <c r="E1527" s="42"/>
      <c r="F1527" s="229" t="s">
        <v>2223</v>
      </c>
      <c r="G1527" s="42"/>
      <c r="H1527" s="42"/>
      <c r="I1527" s="230"/>
      <c r="J1527" s="42"/>
      <c r="K1527" s="42"/>
      <c r="L1527" s="46"/>
      <c r="M1527" s="231"/>
      <c r="N1527" s="232"/>
      <c r="O1527" s="86"/>
      <c r="P1527" s="86"/>
      <c r="Q1527" s="86"/>
      <c r="R1527" s="86"/>
      <c r="S1527" s="86"/>
      <c r="T1527" s="87"/>
      <c r="U1527" s="40"/>
      <c r="V1527" s="40"/>
      <c r="W1527" s="40"/>
      <c r="X1527" s="40"/>
      <c r="Y1527" s="40"/>
      <c r="Z1527" s="40"/>
      <c r="AA1527" s="40"/>
      <c r="AB1527" s="40"/>
      <c r="AC1527" s="40"/>
      <c r="AD1527" s="40"/>
      <c r="AE1527" s="40"/>
      <c r="AT1527" s="19" t="s">
        <v>183</v>
      </c>
      <c r="AU1527" s="19" t="s">
        <v>81</v>
      </c>
    </row>
    <row r="1528" s="13" customFormat="1">
      <c r="A1528" s="13"/>
      <c r="B1528" s="234"/>
      <c r="C1528" s="235"/>
      <c r="D1528" s="228" t="s">
        <v>197</v>
      </c>
      <c r="E1528" s="236" t="s">
        <v>19</v>
      </c>
      <c r="F1528" s="237" t="s">
        <v>2186</v>
      </c>
      <c r="G1528" s="235"/>
      <c r="H1528" s="238">
        <v>2</v>
      </c>
      <c r="I1528" s="239"/>
      <c r="J1528" s="235"/>
      <c r="K1528" s="235"/>
      <c r="L1528" s="240"/>
      <c r="M1528" s="241"/>
      <c r="N1528" s="242"/>
      <c r="O1528" s="242"/>
      <c r="P1528" s="242"/>
      <c r="Q1528" s="242"/>
      <c r="R1528" s="242"/>
      <c r="S1528" s="242"/>
      <c r="T1528" s="243"/>
      <c r="U1528" s="13"/>
      <c r="V1528" s="13"/>
      <c r="W1528" s="13"/>
      <c r="X1528" s="13"/>
      <c r="Y1528" s="13"/>
      <c r="Z1528" s="13"/>
      <c r="AA1528" s="13"/>
      <c r="AB1528" s="13"/>
      <c r="AC1528" s="13"/>
      <c r="AD1528" s="13"/>
      <c r="AE1528" s="13"/>
      <c r="AT1528" s="244" t="s">
        <v>197</v>
      </c>
      <c r="AU1528" s="244" t="s">
        <v>81</v>
      </c>
      <c r="AV1528" s="13" t="s">
        <v>81</v>
      </c>
      <c r="AW1528" s="13" t="s">
        <v>33</v>
      </c>
      <c r="AX1528" s="13" t="s">
        <v>72</v>
      </c>
      <c r="AY1528" s="244" t="s">
        <v>174</v>
      </c>
    </row>
    <row r="1529" s="13" customFormat="1">
      <c r="A1529" s="13"/>
      <c r="B1529" s="234"/>
      <c r="C1529" s="235"/>
      <c r="D1529" s="228" t="s">
        <v>197</v>
      </c>
      <c r="E1529" s="236" t="s">
        <v>19</v>
      </c>
      <c r="F1529" s="237" t="s">
        <v>2187</v>
      </c>
      <c r="G1529" s="235"/>
      <c r="H1529" s="238">
        <v>24.050000000000001</v>
      </c>
      <c r="I1529" s="239"/>
      <c r="J1529" s="235"/>
      <c r="K1529" s="235"/>
      <c r="L1529" s="240"/>
      <c r="M1529" s="241"/>
      <c r="N1529" s="242"/>
      <c r="O1529" s="242"/>
      <c r="P1529" s="242"/>
      <c r="Q1529" s="242"/>
      <c r="R1529" s="242"/>
      <c r="S1529" s="242"/>
      <c r="T1529" s="243"/>
      <c r="U1529" s="13"/>
      <c r="V1529" s="13"/>
      <c r="W1529" s="13"/>
      <c r="X1529" s="13"/>
      <c r="Y1529" s="13"/>
      <c r="Z1529" s="13"/>
      <c r="AA1529" s="13"/>
      <c r="AB1529" s="13"/>
      <c r="AC1529" s="13"/>
      <c r="AD1529" s="13"/>
      <c r="AE1529" s="13"/>
      <c r="AT1529" s="244" t="s">
        <v>197</v>
      </c>
      <c r="AU1529" s="244" t="s">
        <v>81</v>
      </c>
      <c r="AV1529" s="13" t="s">
        <v>81</v>
      </c>
      <c r="AW1529" s="13" t="s">
        <v>33</v>
      </c>
      <c r="AX1529" s="13" t="s">
        <v>72</v>
      </c>
      <c r="AY1529" s="244" t="s">
        <v>174</v>
      </c>
    </row>
    <row r="1530" s="13" customFormat="1">
      <c r="A1530" s="13"/>
      <c r="B1530" s="234"/>
      <c r="C1530" s="235"/>
      <c r="D1530" s="228" t="s">
        <v>197</v>
      </c>
      <c r="E1530" s="236" t="s">
        <v>19</v>
      </c>
      <c r="F1530" s="237" t="s">
        <v>2188</v>
      </c>
      <c r="G1530" s="235"/>
      <c r="H1530" s="238">
        <v>49.799999999999997</v>
      </c>
      <c r="I1530" s="239"/>
      <c r="J1530" s="235"/>
      <c r="K1530" s="235"/>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197</v>
      </c>
      <c r="AU1530" s="244" t="s">
        <v>81</v>
      </c>
      <c r="AV1530" s="13" t="s">
        <v>81</v>
      </c>
      <c r="AW1530" s="13" t="s">
        <v>33</v>
      </c>
      <c r="AX1530" s="13" t="s">
        <v>72</v>
      </c>
      <c r="AY1530" s="244" t="s">
        <v>174</v>
      </c>
    </row>
    <row r="1531" s="13" customFormat="1">
      <c r="A1531" s="13"/>
      <c r="B1531" s="234"/>
      <c r="C1531" s="235"/>
      <c r="D1531" s="228" t="s">
        <v>197</v>
      </c>
      <c r="E1531" s="236" t="s">
        <v>19</v>
      </c>
      <c r="F1531" s="237" t="s">
        <v>2189</v>
      </c>
      <c r="G1531" s="235"/>
      <c r="H1531" s="238">
        <v>17.600000000000001</v>
      </c>
      <c r="I1531" s="239"/>
      <c r="J1531" s="235"/>
      <c r="K1531" s="235"/>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197</v>
      </c>
      <c r="AU1531" s="244" t="s">
        <v>81</v>
      </c>
      <c r="AV1531" s="13" t="s">
        <v>81</v>
      </c>
      <c r="AW1531" s="13" t="s">
        <v>33</v>
      </c>
      <c r="AX1531" s="13" t="s">
        <v>72</v>
      </c>
      <c r="AY1531" s="244" t="s">
        <v>174</v>
      </c>
    </row>
    <row r="1532" s="13" customFormat="1">
      <c r="A1532" s="13"/>
      <c r="B1532" s="234"/>
      <c r="C1532" s="235"/>
      <c r="D1532" s="228" t="s">
        <v>197</v>
      </c>
      <c r="E1532" s="236" t="s">
        <v>19</v>
      </c>
      <c r="F1532" s="237" t="s">
        <v>2190</v>
      </c>
      <c r="G1532" s="235"/>
      <c r="H1532" s="238">
        <v>9</v>
      </c>
      <c r="I1532" s="239"/>
      <c r="J1532" s="235"/>
      <c r="K1532" s="235"/>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197</v>
      </c>
      <c r="AU1532" s="244" t="s">
        <v>81</v>
      </c>
      <c r="AV1532" s="13" t="s">
        <v>81</v>
      </c>
      <c r="AW1532" s="13" t="s">
        <v>33</v>
      </c>
      <c r="AX1532" s="13" t="s">
        <v>72</v>
      </c>
      <c r="AY1532" s="244" t="s">
        <v>174</v>
      </c>
    </row>
    <row r="1533" s="13" customFormat="1">
      <c r="A1533" s="13"/>
      <c r="B1533" s="234"/>
      <c r="C1533" s="235"/>
      <c r="D1533" s="228" t="s">
        <v>197</v>
      </c>
      <c r="E1533" s="236" t="s">
        <v>19</v>
      </c>
      <c r="F1533" s="237" t="s">
        <v>2191</v>
      </c>
      <c r="G1533" s="235"/>
      <c r="H1533" s="238">
        <v>2.2000000000000002</v>
      </c>
      <c r="I1533" s="239"/>
      <c r="J1533" s="235"/>
      <c r="K1533" s="235"/>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197</v>
      </c>
      <c r="AU1533" s="244" t="s">
        <v>81</v>
      </c>
      <c r="AV1533" s="13" t="s">
        <v>81</v>
      </c>
      <c r="AW1533" s="13" t="s">
        <v>33</v>
      </c>
      <c r="AX1533" s="13" t="s">
        <v>72</v>
      </c>
      <c r="AY1533" s="244" t="s">
        <v>174</v>
      </c>
    </row>
    <row r="1534" s="13" customFormat="1">
      <c r="A1534" s="13"/>
      <c r="B1534" s="234"/>
      <c r="C1534" s="235"/>
      <c r="D1534" s="228" t="s">
        <v>197</v>
      </c>
      <c r="E1534" s="236" t="s">
        <v>19</v>
      </c>
      <c r="F1534" s="237" t="s">
        <v>2192</v>
      </c>
      <c r="G1534" s="235"/>
      <c r="H1534" s="238">
        <v>8</v>
      </c>
      <c r="I1534" s="239"/>
      <c r="J1534" s="235"/>
      <c r="K1534" s="235"/>
      <c r="L1534" s="240"/>
      <c r="M1534" s="241"/>
      <c r="N1534" s="242"/>
      <c r="O1534" s="242"/>
      <c r="P1534" s="242"/>
      <c r="Q1534" s="242"/>
      <c r="R1534" s="242"/>
      <c r="S1534" s="242"/>
      <c r="T1534" s="243"/>
      <c r="U1534" s="13"/>
      <c r="V1534" s="13"/>
      <c r="W1534" s="13"/>
      <c r="X1534" s="13"/>
      <c r="Y1534" s="13"/>
      <c r="Z1534" s="13"/>
      <c r="AA1534" s="13"/>
      <c r="AB1534" s="13"/>
      <c r="AC1534" s="13"/>
      <c r="AD1534" s="13"/>
      <c r="AE1534" s="13"/>
      <c r="AT1534" s="244" t="s">
        <v>197</v>
      </c>
      <c r="AU1534" s="244" t="s">
        <v>81</v>
      </c>
      <c r="AV1534" s="13" t="s">
        <v>81</v>
      </c>
      <c r="AW1534" s="13" t="s">
        <v>33</v>
      </c>
      <c r="AX1534" s="13" t="s">
        <v>72</v>
      </c>
      <c r="AY1534" s="244" t="s">
        <v>174</v>
      </c>
    </row>
    <row r="1535" s="13" customFormat="1">
      <c r="A1535" s="13"/>
      <c r="B1535" s="234"/>
      <c r="C1535" s="235"/>
      <c r="D1535" s="228" t="s">
        <v>197</v>
      </c>
      <c r="E1535" s="236" t="s">
        <v>19</v>
      </c>
      <c r="F1535" s="237" t="s">
        <v>2193</v>
      </c>
      <c r="G1535" s="235"/>
      <c r="H1535" s="238">
        <v>8.4000000000000004</v>
      </c>
      <c r="I1535" s="239"/>
      <c r="J1535" s="235"/>
      <c r="K1535" s="235"/>
      <c r="L1535" s="240"/>
      <c r="M1535" s="241"/>
      <c r="N1535" s="242"/>
      <c r="O1535" s="242"/>
      <c r="P1535" s="242"/>
      <c r="Q1535" s="242"/>
      <c r="R1535" s="242"/>
      <c r="S1535" s="242"/>
      <c r="T1535" s="243"/>
      <c r="U1535" s="13"/>
      <c r="V1535" s="13"/>
      <c r="W1535" s="13"/>
      <c r="X1535" s="13"/>
      <c r="Y1535" s="13"/>
      <c r="Z1535" s="13"/>
      <c r="AA1535" s="13"/>
      <c r="AB1535" s="13"/>
      <c r="AC1535" s="13"/>
      <c r="AD1535" s="13"/>
      <c r="AE1535" s="13"/>
      <c r="AT1535" s="244" t="s">
        <v>197</v>
      </c>
      <c r="AU1535" s="244" t="s">
        <v>81</v>
      </c>
      <c r="AV1535" s="13" t="s">
        <v>81</v>
      </c>
      <c r="AW1535" s="13" t="s">
        <v>33</v>
      </c>
      <c r="AX1535" s="13" t="s">
        <v>72</v>
      </c>
      <c r="AY1535" s="244" t="s">
        <v>174</v>
      </c>
    </row>
    <row r="1536" s="13" customFormat="1">
      <c r="A1536" s="13"/>
      <c r="B1536" s="234"/>
      <c r="C1536" s="235"/>
      <c r="D1536" s="228" t="s">
        <v>197</v>
      </c>
      <c r="E1536" s="236" t="s">
        <v>19</v>
      </c>
      <c r="F1536" s="237" t="s">
        <v>2194</v>
      </c>
      <c r="G1536" s="235"/>
      <c r="H1536" s="238">
        <v>12.4</v>
      </c>
      <c r="I1536" s="239"/>
      <c r="J1536" s="235"/>
      <c r="K1536" s="235"/>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197</v>
      </c>
      <c r="AU1536" s="244" t="s">
        <v>81</v>
      </c>
      <c r="AV1536" s="13" t="s">
        <v>81</v>
      </c>
      <c r="AW1536" s="13" t="s">
        <v>33</v>
      </c>
      <c r="AX1536" s="13" t="s">
        <v>72</v>
      </c>
      <c r="AY1536" s="244" t="s">
        <v>174</v>
      </c>
    </row>
    <row r="1537" s="13" customFormat="1">
      <c r="A1537" s="13"/>
      <c r="B1537" s="234"/>
      <c r="C1537" s="235"/>
      <c r="D1537" s="228" t="s">
        <v>197</v>
      </c>
      <c r="E1537" s="236" t="s">
        <v>19</v>
      </c>
      <c r="F1537" s="237" t="s">
        <v>2195</v>
      </c>
      <c r="G1537" s="235"/>
      <c r="H1537" s="238">
        <v>3.7999999999999998</v>
      </c>
      <c r="I1537" s="239"/>
      <c r="J1537" s="235"/>
      <c r="K1537" s="235"/>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197</v>
      </c>
      <c r="AU1537" s="244" t="s">
        <v>81</v>
      </c>
      <c r="AV1537" s="13" t="s">
        <v>81</v>
      </c>
      <c r="AW1537" s="13" t="s">
        <v>33</v>
      </c>
      <c r="AX1537" s="13" t="s">
        <v>72</v>
      </c>
      <c r="AY1537" s="244" t="s">
        <v>174</v>
      </c>
    </row>
    <row r="1538" s="13" customFormat="1">
      <c r="A1538" s="13"/>
      <c r="B1538" s="234"/>
      <c r="C1538" s="235"/>
      <c r="D1538" s="228" t="s">
        <v>197</v>
      </c>
      <c r="E1538" s="235"/>
      <c r="F1538" s="237" t="s">
        <v>2225</v>
      </c>
      <c r="G1538" s="235"/>
      <c r="H1538" s="238">
        <v>150.97499999999999</v>
      </c>
      <c r="I1538" s="239"/>
      <c r="J1538" s="235"/>
      <c r="K1538" s="235"/>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197</v>
      </c>
      <c r="AU1538" s="244" t="s">
        <v>81</v>
      </c>
      <c r="AV1538" s="13" t="s">
        <v>81</v>
      </c>
      <c r="AW1538" s="13" t="s">
        <v>4</v>
      </c>
      <c r="AX1538" s="13" t="s">
        <v>79</v>
      </c>
      <c r="AY1538" s="244" t="s">
        <v>174</v>
      </c>
    </row>
    <row r="1539" s="2" customFormat="1">
      <c r="A1539" s="40"/>
      <c r="B1539" s="41"/>
      <c r="C1539" s="215" t="s">
        <v>2226</v>
      </c>
      <c r="D1539" s="215" t="s">
        <v>176</v>
      </c>
      <c r="E1539" s="216" t="s">
        <v>2227</v>
      </c>
      <c r="F1539" s="217" t="s">
        <v>2228</v>
      </c>
      <c r="G1539" s="218" t="s">
        <v>252</v>
      </c>
      <c r="H1539" s="219">
        <v>137.25</v>
      </c>
      <c r="I1539" s="220"/>
      <c r="J1539" s="221">
        <f>ROUND(I1539*H1539,2)</f>
        <v>0</v>
      </c>
      <c r="K1539" s="217" t="s">
        <v>180</v>
      </c>
      <c r="L1539" s="46"/>
      <c r="M1539" s="222" t="s">
        <v>19</v>
      </c>
      <c r="N1539" s="223" t="s">
        <v>43</v>
      </c>
      <c r="O1539" s="86"/>
      <c r="P1539" s="224">
        <f>O1539*H1539</f>
        <v>0</v>
      </c>
      <c r="Q1539" s="224">
        <v>0</v>
      </c>
      <c r="R1539" s="224">
        <f>Q1539*H1539</f>
        <v>0</v>
      </c>
      <c r="S1539" s="224">
        <v>0</v>
      </c>
      <c r="T1539" s="225">
        <f>S1539*H1539</f>
        <v>0</v>
      </c>
      <c r="U1539" s="40"/>
      <c r="V1539" s="40"/>
      <c r="W1539" s="40"/>
      <c r="X1539" s="40"/>
      <c r="Y1539" s="40"/>
      <c r="Z1539" s="40"/>
      <c r="AA1539" s="40"/>
      <c r="AB1539" s="40"/>
      <c r="AC1539" s="40"/>
      <c r="AD1539" s="40"/>
      <c r="AE1539" s="40"/>
      <c r="AR1539" s="226" t="s">
        <v>275</v>
      </c>
      <c r="AT1539" s="226" t="s">
        <v>176</v>
      </c>
      <c r="AU1539" s="226" t="s">
        <v>81</v>
      </c>
      <c r="AY1539" s="19" t="s">
        <v>174</v>
      </c>
      <c r="BE1539" s="227">
        <f>IF(N1539="základní",J1539,0)</f>
        <v>0</v>
      </c>
      <c r="BF1539" s="227">
        <f>IF(N1539="snížená",J1539,0)</f>
        <v>0</v>
      </c>
      <c r="BG1539" s="227">
        <f>IF(N1539="zákl. přenesená",J1539,0)</f>
        <v>0</v>
      </c>
      <c r="BH1539" s="227">
        <f>IF(N1539="sníž. přenesená",J1539,0)</f>
        <v>0</v>
      </c>
      <c r="BI1539" s="227">
        <f>IF(N1539="nulová",J1539,0)</f>
        <v>0</v>
      </c>
      <c r="BJ1539" s="19" t="s">
        <v>79</v>
      </c>
      <c r="BK1539" s="227">
        <f>ROUND(I1539*H1539,2)</f>
        <v>0</v>
      </c>
      <c r="BL1539" s="19" t="s">
        <v>275</v>
      </c>
      <c r="BM1539" s="226" t="s">
        <v>2229</v>
      </c>
    </row>
    <row r="1540" s="2" customFormat="1">
      <c r="A1540" s="40"/>
      <c r="B1540" s="41"/>
      <c r="C1540" s="42"/>
      <c r="D1540" s="228" t="s">
        <v>183</v>
      </c>
      <c r="E1540" s="42"/>
      <c r="F1540" s="229" t="s">
        <v>2230</v>
      </c>
      <c r="G1540" s="42"/>
      <c r="H1540" s="42"/>
      <c r="I1540" s="230"/>
      <c r="J1540" s="42"/>
      <c r="K1540" s="42"/>
      <c r="L1540" s="46"/>
      <c r="M1540" s="231"/>
      <c r="N1540" s="232"/>
      <c r="O1540" s="86"/>
      <c r="P1540" s="86"/>
      <c r="Q1540" s="86"/>
      <c r="R1540" s="86"/>
      <c r="S1540" s="86"/>
      <c r="T1540" s="87"/>
      <c r="U1540" s="40"/>
      <c r="V1540" s="40"/>
      <c r="W1540" s="40"/>
      <c r="X1540" s="40"/>
      <c r="Y1540" s="40"/>
      <c r="Z1540" s="40"/>
      <c r="AA1540" s="40"/>
      <c r="AB1540" s="40"/>
      <c r="AC1540" s="40"/>
      <c r="AD1540" s="40"/>
      <c r="AE1540" s="40"/>
      <c r="AT1540" s="19" t="s">
        <v>183</v>
      </c>
      <c r="AU1540" s="19" t="s">
        <v>81</v>
      </c>
    </row>
    <row r="1541" s="2" customFormat="1">
      <c r="A1541" s="40"/>
      <c r="B1541" s="41"/>
      <c r="C1541" s="42"/>
      <c r="D1541" s="228" t="s">
        <v>185</v>
      </c>
      <c r="E1541" s="42"/>
      <c r="F1541" s="233" t="s">
        <v>2220</v>
      </c>
      <c r="G1541" s="42"/>
      <c r="H1541" s="42"/>
      <c r="I1541" s="230"/>
      <c r="J1541" s="42"/>
      <c r="K1541" s="42"/>
      <c r="L1541" s="46"/>
      <c r="M1541" s="231"/>
      <c r="N1541" s="232"/>
      <c r="O1541" s="86"/>
      <c r="P1541" s="86"/>
      <c r="Q1541" s="86"/>
      <c r="R1541" s="86"/>
      <c r="S1541" s="86"/>
      <c r="T1541" s="87"/>
      <c r="U1541" s="40"/>
      <c r="V1541" s="40"/>
      <c r="W1541" s="40"/>
      <c r="X1541" s="40"/>
      <c r="Y1541" s="40"/>
      <c r="Z1541" s="40"/>
      <c r="AA1541" s="40"/>
      <c r="AB1541" s="40"/>
      <c r="AC1541" s="40"/>
      <c r="AD1541" s="40"/>
      <c r="AE1541" s="40"/>
      <c r="AT1541" s="19" t="s">
        <v>185</v>
      </c>
      <c r="AU1541" s="19" t="s">
        <v>81</v>
      </c>
    </row>
    <row r="1542" s="2" customFormat="1" ht="21.75" customHeight="1">
      <c r="A1542" s="40"/>
      <c r="B1542" s="41"/>
      <c r="C1542" s="215" t="s">
        <v>2231</v>
      </c>
      <c r="D1542" s="215" t="s">
        <v>176</v>
      </c>
      <c r="E1542" s="216" t="s">
        <v>2232</v>
      </c>
      <c r="F1542" s="217" t="s">
        <v>2233</v>
      </c>
      <c r="G1542" s="218" t="s">
        <v>179</v>
      </c>
      <c r="H1542" s="219">
        <v>68</v>
      </c>
      <c r="I1542" s="220"/>
      <c r="J1542" s="221">
        <f>ROUND(I1542*H1542,2)</f>
        <v>0</v>
      </c>
      <c r="K1542" s="217" t="s">
        <v>180</v>
      </c>
      <c r="L1542" s="46"/>
      <c r="M1542" s="222" t="s">
        <v>19</v>
      </c>
      <c r="N1542" s="223" t="s">
        <v>43</v>
      </c>
      <c r="O1542" s="86"/>
      <c r="P1542" s="224">
        <f>O1542*H1542</f>
        <v>0</v>
      </c>
      <c r="Q1542" s="224">
        <v>0.00055000000000000003</v>
      </c>
      <c r="R1542" s="224">
        <f>Q1542*H1542</f>
        <v>0.037400000000000003</v>
      </c>
      <c r="S1542" s="224">
        <v>0</v>
      </c>
      <c r="T1542" s="225">
        <f>S1542*H1542</f>
        <v>0</v>
      </c>
      <c r="U1542" s="40"/>
      <c r="V1542" s="40"/>
      <c r="W1542" s="40"/>
      <c r="X1542" s="40"/>
      <c r="Y1542" s="40"/>
      <c r="Z1542" s="40"/>
      <c r="AA1542" s="40"/>
      <c r="AB1542" s="40"/>
      <c r="AC1542" s="40"/>
      <c r="AD1542" s="40"/>
      <c r="AE1542" s="40"/>
      <c r="AR1542" s="226" t="s">
        <v>275</v>
      </c>
      <c r="AT1542" s="226" t="s">
        <v>176</v>
      </c>
      <c r="AU1542" s="226" t="s">
        <v>81</v>
      </c>
      <c r="AY1542" s="19" t="s">
        <v>174</v>
      </c>
      <c r="BE1542" s="227">
        <f>IF(N1542="základní",J1542,0)</f>
        <v>0</v>
      </c>
      <c r="BF1542" s="227">
        <f>IF(N1542="snížená",J1542,0)</f>
        <v>0</v>
      </c>
      <c r="BG1542" s="227">
        <f>IF(N1542="zákl. přenesená",J1542,0)</f>
        <v>0</v>
      </c>
      <c r="BH1542" s="227">
        <f>IF(N1542="sníž. přenesená",J1542,0)</f>
        <v>0</v>
      </c>
      <c r="BI1542" s="227">
        <f>IF(N1542="nulová",J1542,0)</f>
        <v>0</v>
      </c>
      <c r="BJ1542" s="19" t="s">
        <v>79</v>
      </c>
      <c r="BK1542" s="227">
        <f>ROUND(I1542*H1542,2)</f>
        <v>0</v>
      </c>
      <c r="BL1542" s="19" t="s">
        <v>275</v>
      </c>
      <c r="BM1542" s="226" t="s">
        <v>2234</v>
      </c>
    </row>
    <row r="1543" s="2" customFormat="1">
      <c r="A1543" s="40"/>
      <c r="B1543" s="41"/>
      <c r="C1543" s="42"/>
      <c r="D1543" s="228" t="s">
        <v>183</v>
      </c>
      <c r="E1543" s="42"/>
      <c r="F1543" s="229" t="s">
        <v>2235</v>
      </c>
      <c r="G1543" s="42"/>
      <c r="H1543" s="42"/>
      <c r="I1543" s="230"/>
      <c r="J1543" s="42"/>
      <c r="K1543" s="42"/>
      <c r="L1543" s="46"/>
      <c r="M1543" s="231"/>
      <c r="N1543" s="232"/>
      <c r="O1543" s="86"/>
      <c r="P1543" s="86"/>
      <c r="Q1543" s="86"/>
      <c r="R1543" s="86"/>
      <c r="S1543" s="86"/>
      <c r="T1543" s="87"/>
      <c r="U1543" s="40"/>
      <c r="V1543" s="40"/>
      <c r="W1543" s="40"/>
      <c r="X1543" s="40"/>
      <c r="Y1543" s="40"/>
      <c r="Z1543" s="40"/>
      <c r="AA1543" s="40"/>
      <c r="AB1543" s="40"/>
      <c r="AC1543" s="40"/>
      <c r="AD1543" s="40"/>
      <c r="AE1543" s="40"/>
      <c r="AT1543" s="19" t="s">
        <v>183</v>
      </c>
      <c r="AU1543" s="19" t="s">
        <v>81</v>
      </c>
    </row>
    <row r="1544" s="2" customFormat="1">
      <c r="A1544" s="40"/>
      <c r="B1544" s="41"/>
      <c r="C1544" s="42"/>
      <c r="D1544" s="228" t="s">
        <v>185</v>
      </c>
      <c r="E1544" s="42"/>
      <c r="F1544" s="233" t="s">
        <v>2236</v>
      </c>
      <c r="G1544" s="42"/>
      <c r="H1544" s="42"/>
      <c r="I1544" s="230"/>
      <c r="J1544" s="42"/>
      <c r="K1544" s="42"/>
      <c r="L1544" s="46"/>
      <c r="M1544" s="231"/>
      <c r="N1544" s="232"/>
      <c r="O1544" s="86"/>
      <c r="P1544" s="86"/>
      <c r="Q1544" s="86"/>
      <c r="R1544" s="86"/>
      <c r="S1544" s="86"/>
      <c r="T1544" s="87"/>
      <c r="U1544" s="40"/>
      <c r="V1544" s="40"/>
      <c r="W1544" s="40"/>
      <c r="X1544" s="40"/>
      <c r="Y1544" s="40"/>
      <c r="Z1544" s="40"/>
      <c r="AA1544" s="40"/>
      <c r="AB1544" s="40"/>
      <c r="AC1544" s="40"/>
      <c r="AD1544" s="40"/>
      <c r="AE1544" s="40"/>
      <c r="AT1544" s="19" t="s">
        <v>185</v>
      </c>
      <c r="AU1544" s="19" t="s">
        <v>81</v>
      </c>
    </row>
    <row r="1545" s="13" customFormat="1">
      <c r="A1545" s="13"/>
      <c r="B1545" s="234"/>
      <c r="C1545" s="235"/>
      <c r="D1545" s="228" t="s">
        <v>197</v>
      </c>
      <c r="E1545" s="236" t="s">
        <v>19</v>
      </c>
      <c r="F1545" s="237" t="s">
        <v>2237</v>
      </c>
      <c r="G1545" s="235"/>
      <c r="H1545" s="238">
        <v>0</v>
      </c>
      <c r="I1545" s="239"/>
      <c r="J1545" s="235"/>
      <c r="K1545" s="235"/>
      <c r="L1545" s="240"/>
      <c r="M1545" s="241"/>
      <c r="N1545" s="242"/>
      <c r="O1545" s="242"/>
      <c r="P1545" s="242"/>
      <c r="Q1545" s="242"/>
      <c r="R1545" s="242"/>
      <c r="S1545" s="242"/>
      <c r="T1545" s="243"/>
      <c r="U1545" s="13"/>
      <c r="V1545" s="13"/>
      <c r="W1545" s="13"/>
      <c r="X1545" s="13"/>
      <c r="Y1545" s="13"/>
      <c r="Z1545" s="13"/>
      <c r="AA1545" s="13"/>
      <c r="AB1545" s="13"/>
      <c r="AC1545" s="13"/>
      <c r="AD1545" s="13"/>
      <c r="AE1545" s="13"/>
      <c r="AT1545" s="244" t="s">
        <v>197</v>
      </c>
      <c r="AU1545" s="244" t="s">
        <v>81</v>
      </c>
      <c r="AV1545" s="13" t="s">
        <v>81</v>
      </c>
      <c r="AW1545" s="13" t="s">
        <v>33</v>
      </c>
      <c r="AX1545" s="13" t="s">
        <v>72</v>
      </c>
      <c r="AY1545" s="244" t="s">
        <v>174</v>
      </c>
    </row>
    <row r="1546" s="13" customFormat="1">
      <c r="A1546" s="13"/>
      <c r="B1546" s="234"/>
      <c r="C1546" s="235"/>
      <c r="D1546" s="228" t="s">
        <v>197</v>
      </c>
      <c r="E1546" s="236" t="s">
        <v>19</v>
      </c>
      <c r="F1546" s="237" t="s">
        <v>2238</v>
      </c>
      <c r="G1546" s="235"/>
      <c r="H1546" s="238">
        <v>8</v>
      </c>
      <c r="I1546" s="239"/>
      <c r="J1546" s="235"/>
      <c r="K1546" s="235"/>
      <c r="L1546" s="240"/>
      <c r="M1546" s="241"/>
      <c r="N1546" s="242"/>
      <c r="O1546" s="242"/>
      <c r="P1546" s="242"/>
      <c r="Q1546" s="242"/>
      <c r="R1546" s="242"/>
      <c r="S1546" s="242"/>
      <c r="T1546" s="243"/>
      <c r="U1546" s="13"/>
      <c r="V1546" s="13"/>
      <c r="W1546" s="13"/>
      <c r="X1546" s="13"/>
      <c r="Y1546" s="13"/>
      <c r="Z1546" s="13"/>
      <c r="AA1546" s="13"/>
      <c r="AB1546" s="13"/>
      <c r="AC1546" s="13"/>
      <c r="AD1546" s="13"/>
      <c r="AE1546" s="13"/>
      <c r="AT1546" s="244" t="s">
        <v>197</v>
      </c>
      <c r="AU1546" s="244" t="s">
        <v>81</v>
      </c>
      <c r="AV1546" s="13" t="s">
        <v>81</v>
      </c>
      <c r="AW1546" s="13" t="s">
        <v>33</v>
      </c>
      <c r="AX1546" s="13" t="s">
        <v>72</v>
      </c>
      <c r="AY1546" s="244" t="s">
        <v>174</v>
      </c>
    </row>
    <row r="1547" s="13" customFormat="1">
      <c r="A1547" s="13"/>
      <c r="B1547" s="234"/>
      <c r="C1547" s="235"/>
      <c r="D1547" s="228" t="s">
        <v>197</v>
      </c>
      <c r="E1547" s="236" t="s">
        <v>19</v>
      </c>
      <c r="F1547" s="237" t="s">
        <v>2239</v>
      </c>
      <c r="G1547" s="235"/>
      <c r="H1547" s="238">
        <v>24</v>
      </c>
      <c r="I1547" s="239"/>
      <c r="J1547" s="235"/>
      <c r="K1547" s="235"/>
      <c r="L1547" s="240"/>
      <c r="M1547" s="241"/>
      <c r="N1547" s="242"/>
      <c r="O1547" s="242"/>
      <c r="P1547" s="242"/>
      <c r="Q1547" s="242"/>
      <c r="R1547" s="242"/>
      <c r="S1547" s="242"/>
      <c r="T1547" s="243"/>
      <c r="U1547" s="13"/>
      <c r="V1547" s="13"/>
      <c r="W1547" s="13"/>
      <c r="X1547" s="13"/>
      <c r="Y1547" s="13"/>
      <c r="Z1547" s="13"/>
      <c r="AA1547" s="13"/>
      <c r="AB1547" s="13"/>
      <c r="AC1547" s="13"/>
      <c r="AD1547" s="13"/>
      <c r="AE1547" s="13"/>
      <c r="AT1547" s="244" t="s">
        <v>197</v>
      </c>
      <c r="AU1547" s="244" t="s">
        <v>81</v>
      </c>
      <c r="AV1547" s="13" t="s">
        <v>81</v>
      </c>
      <c r="AW1547" s="13" t="s">
        <v>33</v>
      </c>
      <c r="AX1547" s="13" t="s">
        <v>72</v>
      </c>
      <c r="AY1547" s="244" t="s">
        <v>174</v>
      </c>
    </row>
    <row r="1548" s="13" customFormat="1">
      <c r="A1548" s="13"/>
      <c r="B1548" s="234"/>
      <c r="C1548" s="235"/>
      <c r="D1548" s="228" t="s">
        <v>197</v>
      </c>
      <c r="E1548" s="236" t="s">
        <v>19</v>
      </c>
      <c r="F1548" s="237" t="s">
        <v>2212</v>
      </c>
      <c r="G1548" s="235"/>
      <c r="H1548" s="238">
        <v>4</v>
      </c>
      <c r="I1548" s="239"/>
      <c r="J1548" s="235"/>
      <c r="K1548" s="235"/>
      <c r="L1548" s="240"/>
      <c r="M1548" s="241"/>
      <c r="N1548" s="242"/>
      <c r="O1548" s="242"/>
      <c r="P1548" s="242"/>
      <c r="Q1548" s="242"/>
      <c r="R1548" s="242"/>
      <c r="S1548" s="242"/>
      <c r="T1548" s="243"/>
      <c r="U1548" s="13"/>
      <c r="V1548" s="13"/>
      <c r="W1548" s="13"/>
      <c r="X1548" s="13"/>
      <c r="Y1548" s="13"/>
      <c r="Z1548" s="13"/>
      <c r="AA1548" s="13"/>
      <c r="AB1548" s="13"/>
      <c r="AC1548" s="13"/>
      <c r="AD1548" s="13"/>
      <c r="AE1548" s="13"/>
      <c r="AT1548" s="244" t="s">
        <v>197</v>
      </c>
      <c r="AU1548" s="244" t="s">
        <v>81</v>
      </c>
      <c r="AV1548" s="13" t="s">
        <v>81</v>
      </c>
      <c r="AW1548" s="13" t="s">
        <v>33</v>
      </c>
      <c r="AX1548" s="13" t="s">
        <v>72</v>
      </c>
      <c r="AY1548" s="244" t="s">
        <v>174</v>
      </c>
    </row>
    <row r="1549" s="13" customFormat="1">
      <c r="A1549" s="13"/>
      <c r="B1549" s="234"/>
      <c r="C1549" s="235"/>
      <c r="D1549" s="228" t="s">
        <v>197</v>
      </c>
      <c r="E1549" s="236" t="s">
        <v>19</v>
      </c>
      <c r="F1549" s="237" t="s">
        <v>2240</v>
      </c>
      <c r="G1549" s="235"/>
      <c r="H1549" s="238">
        <v>2</v>
      </c>
      <c r="I1549" s="239"/>
      <c r="J1549" s="235"/>
      <c r="K1549" s="235"/>
      <c r="L1549" s="240"/>
      <c r="M1549" s="241"/>
      <c r="N1549" s="242"/>
      <c r="O1549" s="242"/>
      <c r="P1549" s="242"/>
      <c r="Q1549" s="242"/>
      <c r="R1549" s="242"/>
      <c r="S1549" s="242"/>
      <c r="T1549" s="243"/>
      <c r="U1549" s="13"/>
      <c r="V1549" s="13"/>
      <c r="W1549" s="13"/>
      <c r="X1549" s="13"/>
      <c r="Y1549" s="13"/>
      <c r="Z1549" s="13"/>
      <c r="AA1549" s="13"/>
      <c r="AB1549" s="13"/>
      <c r="AC1549" s="13"/>
      <c r="AD1549" s="13"/>
      <c r="AE1549" s="13"/>
      <c r="AT1549" s="244" t="s">
        <v>197</v>
      </c>
      <c r="AU1549" s="244" t="s">
        <v>81</v>
      </c>
      <c r="AV1549" s="13" t="s">
        <v>81</v>
      </c>
      <c r="AW1549" s="13" t="s">
        <v>33</v>
      </c>
      <c r="AX1549" s="13" t="s">
        <v>72</v>
      </c>
      <c r="AY1549" s="244" t="s">
        <v>174</v>
      </c>
    </row>
    <row r="1550" s="13" customFormat="1">
      <c r="A1550" s="13"/>
      <c r="B1550" s="234"/>
      <c r="C1550" s="235"/>
      <c r="D1550" s="228" t="s">
        <v>197</v>
      </c>
      <c r="E1550" s="236" t="s">
        <v>19</v>
      </c>
      <c r="F1550" s="237" t="s">
        <v>2241</v>
      </c>
      <c r="G1550" s="235"/>
      <c r="H1550" s="238">
        <v>2</v>
      </c>
      <c r="I1550" s="239"/>
      <c r="J1550" s="235"/>
      <c r="K1550" s="235"/>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197</v>
      </c>
      <c r="AU1550" s="244" t="s">
        <v>81</v>
      </c>
      <c r="AV1550" s="13" t="s">
        <v>81</v>
      </c>
      <c r="AW1550" s="13" t="s">
        <v>33</v>
      </c>
      <c r="AX1550" s="13" t="s">
        <v>72</v>
      </c>
      <c r="AY1550" s="244" t="s">
        <v>174</v>
      </c>
    </row>
    <row r="1551" s="13" customFormat="1">
      <c r="A1551" s="13"/>
      <c r="B1551" s="234"/>
      <c r="C1551" s="235"/>
      <c r="D1551" s="228" t="s">
        <v>197</v>
      </c>
      <c r="E1551" s="236" t="s">
        <v>19</v>
      </c>
      <c r="F1551" s="237" t="s">
        <v>2242</v>
      </c>
      <c r="G1551" s="235"/>
      <c r="H1551" s="238">
        <v>8</v>
      </c>
      <c r="I1551" s="239"/>
      <c r="J1551" s="235"/>
      <c r="K1551" s="235"/>
      <c r="L1551" s="240"/>
      <c r="M1551" s="241"/>
      <c r="N1551" s="242"/>
      <c r="O1551" s="242"/>
      <c r="P1551" s="242"/>
      <c r="Q1551" s="242"/>
      <c r="R1551" s="242"/>
      <c r="S1551" s="242"/>
      <c r="T1551" s="243"/>
      <c r="U1551" s="13"/>
      <c r="V1551" s="13"/>
      <c r="W1551" s="13"/>
      <c r="X1551" s="13"/>
      <c r="Y1551" s="13"/>
      <c r="Z1551" s="13"/>
      <c r="AA1551" s="13"/>
      <c r="AB1551" s="13"/>
      <c r="AC1551" s="13"/>
      <c r="AD1551" s="13"/>
      <c r="AE1551" s="13"/>
      <c r="AT1551" s="244" t="s">
        <v>197</v>
      </c>
      <c r="AU1551" s="244" t="s">
        <v>81</v>
      </c>
      <c r="AV1551" s="13" t="s">
        <v>81</v>
      </c>
      <c r="AW1551" s="13" t="s">
        <v>33</v>
      </c>
      <c r="AX1551" s="13" t="s">
        <v>72</v>
      </c>
      <c r="AY1551" s="244" t="s">
        <v>174</v>
      </c>
    </row>
    <row r="1552" s="13" customFormat="1">
      <c r="A1552" s="13"/>
      <c r="B1552" s="234"/>
      <c r="C1552" s="235"/>
      <c r="D1552" s="228" t="s">
        <v>197</v>
      </c>
      <c r="E1552" s="236" t="s">
        <v>19</v>
      </c>
      <c r="F1552" s="237" t="s">
        <v>2243</v>
      </c>
      <c r="G1552" s="235"/>
      <c r="H1552" s="238">
        <v>8</v>
      </c>
      <c r="I1552" s="239"/>
      <c r="J1552" s="235"/>
      <c r="K1552" s="235"/>
      <c r="L1552" s="240"/>
      <c r="M1552" s="241"/>
      <c r="N1552" s="242"/>
      <c r="O1552" s="242"/>
      <c r="P1552" s="242"/>
      <c r="Q1552" s="242"/>
      <c r="R1552" s="242"/>
      <c r="S1552" s="242"/>
      <c r="T1552" s="243"/>
      <c r="U1552" s="13"/>
      <c r="V1552" s="13"/>
      <c r="W1552" s="13"/>
      <c r="X1552" s="13"/>
      <c r="Y1552" s="13"/>
      <c r="Z1552" s="13"/>
      <c r="AA1552" s="13"/>
      <c r="AB1552" s="13"/>
      <c r="AC1552" s="13"/>
      <c r="AD1552" s="13"/>
      <c r="AE1552" s="13"/>
      <c r="AT1552" s="244" t="s">
        <v>197</v>
      </c>
      <c r="AU1552" s="244" t="s">
        <v>81</v>
      </c>
      <c r="AV1552" s="13" t="s">
        <v>81</v>
      </c>
      <c r="AW1552" s="13" t="s">
        <v>33</v>
      </c>
      <c r="AX1552" s="13" t="s">
        <v>72</v>
      </c>
      <c r="AY1552" s="244" t="s">
        <v>174</v>
      </c>
    </row>
    <row r="1553" s="13" customFormat="1">
      <c r="A1553" s="13"/>
      <c r="B1553" s="234"/>
      <c r="C1553" s="235"/>
      <c r="D1553" s="228" t="s">
        <v>197</v>
      </c>
      <c r="E1553" s="236" t="s">
        <v>19</v>
      </c>
      <c r="F1553" s="237" t="s">
        <v>2244</v>
      </c>
      <c r="G1553" s="235"/>
      <c r="H1553" s="238">
        <v>8</v>
      </c>
      <c r="I1553" s="239"/>
      <c r="J1553" s="235"/>
      <c r="K1553" s="235"/>
      <c r="L1553" s="240"/>
      <c r="M1553" s="241"/>
      <c r="N1553" s="242"/>
      <c r="O1553" s="242"/>
      <c r="P1553" s="242"/>
      <c r="Q1553" s="242"/>
      <c r="R1553" s="242"/>
      <c r="S1553" s="242"/>
      <c r="T1553" s="243"/>
      <c r="U1553" s="13"/>
      <c r="V1553" s="13"/>
      <c r="W1553" s="13"/>
      <c r="X1553" s="13"/>
      <c r="Y1553" s="13"/>
      <c r="Z1553" s="13"/>
      <c r="AA1553" s="13"/>
      <c r="AB1553" s="13"/>
      <c r="AC1553" s="13"/>
      <c r="AD1553" s="13"/>
      <c r="AE1553" s="13"/>
      <c r="AT1553" s="244" t="s">
        <v>197</v>
      </c>
      <c r="AU1553" s="244" t="s">
        <v>81</v>
      </c>
      <c r="AV1553" s="13" t="s">
        <v>81</v>
      </c>
      <c r="AW1553" s="13" t="s">
        <v>33</v>
      </c>
      <c r="AX1553" s="13" t="s">
        <v>72</v>
      </c>
      <c r="AY1553" s="244" t="s">
        <v>174</v>
      </c>
    </row>
    <row r="1554" s="13" customFormat="1">
      <c r="A1554" s="13"/>
      <c r="B1554" s="234"/>
      <c r="C1554" s="235"/>
      <c r="D1554" s="228" t="s">
        <v>197</v>
      </c>
      <c r="E1554" s="236" t="s">
        <v>19</v>
      </c>
      <c r="F1554" s="237" t="s">
        <v>2245</v>
      </c>
      <c r="G1554" s="235"/>
      <c r="H1554" s="238">
        <v>4</v>
      </c>
      <c r="I1554" s="239"/>
      <c r="J1554" s="235"/>
      <c r="K1554" s="235"/>
      <c r="L1554" s="240"/>
      <c r="M1554" s="241"/>
      <c r="N1554" s="242"/>
      <c r="O1554" s="242"/>
      <c r="P1554" s="242"/>
      <c r="Q1554" s="242"/>
      <c r="R1554" s="242"/>
      <c r="S1554" s="242"/>
      <c r="T1554" s="243"/>
      <c r="U1554" s="13"/>
      <c r="V1554" s="13"/>
      <c r="W1554" s="13"/>
      <c r="X1554" s="13"/>
      <c r="Y1554" s="13"/>
      <c r="Z1554" s="13"/>
      <c r="AA1554" s="13"/>
      <c r="AB1554" s="13"/>
      <c r="AC1554" s="13"/>
      <c r="AD1554" s="13"/>
      <c r="AE1554" s="13"/>
      <c r="AT1554" s="244" t="s">
        <v>197</v>
      </c>
      <c r="AU1554" s="244" t="s">
        <v>81</v>
      </c>
      <c r="AV1554" s="13" t="s">
        <v>81</v>
      </c>
      <c r="AW1554" s="13" t="s">
        <v>33</v>
      </c>
      <c r="AX1554" s="13" t="s">
        <v>72</v>
      </c>
      <c r="AY1554" s="244" t="s">
        <v>174</v>
      </c>
    </row>
    <row r="1555" s="2" customFormat="1" ht="21.75" customHeight="1">
      <c r="A1555" s="40"/>
      <c r="B1555" s="41"/>
      <c r="C1555" s="215" t="s">
        <v>2246</v>
      </c>
      <c r="D1555" s="215" t="s">
        <v>176</v>
      </c>
      <c r="E1555" s="216" t="s">
        <v>2247</v>
      </c>
      <c r="F1555" s="217" t="s">
        <v>2248</v>
      </c>
      <c r="G1555" s="218" t="s">
        <v>179</v>
      </c>
      <c r="H1555" s="219">
        <v>83.75</v>
      </c>
      <c r="I1555" s="220"/>
      <c r="J1555" s="221">
        <f>ROUND(I1555*H1555,2)</f>
        <v>0</v>
      </c>
      <c r="K1555" s="217" t="s">
        <v>180</v>
      </c>
      <c r="L1555" s="46"/>
      <c r="M1555" s="222" t="s">
        <v>19</v>
      </c>
      <c r="N1555" s="223" t="s">
        <v>43</v>
      </c>
      <c r="O1555" s="86"/>
      <c r="P1555" s="224">
        <f>O1555*H1555</f>
        <v>0</v>
      </c>
      <c r="Q1555" s="224">
        <v>0.00050000000000000001</v>
      </c>
      <c r="R1555" s="224">
        <f>Q1555*H1555</f>
        <v>0.041875000000000002</v>
      </c>
      <c r="S1555" s="224">
        <v>0</v>
      </c>
      <c r="T1555" s="225">
        <f>S1555*H1555</f>
        <v>0</v>
      </c>
      <c r="U1555" s="40"/>
      <c r="V1555" s="40"/>
      <c r="W1555" s="40"/>
      <c r="X1555" s="40"/>
      <c r="Y1555" s="40"/>
      <c r="Z1555" s="40"/>
      <c r="AA1555" s="40"/>
      <c r="AB1555" s="40"/>
      <c r="AC1555" s="40"/>
      <c r="AD1555" s="40"/>
      <c r="AE1555" s="40"/>
      <c r="AR1555" s="226" t="s">
        <v>275</v>
      </c>
      <c r="AT1555" s="226" t="s">
        <v>176</v>
      </c>
      <c r="AU1555" s="226" t="s">
        <v>81</v>
      </c>
      <c r="AY1555" s="19" t="s">
        <v>174</v>
      </c>
      <c r="BE1555" s="227">
        <f>IF(N1555="základní",J1555,0)</f>
        <v>0</v>
      </c>
      <c r="BF1555" s="227">
        <f>IF(N1555="snížená",J1555,0)</f>
        <v>0</v>
      </c>
      <c r="BG1555" s="227">
        <f>IF(N1555="zákl. přenesená",J1555,0)</f>
        <v>0</v>
      </c>
      <c r="BH1555" s="227">
        <f>IF(N1555="sníž. přenesená",J1555,0)</f>
        <v>0</v>
      </c>
      <c r="BI1555" s="227">
        <f>IF(N1555="nulová",J1555,0)</f>
        <v>0</v>
      </c>
      <c r="BJ1555" s="19" t="s">
        <v>79</v>
      </c>
      <c r="BK1555" s="227">
        <f>ROUND(I1555*H1555,2)</f>
        <v>0</v>
      </c>
      <c r="BL1555" s="19" t="s">
        <v>275</v>
      </c>
      <c r="BM1555" s="226" t="s">
        <v>2249</v>
      </c>
    </row>
    <row r="1556" s="2" customFormat="1">
      <c r="A1556" s="40"/>
      <c r="B1556" s="41"/>
      <c r="C1556" s="42"/>
      <c r="D1556" s="228" t="s">
        <v>183</v>
      </c>
      <c r="E1556" s="42"/>
      <c r="F1556" s="229" t="s">
        <v>2250</v>
      </c>
      <c r="G1556" s="42"/>
      <c r="H1556" s="42"/>
      <c r="I1556" s="230"/>
      <c r="J1556" s="42"/>
      <c r="K1556" s="42"/>
      <c r="L1556" s="46"/>
      <c r="M1556" s="231"/>
      <c r="N1556" s="232"/>
      <c r="O1556" s="86"/>
      <c r="P1556" s="86"/>
      <c r="Q1556" s="86"/>
      <c r="R1556" s="86"/>
      <c r="S1556" s="86"/>
      <c r="T1556" s="87"/>
      <c r="U1556" s="40"/>
      <c r="V1556" s="40"/>
      <c r="W1556" s="40"/>
      <c r="X1556" s="40"/>
      <c r="Y1556" s="40"/>
      <c r="Z1556" s="40"/>
      <c r="AA1556" s="40"/>
      <c r="AB1556" s="40"/>
      <c r="AC1556" s="40"/>
      <c r="AD1556" s="40"/>
      <c r="AE1556" s="40"/>
      <c r="AT1556" s="19" t="s">
        <v>183</v>
      </c>
      <c r="AU1556" s="19" t="s">
        <v>81</v>
      </c>
    </row>
    <row r="1557" s="2" customFormat="1">
      <c r="A1557" s="40"/>
      <c r="B1557" s="41"/>
      <c r="C1557" s="42"/>
      <c r="D1557" s="228" t="s">
        <v>185</v>
      </c>
      <c r="E1557" s="42"/>
      <c r="F1557" s="233" t="s">
        <v>2236</v>
      </c>
      <c r="G1557" s="42"/>
      <c r="H1557" s="42"/>
      <c r="I1557" s="230"/>
      <c r="J1557" s="42"/>
      <c r="K1557" s="42"/>
      <c r="L1557" s="46"/>
      <c r="M1557" s="231"/>
      <c r="N1557" s="232"/>
      <c r="O1557" s="86"/>
      <c r="P1557" s="86"/>
      <c r="Q1557" s="86"/>
      <c r="R1557" s="86"/>
      <c r="S1557" s="86"/>
      <c r="T1557" s="87"/>
      <c r="U1557" s="40"/>
      <c r="V1557" s="40"/>
      <c r="W1557" s="40"/>
      <c r="X1557" s="40"/>
      <c r="Y1557" s="40"/>
      <c r="Z1557" s="40"/>
      <c r="AA1557" s="40"/>
      <c r="AB1557" s="40"/>
      <c r="AC1557" s="40"/>
      <c r="AD1557" s="40"/>
      <c r="AE1557" s="40"/>
      <c r="AT1557" s="19" t="s">
        <v>185</v>
      </c>
      <c r="AU1557" s="19" t="s">
        <v>81</v>
      </c>
    </row>
    <row r="1558" s="13" customFormat="1">
      <c r="A1558" s="13"/>
      <c r="B1558" s="234"/>
      <c r="C1558" s="235"/>
      <c r="D1558" s="228" t="s">
        <v>197</v>
      </c>
      <c r="E1558" s="236" t="s">
        <v>19</v>
      </c>
      <c r="F1558" s="237" t="s">
        <v>2251</v>
      </c>
      <c r="G1558" s="235"/>
      <c r="H1558" s="238">
        <v>5</v>
      </c>
      <c r="I1558" s="239"/>
      <c r="J1558" s="235"/>
      <c r="K1558" s="235"/>
      <c r="L1558" s="240"/>
      <c r="M1558" s="241"/>
      <c r="N1558" s="242"/>
      <c r="O1558" s="242"/>
      <c r="P1558" s="242"/>
      <c r="Q1558" s="242"/>
      <c r="R1558" s="242"/>
      <c r="S1558" s="242"/>
      <c r="T1558" s="243"/>
      <c r="U1558" s="13"/>
      <c r="V1558" s="13"/>
      <c r="W1558" s="13"/>
      <c r="X1558" s="13"/>
      <c r="Y1558" s="13"/>
      <c r="Z1558" s="13"/>
      <c r="AA1558" s="13"/>
      <c r="AB1558" s="13"/>
      <c r="AC1558" s="13"/>
      <c r="AD1558" s="13"/>
      <c r="AE1558" s="13"/>
      <c r="AT1558" s="244" t="s">
        <v>197</v>
      </c>
      <c r="AU1558" s="244" t="s">
        <v>81</v>
      </c>
      <c r="AV1558" s="13" t="s">
        <v>81</v>
      </c>
      <c r="AW1558" s="13" t="s">
        <v>33</v>
      </c>
      <c r="AX1558" s="13" t="s">
        <v>72</v>
      </c>
      <c r="AY1558" s="244" t="s">
        <v>174</v>
      </c>
    </row>
    <row r="1559" s="13" customFormat="1">
      <c r="A1559" s="13"/>
      <c r="B1559" s="234"/>
      <c r="C1559" s="235"/>
      <c r="D1559" s="228" t="s">
        <v>197</v>
      </c>
      <c r="E1559" s="236" t="s">
        <v>19</v>
      </c>
      <c r="F1559" s="237" t="s">
        <v>2252</v>
      </c>
      <c r="G1559" s="235"/>
      <c r="H1559" s="238">
        <v>11.449999999999999</v>
      </c>
      <c r="I1559" s="239"/>
      <c r="J1559" s="235"/>
      <c r="K1559" s="235"/>
      <c r="L1559" s="240"/>
      <c r="M1559" s="241"/>
      <c r="N1559" s="242"/>
      <c r="O1559" s="242"/>
      <c r="P1559" s="242"/>
      <c r="Q1559" s="242"/>
      <c r="R1559" s="242"/>
      <c r="S1559" s="242"/>
      <c r="T1559" s="243"/>
      <c r="U1559" s="13"/>
      <c r="V1559" s="13"/>
      <c r="W1559" s="13"/>
      <c r="X1559" s="13"/>
      <c r="Y1559" s="13"/>
      <c r="Z1559" s="13"/>
      <c r="AA1559" s="13"/>
      <c r="AB1559" s="13"/>
      <c r="AC1559" s="13"/>
      <c r="AD1559" s="13"/>
      <c r="AE1559" s="13"/>
      <c r="AT1559" s="244" t="s">
        <v>197</v>
      </c>
      <c r="AU1559" s="244" t="s">
        <v>81</v>
      </c>
      <c r="AV1559" s="13" t="s">
        <v>81</v>
      </c>
      <c r="AW1559" s="13" t="s">
        <v>33</v>
      </c>
      <c r="AX1559" s="13" t="s">
        <v>72</v>
      </c>
      <c r="AY1559" s="244" t="s">
        <v>174</v>
      </c>
    </row>
    <row r="1560" s="13" customFormat="1">
      <c r="A1560" s="13"/>
      <c r="B1560" s="234"/>
      <c r="C1560" s="235"/>
      <c r="D1560" s="228" t="s">
        <v>197</v>
      </c>
      <c r="E1560" s="236" t="s">
        <v>19</v>
      </c>
      <c r="F1560" s="237" t="s">
        <v>2253</v>
      </c>
      <c r="G1560" s="235"/>
      <c r="H1560" s="238">
        <v>22.600000000000001</v>
      </c>
      <c r="I1560" s="239"/>
      <c r="J1560" s="235"/>
      <c r="K1560" s="235"/>
      <c r="L1560" s="240"/>
      <c r="M1560" s="241"/>
      <c r="N1560" s="242"/>
      <c r="O1560" s="242"/>
      <c r="P1560" s="242"/>
      <c r="Q1560" s="242"/>
      <c r="R1560" s="242"/>
      <c r="S1560" s="242"/>
      <c r="T1560" s="243"/>
      <c r="U1560" s="13"/>
      <c r="V1560" s="13"/>
      <c r="W1560" s="13"/>
      <c r="X1560" s="13"/>
      <c r="Y1560" s="13"/>
      <c r="Z1560" s="13"/>
      <c r="AA1560" s="13"/>
      <c r="AB1560" s="13"/>
      <c r="AC1560" s="13"/>
      <c r="AD1560" s="13"/>
      <c r="AE1560" s="13"/>
      <c r="AT1560" s="244" t="s">
        <v>197</v>
      </c>
      <c r="AU1560" s="244" t="s">
        <v>81</v>
      </c>
      <c r="AV1560" s="13" t="s">
        <v>81</v>
      </c>
      <c r="AW1560" s="13" t="s">
        <v>33</v>
      </c>
      <c r="AX1560" s="13" t="s">
        <v>72</v>
      </c>
      <c r="AY1560" s="244" t="s">
        <v>174</v>
      </c>
    </row>
    <row r="1561" s="13" customFormat="1">
      <c r="A1561" s="13"/>
      <c r="B1561" s="234"/>
      <c r="C1561" s="235"/>
      <c r="D1561" s="228" t="s">
        <v>197</v>
      </c>
      <c r="E1561" s="236" t="s">
        <v>19</v>
      </c>
      <c r="F1561" s="237" t="s">
        <v>2254</v>
      </c>
      <c r="G1561" s="235"/>
      <c r="H1561" s="238">
        <v>12.800000000000001</v>
      </c>
      <c r="I1561" s="239"/>
      <c r="J1561" s="235"/>
      <c r="K1561" s="235"/>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197</v>
      </c>
      <c r="AU1561" s="244" t="s">
        <v>81</v>
      </c>
      <c r="AV1561" s="13" t="s">
        <v>81</v>
      </c>
      <c r="AW1561" s="13" t="s">
        <v>33</v>
      </c>
      <c r="AX1561" s="13" t="s">
        <v>72</v>
      </c>
      <c r="AY1561" s="244" t="s">
        <v>174</v>
      </c>
    </row>
    <row r="1562" s="13" customFormat="1">
      <c r="A1562" s="13"/>
      <c r="B1562" s="234"/>
      <c r="C1562" s="235"/>
      <c r="D1562" s="228" t="s">
        <v>197</v>
      </c>
      <c r="E1562" s="236" t="s">
        <v>19</v>
      </c>
      <c r="F1562" s="237" t="s">
        <v>2255</v>
      </c>
      <c r="G1562" s="235"/>
      <c r="H1562" s="238">
        <v>6.5</v>
      </c>
      <c r="I1562" s="239"/>
      <c r="J1562" s="235"/>
      <c r="K1562" s="235"/>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197</v>
      </c>
      <c r="AU1562" s="244" t="s">
        <v>81</v>
      </c>
      <c r="AV1562" s="13" t="s">
        <v>81</v>
      </c>
      <c r="AW1562" s="13" t="s">
        <v>33</v>
      </c>
      <c r="AX1562" s="13" t="s">
        <v>72</v>
      </c>
      <c r="AY1562" s="244" t="s">
        <v>174</v>
      </c>
    </row>
    <row r="1563" s="13" customFormat="1">
      <c r="A1563" s="13"/>
      <c r="B1563" s="234"/>
      <c r="C1563" s="235"/>
      <c r="D1563" s="228" t="s">
        <v>197</v>
      </c>
      <c r="E1563" s="236" t="s">
        <v>19</v>
      </c>
      <c r="F1563" s="237" t="s">
        <v>2256</v>
      </c>
      <c r="G1563" s="235"/>
      <c r="H1563" s="238">
        <v>5.0999999999999996</v>
      </c>
      <c r="I1563" s="239"/>
      <c r="J1563" s="235"/>
      <c r="K1563" s="235"/>
      <c r="L1563" s="240"/>
      <c r="M1563" s="241"/>
      <c r="N1563" s="242"/>
      <c r="O1563" s="242"/>
      <c r="P1563" s="242"/>
      <c r="Q1563" s="242"/>
      <c r="R1563" s="242"/>
      <c r="S1563" s="242"/>
      <c r="T1563" s="243"/>
      <c r="U1563" s="13"/>
      <c r="V1563" s="13"/>
      <c r="W1563" s="13"/>
      <c r="X1563" s="13"/>
      <c r="Y1563" s="13"/>
      <c r="Z1563" s="13"/>
      <c r="AA1563" s="13"/>
      <c r="AB1563" s="13"/>
      <c r="AC1563" s="13"/>
      <c r="AD1563" s="13"/>
      <c r="AE1563" s="13"/>
      <c r="AT1563" s="244" t="s">
        <v>197</v>
      </c>
      <c r="AU1563" s="244" t="s">
        <v>81</v>
      </c>
      <c r="AV1563" s="13" t="s">
        <v>81</v>
      </c>
      <c r="AW1563" s="13" t="s">
        <v>33</v>
      </c>
      <c r="AX1563" s="13" t="s">
        <v>72</v>
      </c>
      <c r="AY1563" s="244" t="s">
        <v>174</v>
      </c>
    </row>
    <row r="1564" s="13" customFormat="1">
      <c r="A1564" s="13"/>
      <c r="B1564" s="234"/>
      <c r="C1564" s="235"/>
      <c r="D1564" s="228" t="s">
        <v>197</v>
      </c>
      <c r="E1564" s="236" t="s">
        <v>19</v>
      </c>
      <c r="F1564" s="237" t="s">
        <v>2257</v>
      </c>
      <c r="G1564" s="235"/>
      <c r="H1564" s="238">
        <v>4</v>
      </c>
      <c r="I1564" s="239"/>
      <c r="J1564" s="235"/>
      <c r="K1564" s="235"/>
      <c r="L1564" s="240"/>
      <c r="M1564" s="241"/>
      <c r="N1564" s="242"/>
      <c r="O1564" s="242"/>
      <c r="P1564" s="242"/>
      <c r="Q1564" s="242"/>
      <c r="R1564" s="242"/>
      <c r="S1564" s="242"/>
      <c r="T1564" s="243"/>
      <c r="U1564" s="13"/>
      <c r="V1564" s="13"/>
      <c r="W1564" s="13"/>
      <c r="X1564" s="13"/>
      <c r="Y1564" s="13"/>
      <c r="Z1564" s="13"/>
      <c r="AA1564" s="13"/>
      <c r="AB1564" s="13"/>
      <c r="AC1564" s="13"/>
      <c r="AD1564" s="13"/>
      <c r="AE1564" s="13"/>
      <c r="AT1564" s="244" t="s">
        <v>197</v>
      </c>
      <c r="AU1564" s="244" t="s">
        <v>81</v>
      </c>
      <c r="AV1564" s="13" t="s">
        <v>81</v>
      </c>
      <c r="AW1564" s="13" t="s">
        <v>33</v>
      </c>
      <c r="AX1564" s="13" t="s">
        <v>72</v>
      </c>
      <c r="AY1564" s="244" t="s">
        <v>174</v>
      </c>
    </row>
    <row r="1565" s="13" customFormat="1">
      <c r="A1565" s="13"/>
      <c r="B1565" s="234"/>
      <c r="C1565" s="235"/>
      <c r="D1565" s="228" t="s">
        <v>197</v>
      </c>
      <c r="E1565" s="236" t="s">
        <v>19</v>
      </c>
      <c r="F1565" s="237" t="s">
        <v>2258</v>
      </c>
      <c r="G1565" s="235"/>
      <c r="H1565" s="238">
        <v>4.2000000000000002</v>
      </c>
      <c r="I1565" s="239"/>
      <c r="J1565" s="235"/>
      <c r="K1565" s="235"/>
      <c r="L1565" s="240"/>
      <c r="M1565" s="241"/>
      <c r="N1565" s="242"/>
      <c r="O1565" s="242"/>
      <c r="P1565" s="242"/>
      <c r="Q1565" s="242"/>
      <c r="R1565" s="242"/>
      <c r="S1565" s="242"/>
      <c r="T1565" s="243"/>
      <c r="U1565" s="13"/>
      <c r="V1565" s="13"/>
      <c r="W1565" s="13"/>
      <c r="X1565" s="13"/>
      <c r="Y1565" s="13"/>
      <c r="Z1565" s="13"/>
      <c r="AA1565" s="13"/>
      <c r="AB1565" s="13"/>
      <c r="AC1565" s="13"/>
      <c r="AD1565" s="13"/>
      <c r="AE1565" s="13"/>
      <c r="AT1565" s="244" t="s">
        <v>197</v>
      </c>
      <c r="AU1565" s="244" t="s">
        <v>81</v>
      </c>
      <c r="AV1565" s="13" t="s">
        <v>81</v>
      </c>
      <c r="AW1565" s="13" t="s">
        <v>33</v>
      </c>
      <c r="AX1565" s="13" t="s">
        <v>72</v>
      </c>
      <c r="AY1565" s="244" t="s">
        <v>174</v>
      </c>
    </row>
    <row r="1566" s="13" customFormat="1">
      <c r="A1566" s="13"/>
      <c r="B1566" s="234"/>
      <c r="C1566" s="235"/>
      <c r="D1566" s="228" t="s">
        <v>197</v>
      </c>
      <c r="E1566" s="236" t="s">
        <v>19</v>
      </c>
      <c r="F1566" s="237" t="s">
        <v>2259</v>
      </c>
      <c r="G1566" s="235"/>
      <c r="H1566" s="238">
        <v>6.2000000000000002</v>
      </c>
      <c r="I1566" s="239"/>
      <c r="J1566" s="235"/>
      <c r="K1566" s="235"/>
      <c r="L1566" s="240"/>
      <c r="M1566" s="241"/>
      <c r="N1566" s="242"/>
      <c r="O1566" s="242"/>
      <c r="P1566" s="242"/>
      <c r="Q1566" s="242"/>
      <c r="R1566" s="242"/>
      <c r="S1566" s="242"/>
      <c r="T1566" s="243"/>
      <c r="U1566" s="13"/>
      <c r="V1566" s="13"/>
      <c r="W1566" s="13"/>
      <c r="X1566" s="13"/>
      <c r="Y1566" s="13"/>
      <c r="Z1566" s="13"/>
      <c r="AA1566" s="13"/>
      <c r="AB1566" s="13"/>
      <c r="AC1566" s="13"/>
      <c r="AD1566" s="13"/>
      <c r="AE1566" s="13"/>
      <c r="AT1566" s="244" t="s">
        <v>197</v>
      </c>
      <c r="AU1566" s="244" t="s">
        <v>81</v>
      </c>
      <c r="AV1566" s="13" t="s">
        <v>81</v>
      </c>
      <c r="AW1566" s="13" t="s">
        <v>33</v>
      </c>
      <c r="AX1566" s="13" t="s">
        <v>72</v>
      </c>
      <c r="AY1566" s="244" t="s">
        <v>174</v>
      </c>
    </row>
    <row r="1567" s="13" customFormat="1">
      <c r="A1567" s="13"/>
      <c r="B1567" s="234"/>
      <c r="C1567" s="235"/>
      <c r="D1567" s="228" t="s">
        <v>197</v>
      </c>
      <c r="E1567" s="236" t="s">
        <v>19</v>
      </c>
      <c r="F1567" s="237" t="s">
        <v>2260</v>
      </c>
      <c r="G1567" s="235"/>
      <c r="H1567" s="238">
        <v>5.9000000000000004</v>
      </c>
      <c r="I1567" s="239"/>
      <c r="J1567" s="235"/>
      <c r="K1567" s="235"/>
      <c r="L1567" s="240"/>
      <c r="M1567" s="241"/>
      <c r="N1567" s="242"/>
      <c r="O1567" s="242"/>
      <c r="P1567" s="242"/>
      <c r="Q1567" s="242"/>
      <c r="R1567" s="242"/>
      <c r="S1567" s="242"/>
      <c r="T1567" s="243"/>
      <c r="U1567" s="13"/>
      <c r="V1567" s="13"/>
      <c r="W1567" s="13"/>
      <c r="X1567" s="13"/>
      <c r="Y1567" s="13"/>
      <c r="Z1567" s="13"/>
      <c r="AA1567" s="13"/>
      <c r="AB1567" s="13"/>
      <c r="AC1567" s="13"/>
      <c r="AD1567" s="13"/>
      <c r="AE1567" s="13"/>
      <c r="AT1567" s="244" t="s">
        <v>197</v>
      </c>
      <c r="AU1567" s="244" t="s">
        <v>81</v>
      </c>
      <c r="AV1567" s="13" t="s">
        <v>81</v>
      </c>
      <c r="AW1567" s="13" t="s">
        <v>33</v>
      </c>
      <c r="AX1567" s="13" t="s">
        <v>72</v>
      </c>
      <c r="AY1567" s="244" t="s">
        <v>174</v>
      </c>
    </row>
    <row r="1568" s="2" customFormat="1" ht="16.5" customHeight="1">
      <c r="A1568" s="40"/>
      <c r="B1568" s="41"/>
      <c r="C1568" s="215" t="s">
        <v>2261</v>
      </c>
      <c r="D1568" s="215" t="s">
        <v>176</v>
      </c>
      <c r="E1568" s="216" t="s">
        <v>2262</v>
      </c>
      <c r="F1568" s="217" t="s">
        <v>2263</v>
      </c>
      <c r="G1568" s="218" t="s">
        <v>179</v>
      </c>
      <c r="H1568" s="219">
        <v>130</v>
      </c>
      <c r="I1568" s="220"/>
      <c r="J1568" s="221">
        <f>ROUND(I1568*H1568,2)</f>
        <v>0</v>
      </c>
      <c r="K1568" s="217" t="s">
        <v>180</v>
      </c>
      <c r="L1568" s="46"/>
      <c r="M1568" s="222" t="s">
        <v>19</v>
      </c>
      <c r="N1568" s="223" t="s">
        <v>43</v>
      </c>
      <c r="O1568" s="86"/>
      <c r="P1568" s="224">
        <f>O1568*H1568</f>
        <v>0</v>
      </c>
      <c r="Q1568" s="224">
        <v>3.0000000000000001E-05</v>
      </c>
      <c r="R1568" s="224">
        <f>Q1568*H1568</f>
        <v>0.0039000000000000003</v>
      </c>
      <c r="S1568" s="224">
        <v>0</v>
      </c>
      <c r="T1568" s="225">
        <f>S1568*H1568</f>
        <v>0</v>
      </c>
      <c r="U1568" s="40"/>
      <c r="V1568" s="40"/>
      <c r="W1568" s="40"/>
      <c r="X1568" s="40"/>
      <c r="Y1568" s="40"/>
      <c r="Z1568" s="40"/>
      <c r="AA1568" s="40"/>
      <c r="AB1568" s="40"/>
      <c r="AC1568" s="40"/>
      <c r="AD1568" s="40"/>
      <c r="AE1568" s="40"/>
      <c r="AR1568" s="226" t="s">
        <v>275</v>
      </c>
      <c r="AT1568" s="226" t="s">
        <v>176</v>
      </c>
      <c r="AU1568" s="226" t="s">
        <v>81</v>
      </c>
      <c r="AY1568" s="19" t="s">
        <v>174</v>
      </c>
      <c r="BE1568" s="227">
        <f>IF(N1568="základní",J1568,0)</f>
        <v>0</v>
      </c>
      <c r="BF1568" s="227">
        <f>IF(N1568="snížená",J1568,0)</f>
        <v>0</v>
      </c>
      <c r="BG1568" s="227">
        <f>IF(N1568="zákl. přenesená",J1568,0)</f>
        <v>0</v>
      </c>
      <c r="BH1568" s="227">
        <f>IF(N1568="sníž. přenesená",J1568,0)</f>
        <v>0</v>
      </c>
      <c r="BI1568" s="227">
        <f>IF(N1568="nulová",J1568,0)</f>
        <v>0</v>
      </c>
      <c r="BJ1568" s="19" t="s">
        <v>79</v>
      </c>
      <c r="BK1568" s="227">
        <f>ROUND(I1568*H1568,2)</f>
        <v>0</v>
      </c>
      <c r="BL1568" s="19" t="s">
        <v>275</v>
      </c>
      <c r="BM1568" s="226" t="s">
        <v>2264</v>
      </c>
    </row>
    <row r="1569" s="2" customFormat="1">
      <c r="A1569" s="40"/>
      <c r="B1569" s="41"/>
      <c r="C1569" s="42"/>
      <c r="D1569" s="228" t="s">
        <v>183</v>
      </c>
      <c r="E1569" s="42"/>
      <c r="F1569" s="229" t="s">
        <v>2265</v>
      </c>
      <c r="G1569" s="42"/>
      <c r="H1569" s="42"/>
      <c r="I1569" s="230"/>
      <c r="J1569" s="42"/>
      <c r="K1569" s="42"/>
      <c r="L1569" s="46"/>
      <c r="M1569" s="231"/>
      <c r="N1569" s="232"/>
      <c r="O1569" s="86"/>
      <c r="P1569" s="86"/>
      <c r="Q1569" s="86"/>
      <c r="R1569" s="86"/>
      <c r="S1569" s="86"/>
      <c r="T1569" s="87"/>
      <c r="U1569" s="40"/>
      <c r="V1569" s="40"/>
      <c r="W1569" s="40"/>
      <c r="X1569" s="40"/>
      <c r="Y1569" s="40"/>
      <c r="Z1569" s="40"/>
      <c r="AA1569" s="40"/>
      <c r="AB1569" s="40"/>
      <c r="AC1569" s="40"/>
      <c r="AD1569" s="40"/>
      <c r="AE1569" s="40"/>
      <c r="AT1569" s="19" t="s">
        <v>183</v>
      </c>
      <c r="AU1569" s="19" t="s">
        <v>81</v>
      </c>
    </row>
    <row r="1570" s="2" customFormat="1">
      <c r="A1570" s="40"/>
      <c r="B1570" s="41"/>
      <c r="C1570" s="42"/>
      <c r="D1570" s="228" t="s">
        <v>185</v>
      </c>
      <c r="E1570" s="42"/>
      <c r="F1570" s="233" t="s">
        <v>2236</v>
      </c>
      <c r="G1570" s="42"/>
      <c r="H1570" s="42"/>
      <c r="I1570" s="230"/>
      <c r="J1570" s="42"/>
      <c r="K1570" s="42"/>
      <c r="L1570" s="46"/>
      <c r="M1570" s="231"/>
      <c r="N1570" s="232"/>
      <c r="O1570" s="86"/>
      <c r="P1570" s="86"/>
      <c r="Q1570" s="86"/>
      <c r="R1570" s="86"/>
      <c r="S1570" s="86"/>
      <c r="T1570" s="87"/>
      <c r="U1570" s="40"/>
      <c r="V1570" s="40"/>
      <c r="W1570" s="40"/>
      <c r="X1570" s="40"/>
      <c r="Y1570" s="40"/>
      <c r="Z1570" s="40"/>
      <c r="AA1570" s="40"/>
      <c r="AB1570" s="40"/>
      <c r="AC1570" s="40"/>
      <c r="AD1570" s="40"/>
      <c r="AE1570" s="40"/>
      <c r="AT1570" s="19" t="s">
        <v>185</v>
      </c>
      <c r="AU1570" s="19" t="s">
        <v>81</v>
      </c>
    </row>
    <row r="1571" s="2" customFormat="1" ht="16.5" customHeight="1">
      <c r="A1571" s="40"/>
      <c r="B1571" s="41"/>
      <c r="C1571" s="215" t="s">
        <v>2266</v>
      </c>
      <c r="D1571" s="215" t="s">
        <v>176</v>
      </c>
      <c r="E1571" s="216" t="s">
        <v>2267</v>
      </c>
      <c r="F1571" s="217" t="s">
        <v>2268</v>
      </c>
      <c r="G1571" s="218" t="s">
        <v>179</v>
      </c>
      <c r="H1571" s="219">
        <v>50</v>
      </c>
      <c r="I1571" s="220"/>
      <c r="J1571" s="221">
        <f>ROUND(I1571*H1571,2)</f>
        <v>0</v>
      </c>
      <c r="K1571" s="217" t="s">
        <v>180</v>
      </c>
      <c r="L1571" s="46"/>
      <c r="M1571" s="222" t="s">
        <v>19</v>
      </c>
      <c r="N1571" s="223" t="s">
        <v>43</v>
      </c>
      <c r="O1571" s="86"/>
      <c r="P1571" s="224">
        <f>O1571*H1571</f>
        <v>0</v>
      </c>
      <c r="Q1571" s="224">
        <v>0.00011</v>
      </c>
      <c r="R1571" s="224">
        <f>Q1571*H1571</f>
        <v>0.0055000000000000005</v>
      </c>
      <c r="S1571" s="224">
        <v>0</v>
      </c>
      <c r="T1571" s="225">
        <f>S1571*H1571</f>
        <v>0</v>
      </c>
      <c r="U1571" s="40"/>
      <c r="V1571" s="40"/>
      <c r="W1571" s="40"/>
      <c r="X1571" s="40"/>
      <c r="Y1571" s="40"/>
      <c r="Z1571" s="40"/>
      <c r="AA1571" s="40"/>
      <c r="AB1571" s="40"/>
      <c r="AC1571" s="40"/>
      <c r="AD1571" s="40"/>
      <c r="AE1571" s="40"/>
      <c r="AR1571" s="226" t="s">
        <v>275</v>
      </c>
      <c r="AT1571" s="226" t="s">
        <v>176</v>
      </c>
      <c r="AU1571" s="226" t="s">
        <v>81</v>
      </c>
      <c r="AY1571" s="19" t="s">
        <v>174</v>
      </c>
      <c r="BE1571" s="227">
        <f>IF(N1571="základní",J1571,0)</f>
        <v>0</v>
      </c>
      <c r="BF1571" s="227">
        <f>IF(N1571="snížená",J1571,0)</f>
        <v>0</v>
      </c>
      <c r="BG1571" s="227">
        <f>IF(N1571="zákl. přenesená",J1571,0)</f>
        <v>0</v>
      </c>
      <c r="BH1571" s="227">
        <f>IF(N1571="sníž. přenesená",J1571,0)</f>
        <v>0</v>
      </c>
      <c r="BI1571" s="227">
        <f>IF(N1571="nulová",J1571,0)</f>
        <v>0</v>
      </c>
      <c r="BJ1571" s="19" t="s">
        <v>79</v>
      </c>
      <c r="BK1571" s="227">
        <f>ROUND(I1571*H1571,2)</f>
        <v>0</v>
      </c>
      <c r="BL1571" s="19" t="s">
        <v>275</v>
      </c>
      <c r="BM1571" s="226" t="s">
        <v>2269</v>
      </c>
    </row>
    <row r="1572" s="2" customFormat="1">
      <c r="A1572" s="40"/>
      <c r="B1572" s="41"/>
      <c r="C1572" s="42"/>
      <c r="D1572" s="228" t="s">
        <v>183</v>
      </c>
      <c r="E1572" s="42"/>
      <c r="F1572" s="229" t="s">
        <v>2270</v>
      </c>
      <c r="G1572" s="42"/>
      <c r="H1572" s="42"/>
      <c r="I1572" s="230"/>
      <c r="J1572" s="42"/>
      <c r="K1572" s="42"/>
      <c r="L1572" s="46"/>
      <c r="M1572" s="231"/>
      <c r="N1572" s="232"/>
      <c r="O1572" s="86"/>
      <c r="P1572" s="86"/>
      <c r="Q1572" s="86"/>
      <c r="R1572" s="86"/>
      <c r="S1572" s="86"/>
      <c r="T1572" s="87"/>
      <c r="U1572" s="40"/>
      <c r="V1572" s="40"/>
      <c r="W1572" s="40"/>
      <c r="X1572" s="40"/>
      <c r="Y1572" s="40"/>
      <c r="Z1572" s="40"/>
      <c r="AA1572" s="40"/>
      <c r="AB1572" s="40"/>
      <c r="AC1572" s="40"/>
      <c r="AD1572" s="40"/>
      <c r="AE1572" s="40"/>
      <c r="AT1572" s="19" t="s">
        <v>183</v>
      </c>
      <c r="AU1572" s="19" t="s">
        <v>81</v>
      </c>
    </row>
    <row r="1573" s="2" customFormat="1">
      <c r="A1573" s="40"/>
      <c r="B1573" s="41"/>
      <c r="C1573" s="42"/>
      <c r="D1573" s="228" t="s">
        <v>185</v>
      </c>
      <c r="E1573" s="42"/>
      <c r="F1573" s="233" t="s">
        <v>2236</v>
      </c>
      <c r="G1573" s="42"/>
      <c r="H1573" s="42"/>
      <c r="I1573" s="230"/>
      <c r="J1573" s="42"/>
      <c r="K1573" s="42"/>
      <c r="L1573" s="46"/>
      <c r="M1573" s="231"/>
      <c r="N1573" s="232"/>
      <c r="O1573" s="86"/>
      <c r="P1573" s="86"/>
      <c r="Q1573" s="86"/>
      <c r="R1573" s="86"/>
      <c r="S1573" s="86"/>
      <c r="T1573" s="87"/>
      <c r="U1573" s="40"/>
      <c r="V1573" s="40"/>
      <c r="W1573" s="40"/>
      <c r="X1573" s="40"/>
      <c r="Y1573" s="40"/>
      <c r="Z1573" s="40"/>
      <c r="AA1573" s="40"/>
      <c r="AB1573" s="40"/>
      <c r="AC1573" s="40"/>
      <c r="AD1573" s="40"/>
      <c r="AE1573" s="40"/>
      <c r="AT1573" s="19" t="s">
        <v>185</v>
      </c>
      <c r="AU1573" s="19" t="s">
        <v>81</v>
      </c>
    </row>
    <row r="1574" s="2" customFormat="1">
      <c r="A1574" s="40"/>
      <c r="B1574" s="41"/>
      <c r="C1574" s="215" t="s">
        <v>2271</v>
      </c>
      <c r="D1574" s="215" t="s">
        <v>176</v>
      </c>
      <c r="E1574" s="216" t="s">
        <v>2272</v>
      </c>
      <c r="F1574" s="217" t="s">
        <v>2273</v>
      </c>
      <c r="G1574" s="218" t="s">
        <v>238</v>
      </c>
      <c r="H1574" s="219">
        <v>2.6440000000000001</v>
      </c>
      <c r="I1574" s="220"/>
      <c r="J1574" s="221">
        <f>ROUND(I1574*H1574,2)</f>
        <v>0</v>
      </c>
      <c r="K1574" s="217" t="s">
        <v>180</v>
      </c>
      <c r="L1574" s="46"/>
      <c r="M1574" s="222" t="s">
        <v>19</v>
      </c>
      <c r="N1574" s="223" t="s">
        <v>43</v>
      </c>
      <c r="O1574" s="86"/>
      <c r="P1574" s="224">
        <f>O1574*H1574</f>
        <v>0</v>
      </c>
      <c r="Q1574" s="224">
        <v>0</v>
      </c>
      <c r="R1574" s="224">
        <f>Q1574*H1574</f>
        <v>0</v>
      </c>
      <c r="S1574" s="224">
        <v>0</v>
      </c>
      <c r="T1574" s="225">
        <f>S1574*H1574</f>
        <v>0</v>
      </c>
      <c r="U1574" s="40"/>
      <c r="V1574" s="40"/>
      <c r="W1574" s="40"/>
      <c r="X1574" s="40"/>
      <c r="Y1574" s="40"/>
      <c r="Z1574" s="40"/>
      <c r="AA1574" s="40"/>
      <c r="AB1574" s="40"/>
      <c r="AC1574" s="40"/>
      <c r="AD1574" s="40"/>
      <c r="AE1574" s="40"/>
      <c r="AR1574" s="226" t="s">
        <v>275</v>
      </c>
      <c r="AT1574" s="226" t="s">
        <v>176</v>
      </c>
      <c r="AU1574" s="226" t="s">
        <v>81</v>
      </c>
      <c r="AY1574" s="19" t="s">
        <v>174</v>
      </c>
      <c r="BE1574" s="227">
        <f>IF(N1574="základní",J1574,0)</f>
        <v>0</v>
      </c>
      <c r="BF1574" s="227">
        <f>IF(N1574="snížená",J1574,0)</f>
        <v>0</v>
      </c>
      <c r="BG1574" s="227">
        <f>IF(N1574="zákl. přenesená",J1574,0)</f>
        <v>0</v>
      </c>
      <c r="BH1574" s="227">
        <f>IF(N1574="sníž. přenesená",J1574,0)</f>
        <v>0</v>
      </c>
      <c r="BI1574" s="227">
        <f>IF(N1574="nulová",J1574,0)</f>
        <v>0</v>
      </c>
      <c r="BJ1574" s="19" t="s">
        <v>79</v>
      </c>
      <c r="BK1574" s="227">
        <f>ROUND(I1574*H1574,2)</f>
        <v>0</v>
      </c>
      <c r="BL1574" s="19" t="s">
        <v>275</v>
      </c>
      <c r="BM1574" s="226" t="s">
        <v>2274</v>
      </c>
    </row>
    <row r="1575" s="2" customFormat="1">
      <c r="A1575" s="40"/>
      <c r="B1575" s="41"/>
      <c r="C1575" s="42"/>
      <c r="D1575" s="228" t="s">
        <v>183</v>
      </c>
      <c r="E1575" s="42"/>
      <c r="F1575" s="229" t="s">
        <v>2275</v>
      </c>
      <c r="G1575" s="42"/>
      <c r="H1575" s="42"/>
      <c r="I1575" s="230"/>
      <c r="J1575" s="42"/>
      <c r="K1575" s="42"/>
      <c r="L1575" s="46"/>
      <c r="M1575" s="231"/>
      <c r="N1575" s="232"/>
      <c r="O1575" s="86"/>
      <c r="P1575" s="86"/>
      <c r="Q1575" s="86"/>
      <c r="R1575" s="86"/>
      <c r="S1575" s="86"/>
      <c r="T1575" s="87"/>
      <c r="U1575" s="40"/>
      <c r="V1575" s="40"/>
      <c r="W1575" s="40"/>
      <c r="X1575" s="40"/>
      <c r="Y1575" s="40"/>
      <c r="Z1575" s="40"/>
      <c r="AA1575" s="40"/>
      <c r="AB1575" s="40"/>
      <c r="AC1575" s="40"/>
      <c r="AD1575" s="40"/>
      <c r="AE1575" s="40"/>
      <c r="AT1575" s="19" t="s">
        <v>183</v>
      </c>
      <c r="AU1575" s="19" t="s">
        <v>81</v>
      </c>
    </row>
    <row r="1576" s="2" customFormat="1">
      <c r="A1576" s="40"/>
      <c r="B1576" s="41"/>
      <c r="C1576" s="42"/>
      <c r="D1576" s="228" t="s">
        <v>185</v>
      </c>
      <c r="E1576" s="42"/>
      <c r="F1576" s="233" t="s">
        <v>1294</v>
      </c>
      <c r="G1576" s="42"/>
      <c r="H1576" s="42"/>
      <c r="I1576" s="230"/>
      <c r="J1576" s="42"/>
      <c r="K1576" s="42"/>
      <c r="L1576" s="46"/>
      <c r="M1576" s="231"/>
      <c r="N1576" s="232"/>
      <c r="O1576" s="86"/>
      <c r="P1576" s="86"/>
      <c r="Q1576" s="86"/>
      <c r="R1576" s="86"/>
      <c r="S1576" s="86"/>
      <c r="T1576" s="87"/>
      <c r="U1576" s="40"/>
      <c r="V1576" s="40"/>
      <c r="W1576" s="40"/>
      <c r="X1576" s="40"/>
      <c r="Y1576" s="40"/>
      <c r="Z1576" s="40"/>
      <c r="AA1576" s="40"/>
      <c r="AB1576" s="40"/>
      <c r="AC1576" s="40"/>
      <c r="AD1576" s="40"/>
      <c r="AE1576" s="40"/>
      <c r="AT1576" s="19" t="s">
        <v>185</v>
      </c>
      <c r="AU1576" s="19" t="s">
        <v>81</v>
      </c>
    </row>
    <row r="1577" s="12" customFormat="1" ht="22.8" customHeight="1">
      <c r="A1577" s="12"/>
      <c r="B1577" s="199"/>
      <c r="C1577" s="200"/>
      <c r="D1577" s="201" t="s">
        <v>71</v>
      </c>
      <c r="E1577" s="213" t="s">
        <v>2276</v>
      </c>
      <c r="F1577" s="213" t="s">
        <v>2277</v>
      </c>
      <c r="G1577" s="200"/>
      <c r="H1577" s="200"/>
      <c r="I1577" s="203"/>
      <c r="J1577" s="214">
        <f>BK1577</f>
        <v>0</v>
      </c>
      <c r="K1577" s="200"/>
      <c r="L1577" s="205"/>
      <c r="M1577" s="206"/>
      <c r="N1577" s="207"/>
      <c r="O1577" s="207"/>
      <c r="P1577" s="208">
        <f>SUM(P1578:P1591)</f>
        <v>0</v>
      </c>
      <c r="Q1577" s="207"/>
      <c r="R1577" s="208">
        <f>SUM(R1578:R1591)</f>
        <v>0.00992</v>
      </c>
      <c r="S1577" s="207"/>
      <c r="T1577" s="209">
        <f>SUM(T1578:T1591)</f>
        <v>0</v>
      </c>
      <c r="U1577" s="12"/>
      <c r="V1577" s="12"/>
      <c r="W1577" s="12"/>
      <c r="X1577" s="12"/>
      <c r="Y1577" s="12"/>
      <c r="Z1577" s="12"/>
      <c r="AA1577" s="12"/>
      <c r="AB1577" s="12"/>
      <c r="AC1577" s="12"/>
      <c r="AD1577" s="12"/>
      <c r="AE1577" s="12"/>
      <c r="AR1577" s="210" t="s">
        <v>81</v>
      </c>
      <c r="AT1577" s="211" t="s">
        <v>71</v>
      </c>
      <c r="AU1577" s="211" t="s">
        <v>79</v>
      </c>
      <c r="AY1577" s="210" t="s">
        <v>174</v>
      </c>
      <c r="BK1577" s="212">
        <f>SUM(BK1578:BK1591)</f>
        <v>0</v>
      </c>
    </row>
    <row r="1578" s="2" customFormat="1">
      <c r="A1578" s="40"/>
      <c r="B1578" s="41"/>
      <c r="C1578" s="215" t="s">
        <v>2278</v>
      </c>
      <c r="D1578" s="215" t="s">
        <v>176</v>
      </c>
      <c r="E1578" s="216" t="s">
        <v>2279</v>
      </c>
      <c r="F1578" s="217" t="s">
        <v>2280</v>
      </c>
      <c r="G1578" s="218" t="s">
        <v>252</v>
      </c>
      <c r="H1578" s="219">
        <v>31</v>
      </c>
      <c r="I1578" s="220"/>
      <c r="J1578" s="221">
        <f>ROUND(I1578*H1578,2)</f>
        <v>0</v>
      </c>
      <c r="K1578" s="217" t="s">
        <v>180</v>
      </c>
      <c r="L1578" s="46"/>
      <c r="M1578" s="222" t="s">
        <v>19</v>
      </c>
      <c r="N1578" s="223" t="s">
        <v>43</v>
      </c>
      <c r="O1578" s="86"/>
      <c r="P1578" s="224">
        <f>O1578*H1578</f>
        <v>0</v>
      </c>
      <c r="Q1578" s="224">
        <v>8.0000000000000007E-05</v>
      </c>
      <c r="R1578" s="224">
        <f>Q1578*H1578</f>
        <v>0.00248</v>
      </c>
      <c r="S1578" s="224">
        <v>0</v>
      </c>
      <c r="T1578" s="225">
        <f>S1578*H1578</f>
        <v>0</v>
      </c>
      <c r="U1578" s="40"/>
      <c r="V1578" s="40"/>
      <c r="W1578" s="40"/>
      <c r="X1578" s="40"/>
      <c r="Y1578" s="40"/>
      <c r="Z1578" s="40"/>
      <c r="AA1578" s="40"/>
      <c r="AB1578" s="40"/>
      <c r="AC1578" s="40"/>
      <c r="AD1578" s="40"/>
      <c r="AE1578" s="40"/>
      <c r="AR1578" s="226" t="s">
        <v>275</v>
      </c>
      <c r="AT1578" s="226" t="s">
        <v>176</v>
      </c>
      <c r="AU1578" s="226" t="s">
        <v>81</v>
      </c>
      <c r="AY1578" s="19" t="s">
        <v>174</v>
      </c>
      <c r="BE1578" s="227">
        <f>IF(N1578="základní",J1578,0)</f>
        <v>0</v>
      </c>
      <c r="BF1578" s="227">
        <f>IF(N1578="snížená",J1578,0)</f>
        <v>0</v>
      </c>
      <c r="BG1578" s="227">
        <f>IF(N1578="zákl. přenesená",J1578,0)</f>
        <v>0</v>
      </c>
      <c r="BH1578" s="227">
        <f>IF(N1578="sníž. přenesená",J1578,0)</f>
        <v>0</v>
      </c>
      <c r="BI1578" s="227">
        <f>IF(N1578="nulová",J1578,0)</f>
        <v>0</v>
      </c>
      <c r="BJ1578" s="19" t="s">
        <v>79</v>
      </c>
      <c r="BK1578" s="227">
        <f>ROUND(I1578*H1578,2)</f>
        <v>0</v>
      </c>
      <c r="BL1578" s="19" t="s">
        <v>275</v>
      </c>
      <c r="BM1578" s="226" t="s">
        <v>2281</v>
      </c>
    </row>
    <row r="1579" s="2" customFormat="1">
      <c r="A1579" s="40"/>
      <c r="B1579" s="41"/>
      <c r="C1579" s="42"/>
      <c r="D1579" s="228" t="s">
        <v>183</v>
      </c>
      <c r="E1579" s="42"/>
      <c r="F1579" s="229" t="s">
        <v>2282</v>
      </c>
      <c r="G1579" s="42"/>
      <c r="H1579" s="42"/>
      <c r="I1579" s="230"/>
      <c r="J1579" s="42"/>
      <c r="K1579" s="42"/>
      <c r="L1579" s="46"/>
      <c r="M1579" s="231"/>
      <c r="N1579" s="232"/>
      <c r="O1579" s="86"/>
      <c r="P1579" s="86"/>
      <c r="Q1579" s="86"/>
      <c r="R1579" s="86"/>
      <c r="S1579" s="86"/>
      <c r="T1579" s="87"/>
      <c r="U1579" s="40"/>
      <c r="V1579" s="40"/>
      <c r="W1579" s="40"/>
      <c r="X1579" s="40"/>
      <c r="Y1579" s="40"/>
      <c r="Z1579" s="40"/>
      <c r="AA1579" s="40"/>
      <c r="AB1579" s="40"/>
      <c r="AC1579" s="40"/>
      <c r="AD1579" s="40"/>
      <c r="AE1579" s="40"/>
      <c r="AT1579" s="19" t="s">
        <v>183</v>
      </c>
      <c r="AU1579" s="19" t="s">
        <v>81</v>
      </c>
    </row>
    <row r="1580" s="13" customFormat="1">
      <c r="A1580" s="13"/>
      <c r="B1580" s="234"/>
      <c r="C1580" s="235"/>
      <c r="D1580" s="228" t="s">
        <v>197</v>
      </c>
      <c r="E1580" s="236" t="s">
        <v>19</v>
      </c>
      <c r="F1580" s="237" t="s">
        <v>2283</v>
      </c>
      <c r="G1580" s="235"/>
      <c r="H1580" s="238">
        <v>3.6749999999999998</v>
      </c>
      <c r="I1580" s="239"/>
      <c r="J1580" s="235"/>
      <c r="K1580" s="235"/>
      <c r="L1580" s="240"/>
      <c r="M1580" s="241"/>
      <c r="N1580" s="242"/>
      <c r="O1580" s="242"/>
      <c r="P1580" s="242"/>
      <c r="Q1580" s="242"/>
      <c r="R1580" s="242"/>
      <c r="S1580" s="242"/>
      <c r="T1580" s="243"/>
      <c r="U1580" s="13"/>
      <c r="V1580" s="13"/>
      <c r="W1580" s="13"/>
      <c r="X1580" s="13"/>
      <c r="Y1580" s="13"/>
      <c r="Z1580" s="13"/>
      <c r="AA1580" s="13"/>
      <c r="AB1580" s="13"/>
      <c r="AC1580" s="13"/>
      <c r="AD1580" s="13"/>
      <c r="AE1580" s="13"/>
      <c r="AT1580" s="244" t="s">
        <v>197</v>
      </c>
      <c r="AU1580" s="244" t="s">
        <v>81</v>
      </c>
      <c r="AV1580" s="13" t="s">
        <v>81</v>
      </c>
      <c r="AW1580" s="13" t="s">
        <v>33</v>
      </c>
      <c r="AX1580" s="13" t="s">
        <v>72</v>
      </c>
      <c r="AY1580" s="244" t="s">
        <v>174</v>
      </c>
    </row>
    <row r="1581" s="13" customFormat="1">
      <c r="A1581" s="13"/>
      <c r="B1581" s="234"/>
      <c r="C1581" s="235"/>
      <c r="D1581" s="228" t="s">
        <v>197</v>
      </c>
      <c r="E1581" s="236" t="s">
        <v>19</v>
      </c>
      <c r="F1581" s="237" t="s">
        <v>2284</v>
      </c>
      <c r="G1581" s="235"/>
      <c r="H1581" s="238">
        <v>20.399999999999999</v>
      </c>
      <c r="I1581" s="239"/>
      <c r="J1581" s="235"/>
      <c r="K1581" s="235"/>
      <c r="L1581" s="240"/>
      <c r="M1581" s="241"/>
      <c r="N1581" s="242"/>
      <c r="O1581" s="242"/>
      <c r="P1581" s="242"/>
      <c r="Q1581" s="242"/>
      <c r="R1581" s="242"/>
      <c r="S1581" s="242"/>
      <c r="T1581" s="243"/>
      <c r="U1581" s="13"/>
      <c r="V1581" s="13"/>
      <c r="W1581" s="13"/>
      <c r="X1581" s="13"/>
      <c r="Y1581" s="13"/>
      <c r="Z1581" s="13"/>
      <c r="AA1581" s="13"/>
      <c r="AB1581" s="13"/>
      <c r="AC1581" s="13"/>
      <c r="AD1581" s="13"/>
      <c r="AE1581" s="13"/>
      <c r="AT1581" s="244" t="s">
        <v>197</v>
      </c>
      <c r="AU1581" s="244" t="s">
        <v>81</v>
      </c>
      <c r="AV1581" s="13" t="s">
        <v>81</v>
      </c>
      <c r="AW1581" s="13" t="s">
        <v>33</v>
      </c>
      <c r="AX1581" s="13" t="s">
        <v>72</v>
      </c>
      <c r="AY1581" s="244" t="s">
        <v>174</v>
      </c>
    </row>
    <row r="1582" s="13" customFormat="1">
      <c r="A1582" s="13"/>
      <c r="B1582" s="234"/>
      <c r="C1582" s="235"/>
      <c r="D1582" s="228" t="s">
        <v>197</v>
      </c>
      <c r="E1582" s="236" t="s">
        <v>19</v>
      </c>
      <c r="F1582" s="237" t="s">
        <v>2285</v>
      </c>
      <c r="G1582" s="235"/>
      <c r="H1582" s="238">
        <v>1.175</v>
      </c>
      <c r="I1582" s="239"/>
      <c r="J1582" s="235"/>
      <c r="K1582" s="235"/>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197</v>
      </c>
      <c r="AU1582" s="244" t="s">
        <v>81</v>
      </c>
      <c r="AV1582" s="13" t="s">
        <v>81</v>
      </c>
      <c r="AW1582" s="13" t="s">
        <v>33</v>
      </c>
      <c r="AX1582" s="13" t="s">
        <v>72</v>
      </c>
      <c r="AY1582" s="244" t="s">
        <v>174</v>
      </c>
    </row>
    <row r="1583" s="13" customFormat="1">
      <c r="A1583" s="13"/>
      <c r="B1583" s="234"/>
      <c r="C1583" s="235"/>
      <c r="D1583" s="228" t="s">
        <v>197</v>
      </c>
      <c r="E1583" s="236" t="s">
        <v>19</v>
      </c>
      <c r="F1583" s="237" t="s">
        <v>2286</v>
      </c>
      <c r="G1583" s="235"/>
      <c r="H1583" s="238">
        <v>5.75</v>
      </c>
      <c r="I1583" s="239"/>
      <c r="J1583" s="235"/>
      <c r="K1583" s="235"/>
      <c r="L1583" s="240"/>
      <c r="M1583" s="241"/>
      <c r="N1583" s="242"/>
      <c r="O1583" s="242"/>
      <c r="P1583" s="242"/>
      <c r="Q1583" s="242"/>
      <c r="R1583" s="242"/>
      <c r="S1583" s="242"/>
      <c r="T1583" s="243"/>
      <c r="U1583" s="13"/>
      <c r="V1583" s="13"/>
      <c r="W1583" s="13"/>
      <c r="X1583" s="13"/>
      <c r="Y1583" s="13"/>
      <c r="Z1583" s="13"/>
      <c r="AA1583" s="13"/>
      <c r="AB1583" s="13"/>
      <c r="AC1583" s="13"/>
      <c r="AD1583" s="13"/>
      <c r="AE1583" s="13"/>
      <c r="AT1583" s="244" t="s">
        <v>197</v>
      </c>
      <c r="AU1583" s="244" t="s">
        <v>81</v>
      </c>
      <c r="AV1583" s="13" t="s">
        <v>81</v>
      </c>
      <c r="AW1583" s="13" t="s">
        <v>33</v>
      </c>
      <c r="AX1583" s="13" t="s">
        <v>72</v>
      </c>
      <c r="AY1583" s="244" t="s">
        <v>174</v>
      </c>
    </row>
    <row r="1584" s="2" customFormat="1">
      <c r="A1584" s="40"/>
      <c r="B1584" s="41"/>
      <c r="C1584" s="215" t="s">
        <v>2287</v>
      </c>
      <c r="D1584" s="215" t="s">
        <v>176</v>
      </c>
      <c r="E1584" s="216" t="s">
        <v>2288</v>
      </c>
      <c r="F1584" s="217" t="s">
        <v>2289</v>
      </c>
      <c r="G1584" s="218" t="s">
        <v>252</v>
      </c>
      <c r="H1584" s="219">
        <v>62</v>
      </c>
      <c r="I1584" s="220"/>
      <c r="J1584" s="221">
        <f>ROUND(I1584*H1584,2)</f>
        <v>0</v>
      </c>
      <c r="K1584" s="217" t="s">
        <v>180</v>
      </c>
      <c r="L1584" s="46"/>
      <c r="M1584" s="222" t="s">
        <v>19</v>
      </c>
      <c r="N1584" s="223" t="s">
        <v>43</v>
      </c>
      <c r="O1584" s="86"/>
      <c r="P1584" s="224">
        <f>O1584*H1584</f>
        <v>0</v>
      </c>
      <c r="Q1584" s="224">
        <v>0.00012</v>
      </c>
      <c r="R1584" s="224">
        <f>Q1584*H1584</f>
        <v>0.0074400000000000004</v>
      </c>
      <c r="S1584" s="224">
        <v>0</v>
      </c>
      <c r="T1584" s="225">
        <f>S1584*H1584</f>
        <v>0</v>
      </c>
      <c r="U1584" s="40"/>
      <c r="V1584" s="40"/>
      <c r="W1584" s="40"/>
      <c r="X1584" s="40"/>
      <c r="Y1584" s="40"/>
      <c r="Z1584" s="40"/>
      <c r="AA1584" s="40"/>
      <c r="AB1584" s="40"/>
      <c r="AC1584" s="40"/>
      <c r="AD1584" s="40"/>
      <c r="AE1584" s="40"/>
      <c r="AR1584" s="226" t="s">
        <v>275</v>
      </c>
      <c r="AT1584" s="226" t="s">
        <v>176</v>
      </c>
      <c r="AU1584" s="226" t="s">
        <v>81</v>
      </c>
      <c r="AY1584" s="19" t="s">
        <v>174</v>
      </c>
      <c r="BE1584" s="227">
        <f>IF(N1584="základní",J1584,0)</f>
        <v>0</v>
      </c>
      <c r="BF1584" s="227">
        <f>IF(N1584="snížená",J1584,0)</f>
        <v>0</v>
      </c>
      <c r="BG1584" s="227">
        <f>IF(N1584="zákl. přenesená",J1584,0)</f>
        <v>0</v>
      </c>
      <c r="BH1584" s="227">
        <f>IF(N1584="sníž. přenesená",J1584,0)</f>
        <v>0</v>
      </c>
      <c r="BI1584" s="227">
        <f>IF(N1584="nulová",J1584,0)</f>
        <v>0</v>
      </c>
      <c r="BJ1584" s="19" t="s">
        <v>79</v>
      </c>
      <c r="BK1584" s="227">
        <f>ROUND(I1584*H1584,2)</f>
        <v>0</v>
      </c>
      <c r="BL1584" s="19" t="s">
        <v>275</v>
      </c>
      <c r="BM1584" s="226" t="s">
        <v>2290</v>
      </c>
    </row>
    <row r="1585" s="2" customFormat="1">
      <c r="A1585" s="40"/>
      <c r="B1585" s="41"/>
      <c r="C1585" s="42"/>
      <c r="D1585" s="228" t="s">
        <v>183</v>
      </c>
      <c r="E1585" s="42"/>
      <c r="F1585" s="229" t="s">
        <v>2291</v>
      </c>
      <c r="G1585" s="42"/>
      <c r="H1585" s="42"/>
      <c r="I1585" s="230"/>
      <c r="J1585" s="42"/>
      <c r="K1585" s="42"/>
      <c r="L1585" s="46"/>
      <c r="M1585" s="231"/>
      <c r="N1585" s="232"/>
      <c r="O1585" s="86"/>
      <c r="P1585" s="86"/>
      <c r="Q1585" s="86"/>
      <c r="R1585" s="86"/>
      <c r="S1585" s="86"/>
      <c r="T1585" s="87"/>
      <c r="U1585" s="40"/>
      <c r="V1585" s="40"/>
      <c r="W1585" s="40"/>
      <c r="X1585" s="40"/>
      <c r="Y1585" s="40"/>
      <c r="Z1585" s="40"/>
      <c r="AA1585" s="40"/>
      <c r="AB1585" s="40"/>
      <c r="AC1585" s="40"/>
      <c r="AD1585" s="40"/>
      <c r="AE1585" s="40"/>
      <c r="AT1585" s="19" t="s">
        <v>183</v>
      </c>
      <c r="AU1585" s="19" t="s">
        <v>81</v>
      </c>
    </row>
    <row r="1586" s="2" customFormat="1">
      <c r="A1586" s="40"/>
      <c r="B1586" s="41"/>
      <c r="C1586" s="42"/>
      <c r="D1586" s="228" t="s">
        <v>281</v>
      </c>
      <c r="E1586" s="42"/>
      <c r="F1586" s="233" t="s">
        <v>2292</v>
      </c>
      <c r="G1586" s="42"/>
      <c r="H1586" s="42"/>
      <c r="I1586" s="230"/>
      <c r="J1586" s="42"/>
      <c r="K1586" s="42"/>
      <c r="L1586" s="46"/>
      <c r="M1586" s="231"/>
      <c r="N1586" s="232"/>
      <c r="O1586" s="86"/>
      <c r="P1586" s="86"/>
      <c r="Q1586" s="86"/>
      <c r="R1586" s="86"/>
      <c r="S1586" s="86"/>
      <c r="T1586" s="87"/>
      <c r="U1586" s="40"/>
      <c r="V1586" s="40"/>
      <c r="W1586" s="40"/>
      <c r="X1586" s="40"/>
      <c r="Y1586" s="40"/>
      <c r="Z1586" s="40"/>
      <c r="AA1586" s="40"/>
      <c r="AB1586" s="40"/>
      <c r="AC1586" s="40"/>
      <c r="AD1586" s="40"/>
      <c r="AE1586" s="40"/>
      <c r="AT1586" s="19" t="s">
        <v>281</v>
      </c>
      <c r="AU1586" s="19" t="s">
        <v>81</v>
      </c>
    </row>
    <row r="1587" s="13" customFormat="1">
      <c r="A1587" s="13"/>
      <c r="B1587" s="234"/>
      <c r="C1587" s="235"/>
      <c r="D1587" s="228" t="s">
        <v>197</v>
      </c>
      <c r="E1587" s="236" t="s">
        <v>19</v>
      </c>
      <c r="F1587" s="237" t="s">
        <v>2283</v>
      </c>
      <c r="G1587" s="235"/>
      <c r="H1587" s="238">
        <v>3.6749999999999998</v>
      </c>
      <c r="I1587" s="239"/>
      <c r="J1587" s="235"/>
      <c r="K1587" s="235"/>
      <c r="L1587" s="240"/>
      <c r="M1587" s="241"/>
      <c r="N1587" s="242"/>
      <c r="O1587" s="242"/>
      <c r="P1587" s="242"/>
      <c r="Q1587" s="242"/>
      <c r="R1587" s="242"/>
      <c r="S1587" s="242"/>
      <c r="T1587" s="243"/>
      <c r="U1587" s="13"/>
      <c r="V1587" s="13"/>
      <c r="W1587" s="13"/>
      <c r="X1587" s="13"/>
      <c r="Y1587" s="13"/>
      <c r="Z1587" s="13"/>
      <c r="AA1587" s="13"/>
      <c r="AB1587" s="13"/>
      <c r="AC1587" s="13"/>
      <c r="AD1587" s="13"/>
      <c r="AE1587" s="13"/>
      <c r="AT1587" s="244" t="s">
        <v>197</v>
      </c>
      <c r="AU1587" s="244" t="s">
        <v>81</v>
      </c>
      <c r="AV1587" s="13" t="s">
        <v>81</v>
      </c>
      <c r="AW1587" s="13" t="s">
        <v>33</v>
      </c>
      <c r="AX1587" s="13" t="s">
        <v>72</v>
      </c>
      <c r="AY1587" s="244" t="s">
        <v>174</v>
      </c>
    </row>
    <row r="1588" s="13" customFormat="1">
      <c r="A1588" s="13"/>
      <c r="B1588" s="234"/>
      <c r="C1588" s="235"/>
      <c r="D1588" s="228" t="s">
        <v>197</v>
      </c>
      <c r="E1588" s="236" t="s">
        <v>19</v>
      </c>
      <c r="F1588" s="237" t="s">
        <v>2284</v>
      </c>
      <c r="G1588" s="235"/>
      <c r="H1588" s="238">
        <v>20.399999999999999</v>
      </c>
      <c r="I1588" s="239"/>
      <c r="J1588" s="235"/>
      <c r="K1588" s="235"/>
      <c r="L1588" s="240"/>
      <c r="M1588" s="241"/>
      <c r="N1588" s="242"/>
      <c r="O1588" s="242"/>
      <c r="P1588" s="242"/>
      <c r="Q1588" s="242"/>
      <c r="R1588" s="242"/>
      <c r="S1588" s="242"/>
      <c r="T1588" s="243"/>
      <c r="U1588" s="13"/>
      <c r="V1588" s="13"/>
      <c r="W1588" s="13"/>
      <c r="X1588" s="13"/>
      <c r="Y1588" s="13"/>
      <c r="Z1588" s="13"/>
      <c r="AA1588" s="13"/>
      <c r="AB1588" s="13"/>
      <c r="AC1588" s="13"/>
      <c r="AD1588" s="13"/>
      <c r="AE1588" s="13"/>
      <c r="AT1588" s="244" t="s">
        <v>197</v>
      </c>
      <c r="AU1588" s="244" t="s">
        <v>81</v>
      </c>
      <c r="AV1588" s="13" t="s">
        <v>81</v>
      </c>
      <c r="AW1588" s="13" t="s">
        <v>33</v>
      </c>
      <c r="AX1588" s="13" t="s">
        <v>72</v>
      </c>
      <c r="AY1588" s="244" t="s">
        <v>174</v>
      </c>
    </row>
    <row r="1589" s="13" customFormat="1">
      <c r="A1589" s="13"/>
      <c r="B1589" s="234"/>
      <c r="C1589" s="235"/>
      <c r="D1589" s="228" t="s">
        <v>197</v>
      </c>
      <c r="E1589" s="236" t="s">
        <v>19</v>
      </c>
      <c r="F1589" s="237" t="s">
        <v>2285</v>
      </c>
      <c r="G1589" s="235"/>
      <c r="H1589" s="238">
        <v>1.175</v>
      </c>
      <c r="I1589" s="239"/>
      <c r="J1589" s="235"/>
      <c r="K1589" s="235"/>
      <c r="L1589" s="240"/>
      <c r="M1589" s="241"/>
      <c r="N1589" s="242"/>
      <c r="O1589" s="242"/>
      <c r="P1589" s="242"/>
      <c r="Q1589" s="242"/>
      <c r="R1589" s="242"/>
      <c r="S1589" s="242"/>
      <c r="T1589" s="243"/>
      <c r="U1589" s="13"/>
      <c r="V1589" s="13"/>
      <c r="W1589" s="13"/>
      <c r="X1589" s="13"/>
      <c r="Y1589" s="13"/>
      <c r="Z1589" s="13"/>
      <c r="AA1589" s="13"/>
      <c r="AB1589" s="13"/>
      <c r="AC1589" s="13"/>
      <c r="AD1589" s="13"/>
      <c r="AE1589" s="13"/>
      <c r="AT1589" s="244" t="s">
        <v>197</v>
      </c>
      <c r="AU1589" s="244" t="s">
        <v>81</v>
      </c>
      <c r="AV1589" s="13" t="s">
        <v>81</v>
      </c>
      <c r="AW1589" s="13" t="s">
        <v>33</v>
      </c>
      <c r="AX1589" s="13" t="s">
        <v>72</v>
      </c>
      <c r="AY1589" s="244" t="s">
        <v>174</v>
      </c>
    </row>
    <row r="1590" s="13" customFormat="1">
      <c r="A1590" s="13"/>
      <c r="B1590" s="234"/>
      <c r="C1590" s="235"/>
      <c r="D1590" s="228" t="s">
        <v>197</v>
      </c>
      <c r="E1590" s="236" t="s">
        <v>19</v>
      </c>
      <c r="F1590" s="237" t="s">
        <v>2286</v>
      </c>
      <c r="G1590" s="235"/>
      <c r="H1590" s="238">
        <v>5.75</v>
      </c>
      <c r="I1590" s="239"/>
      <c r="J1590" s="235"/>
      <c r="K1590" s="235"/>
      <c r="L1590" s="240"/>
      <c r="M1590" s="241"/>
      <c r="N1590" s="242"/>
      <c r="O1590" s="242"/>
      <c r="P1590" s="242"/>
      <c r="Q1590" s="242"/>
      <c r="R1590" s="242"/>
      <c r="S1590" s="242"/>
      <c r="T1590" s="243"/>
      <c r="U1590" s="13"/>
      <c r="V1590" s="13"/>
      <c r="W1590" s="13"/>
      <c r="X1590" s="13"/>
      <c r="Y1590" s="13"/>
      <c r="Z1590" s="13"/>
      <c r="AA1590" s="13"/>
      <c r="AB1590" s="13"/>
      <c r="AC1590" s="13"/>
      <c r="AD1590" s="13"/>
      <c r="AE1590" s="13"/>
      <c r="AT1590" s="244" t="s">
        <v>197</v>
      </c>
      <c r="AU1590" s="244" t="s">
        <v>81</v>
      </c>
      <c r="AV1590" s="13" t="s">
        <v>81</v>
      </c>
      <c r="AW1590" s="13" t="s">
        <v>33</v>
      </c>
      <c r="AX1590" s="13" t="s">
        <v>72</v>
      </c>
      <c r="AY1590" s="244" t="s">
        <v>174</v>
      </c>
    </row>
    <row r="1591" s="13" customFormat="1">
      <c r="A1591" s="13"/>
      <c r="B1591" s="234"/>
      <c r="C1591" s="235"/>
      <c r="D1591" s="228" t="s">
        <v>197</v>
      </c>
      <c r="E1591" s="235"/>
      <c r="F1591" s="237" t="s">
        <v>2293</v>
      </c>
      <c r="G1591" s="235"/>
      <c r="H1591" s="238">
        <v>62</v>
      </c>
      <c r="I1591" s="239"/>
      <c r="J1591" s="235"/>
      <c r="K1591" s="235"/>
      <c r="L1591" s="240"/>
      <c r="M1591" s="241"/>
      <c r="N1591" s="242"/>
      <c r="O1591" s="242"/>
      <c r="P1591" s="242"/>
      <c r="Q1591" s="242"/>
      <c r="R1591" s="242"/>
      <c r="S1591" s="242"/>
      <c r="T1591" s="243"/>
      <c r="U1591" s="13"/>
      <c r="V1591" s="13"/>
      <c r="W1591" s="13"/>
      <c r="X1591" s="13"/>
      <c r="Y1591" s="13"/>
      <c r="Z1591" s="13"/>
      <c r="AA1591" s="13"/>
      <c r="AB1591" s="13"/>
      <c r="AC1591" s="13"/>
      <c r="AD1591" s="13"/>
      <c r="AE1591" s="13"/>
      <c r="AT1591" s="244" t="s">
        <v>197</v>
      </c>
      <c r="AU1591" s="244" t="s">
        <v>81</v>
      </c>
      <c r="AV1591" s="13" t="s">
        <v>81</v>
      </c>
      <c r="AW1591" s="13" t="s">
        <v>4</v>
      </c>
      <c r="AX1591" s="13" t="s">
        <v>79</v>
      </c>
      <c r="AY1591" s="244" t="s">
        <v>174</v>
      </c>
    </row>
    <row r="1592" s="12" customFormat="1" ht="22.8" customHeight="1">
      <c r="A1592" s="12"/>
      <c r="B1592" s="199"/>
      <c r="C1592" s="200"/>
      <c r="D1592" s="201" t="s">
        <v>71</v>
      </c>
      <c r="E1592" s="213" t="s">
        <v>2294</v>
      </c>
      <c r="F1592" s="213" t="s">
        <v>2295</v>
      </c>
      <c r="G1592" s="200"/>
      <c r="H1592" s="200"/>
      <c r="I1592" s="203"/>
      <c r="J1592" s="214">
        <f>BK1592</f>
        <v>0</v>
      </c>
      <c r="K1592" s="200"/>
      <c r="L1592" s="205"/>
      <c r="M1592" s="206"/>
      <c r="N1592" s="207"/>
      <c r="O1592" s="207"/>
      <c r="P1592" s="208">
        <f>SUM(P1593:P1604)</f>
        <v>0</v>
      </c>
      <c r="Q1592" s="207"/>
      <c r="R1592" s="208">
        <f>SUM(R1593:R1604)</f>
        <v>0.51452092999999999</v>
      </c>
      <c r="S1592" s="207"/>
      <c r="T1592" s="209">
        <f>SUM(T1593:T1604)</f>
        <v>0</v>
      </c>
      <c r="U1592" s="12"/>
      <c r="V1592" s="12"/>
      <c r="W1592" s="12"/>
      <c r="X1592" s="12"/>
      <c r="Y1592" s="12"/>
      <c r="Z1592" s="12"/>
      <c r="AA1592" s="12"/>
      <c r="AB1592" s="12"/>
      <c r="AC1592" s="12"/>
      <c r="AD1592" s="12"/>
      <c r="AE1592" s="12"/>
      <c r="AR1592" s="210" t="s">
        <v>81</v>
      </c>
      <c r="AT1592" s="211" t="s">
        <v>71</v>
      </c>
      <c r="AU1592" s="211" t="s">
        <v>79</v>
      </c>
      <c r="AY1592" s="210" t="s">
        <v>174</v>
      </c>
      <c r="BK1592" s="212">
        <f>SUM(BK1593:BK1604)</f>
        <v>0</v>
      </c>
    </row>
    <row r="1593" s="2" customFormat="1">
      <c r="A1593" s="40"/>
      <c r="B1593" s="41"/>
      <c r="C1593" s="215" t="s">
        <v>2296</v>
      </c>
      <c r="D1593" s="215" t="s">
        <v>176</v>
      </c>
      <c r="E1593" s="216" t="s">
        <v>2297</v>
      </c>
      <c r="F1593" s="217" t="s">
        <v>2298</v>
      </c>
      <c r="G1593" s="218" t="s">
        <v>252</v>
      </c>
      <c r="H1593" s="219">
        <v>1043.653</v>
      </c>
      <c r="I1593" s="220"/>
      <c r="J1593" s="221">
        <f>ROUND(I1593*H1593,2)</f>
        <v>0</v>
      </c>
      <c r="K1593" s="217" t="s">
        <v>180</v>
      </c>
      <c r="L1593" s="46"/>
      <c r="M1593" s="222" t="s">
        <v>19</v>
      </c>
      <c r="N1593" s="223" t="s">
        <v>43</v>
      </c>
      <c r="O1593" s="86"/>
      <c r="P1593" s="224">
        <f>O1593*H1593</f>
        <v>0</v>
      </c>
      <c r="Q1593" s="224">
        <v>0.00020000000000000001</v>
      </c>
      <c r="R1593" s="224">
        <f>Q1593*H1593</f>
        <v>0.20873060000000002</v>
      </c>
      <c r="S1593" s="224">
        <v>0</v>
      </c>
      <c r="T1593" s="225">
        <f>S1593*H1593</f>
        <v>0</v>
      </c>
      <c r="U1593" s="40"/>
      <c r="V1593" s="40"/>
      <c r="W1593" s="40"/>
      <c r="X1593" s="40"/>
      <c r="Y1593" s="40"/>
      <c r="Z1593" s="40"/>
      <c r="AA1593" s="40"/>
      <c r="AB1593" s="40"/>
      <c r="AC1593" s="40"/>
      <c r="AD1593" s="40"/>
      <c r="AE1593" s="40"/>
      <c r="AR1593" s="226" t="s">
        <v>275</v>
      </c>
      <c r="AT1593" s="226" t="s">
        <v>176</v>
      </c>
      <c r="AU1593" s="226" t="s">
        <v>81</v>
      </c>
      <c r="AY1593" s="19" t="s">
        <v>174</v>
      </c>
      <c r="BE1593" s="227">
        <f>IF(N1593="základní",J1593,0)</f>
        <v>0</v>
      </c>
      <c r="BF1593" s="227">
        <f>IF(N1593="snížená",J1593,0)</f>
        <v>0</v>
      </c>
      <c r="BG1593" s="227">
        <f>IF(N1593="zákl. přenesená",J1593,0)</f>
        <v>0</v>
      </c>
      <c r="BH1593" s="227">
        <f>IF(N1593="sníž. přenesená",J1593,0)</f>
        <v>0</v>
      </c>
      <c r="BI1593" s="227">
        <f>IF(N1593="nulová",J1593,0)</f>
        <v>0</v>
      </c>
      <c r="BJ1593" s="19" t="s">
        <v>79</v>
      </c>
      <c r="BK1593" s="227">
        <f>ROUND(I1593*H1593,2)</f>
        <v>0</v>
      </c>
      <c r="BL1593" s="19" t="s">
        <v>275</v>
      </c>
      <c r="BM1593" s="226" t="s">
        <v>2299</v>
      </c>
    </row>
    <row r="1594" s="2" customFormat="1">
      <c r="A1594" s="40"/>
      <c r="B1594" s="41"/>
      <c r="C1594" s="42"/>
      <c r="D1594" s="228" t="s">
        <v>183</v>
      </c>
      <c r="E1594" s="42"/>
      <c r="F1594" s="229" t="s">
        <v>2300</v>
      </c>
      <c r="G1594" s="42"/>
      <c r="H1594" s="42"/>
      <c r="I1594" s="230"/>
      <c r="J1594" s="42"/>
      <c r="K1594" s="42"/>
      <c r="L1594" s="46"/>
      <c r="M1594" s="231"/>
      <c r="N1594" s="232"/>
      <c r="O1594" s="86"/>
      <c r="P1594" s="86"/>
      <c r="Q1594" s="86"/>
      <c r="R1594" s="86"/>
      <c r="S1594" s="86"/>
      <c r="T1594" s="87"/>
      <c r="U1594" s="40"/>
      <c r="V1594" s="40"/>
      <c r="W1594" s="40"/>
      <c r="X1594" s="40"/>
      <c r="Y1594" s="40"/>
      <c r="Z1594" s="40"/>
      <c r="AA1594" s="40"/>
      <c r="AB1594" s="40"/>
      <c r="AC1594" s="40"/>
      <c r="AD1594" s="40"/>
      <c r="AE1594" s="40"/>
      <c r="AT1594" s="19" t="s">
        <v>183</v>
      </c>
      <c r="AU1594" s="19" t="s">
        <v>81</v>
      </c>
    </row>
    <row r="1595" s="13" customFormat="1">
      <c r="A1595" s="13"/>
      <c r="B1595" s="234"/>
      <c r="C1595" s="235"/>
      <c r="D1595" s="228" t="s">
        <v>197</v>
      </c>
      <c r="E1595" s="236" t="s">
        <v>19</v>
      </c>
      <c r="F1595" s="237" t="s">
        <v>2301</v>
      </c>
      <c r="G1595" s="235"/>
      <c r="H1595" s="238">
        <v>124.34</v>
      </c>
      <c r="I1595" s="239"/>
      <c r="J1595" s="235"/>
      <c r="K1595" s="235"/>
      <c r="L1595" s="240"/>
      <c r="M1595" s="241"/>
      <c r="N1595" s="242"/>
      <c r="O1595" s="242"/>
      <c r="P1595" s="242"/>
      <c r="Q1595" s="242"/>
      <c r="R1595" s="242"/>
      <c r="S1595" s="242"/>
      <c r="T1595" s="243"/>
      <c r="U1595" s="13"/>
      <c r="V1595" s="13"/>
      <c r="W1595" s="13"/>
      <c r="X1595" s="13"/>
      <c r="Y1595" s="13"/>
      <c r="Z1595" s="13"/>
      <c r="AA1595" s="13"/>
      <c r="AB1595" s="13"/>
      <c r="AC1595" s="13"/>
      <c r="AD1595" s="13"/>
      <c r="AE1595" s="13"/>
      <c r="AT1595" s="244" t="s">
        <v>197</v>
      </c>
      <c r="AU1595" s="244" t="s">
        <v>81</v>
      </c>
      <c r="AV1595" s="13" t="s">
        <v>81</v>
      </c>
      <c r="AW1595" s="13" t="s">
        <v>33</v>
      </c>
      <c r="AX1595" s="13" t="s">
        <v>72</v>
      </c>
      <c r="AY1595" s="244" t="s">
        <v>174</v>
      </c>
    </row>
    <row r="1596" s="13" customFormat="1">
      <c r="A1596" s="13"/>
      <c r="B1596" s="234"/>
      <c r="C1596" s="235"/>
      <c r="D1596" s="228" t="s">
        <v>197</v>
      </c>
      <c r="E1596" s="236" t="s">
        <v>19</v>
      </c>
      <c r="F1596" s="237" t="s">
        <v>2302</v>
      </c>
      <c r="G1596" s="235"/>
      <c r="H1596" s="238">
        <v>151.13</v>
      </c>
      <c r="I1596" s="239"/>
      <c r="J1596" s="235"/>
      <c r="K1596" s="235"/>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197</v>
      </c>
      <c r="AU1596" s="244" t="s">
        <v>81</v>
      </c>
      <c r="AV1596" s="13" t="s">
        <v>81</v>
      </c>
      <c r="AW1596" s="13" t="s">
        <v>33</v>
      </c>
      <c r="AX1596" s="13" t="s">
        <v>72</v>
      </c>
      <c r="AY1596" s="244" t="s">
        <v>174</v>
      </c>
    </row>
    <row r="1597" s="13" customFormat="1">
      <c r="A1597" s="13"/>
      <c r="B1597" s="234"/>
      <c r="C1597" s="235"/>
      <c r="D1597" s="228" t="s">
        <v>197</v>
      </c>
      <c r="E1597" s="236" t="s">
        <v>19</v>
      </c>
      <c r="F1597" s="237" t="s">
        <v>2303</v>
      </c>
      <c r="G1597" s="235"/>
      <c r="H1597" s="238">
        <v>738.98299999999995</v>
      </c>
      <c r="I1597" s="239"/>
      <c r="J1597" s="235"/>
      <c r="K1597" s="235"/>
      <c r="L1597" s="240"/>
      <c r="M1597" s="241"/>
      <c r="N1597" s="242"/>
      <c r="O1597" s="242"/>
      <c r="P1597" s="242"/>
      <c r="Q1597" s="242"/>
      <c r="R1597" s="242"/>
      <c r="S1597" s="242"/>
      <c r="T1597" s="243"/>
      <c r="U1597" s="13"/>
      <c r="V1597" s="13"/>
      <c r="W1597" s="13"/>
      <c r="X1597" s="13"/>
      <c r="Y1597" s="13"/>
      <c r="Z1597" s="13"/>
      <c r="AA1597" s="13"/>
      <c r="AB1597" s="13"/>
      <c r="AC1597" s="13"/>
      <c r="AD1597" s="13"/>
      <c r="AE1597" s="13"/>
      <c r="AT1597" s="244" t="s">
        <v>197</v>
      </c>
      <c r="AU1597" s="244" t="s">
        <v>81</v>
      </c>
      <c r="AV1597" s="13" t="s">
        <v>81</v>
      </c>
      <c r="AW1597" s="13" t="s">
        <v>33</v>
      </c>
      <c r="AX1597" s="13" t="s">
        <v>72</v>
      </c>
      <c r="AY1597" s="244" t="s">
        <v>174</v>
      </c>
    </row>
    <row r="1598" s="13" customFormat="1">
      <c r="A1598" s="13"/>
      <c r="B1598" s="234"/>
      <c r="C1598" s="235"/>
      <c r="D1598" s="228" t="s">
        <v>197</v>
      </c>
      <c r="E1598" s="236" t="s">
        <v>19</v>
      </c>
      <c r="F1598" s="237" t="s">
        <v>2304</v>
      </c>
      <c r="G1598" s="235"/>
      <c r="H1598" s="238">
        <v>29.199999999999999</v>
      </c>
      <c r="I1598" s="239"/>
      <c r="J1598" s="235"/>
      <c r="K1598" s="235"/>
      <c r="L1598" s="240"/>
      <c r="M1598" s="241"/>
      <c r="N1598" s="242"/>
      <c r="O1598" s="242"/>
      <c r="P1598" s="242"/>
      <c r="Q1598" s="242"/>
      <c r="R1598" s="242"/>
      <c r="S1598" s="242"/>
      <c r="T1598" s="243"/>
      <c r="U1598" s="13"/>
      <c r="V1598" s="13"/>
      <c r="W1598" s="13"/>
      <c r="X1598" s="13"/>
      <c r="Y1598" s="13"/>
      <c r="Z1598" s="13"/>
      <c r="AA1598" s="13"/>
      <c r="AB1598" s="13"/>
      <c r="AC1598" s="13"/>
      <c r="AD1598" s="13"/>
      <c r="AE1598" s="13"/>
      <c r="AT1598" s="244" t="s">
        <v>197</v>
      </c>
      <c r="AU1598" s="244" t="s">
        <v>81</v>
      </c>
      <c r="AV1598" s="13" t="s">
        <v>81</v>
      </c>
      <c r="AW1598" s="13" t="s">
        <v>33</v>
      </c>
      <c r="AX1598" s="13" t="s">
        <v>72</v>
      </c>
      <c r="AY1598" s="244" t="s">
        <v>174</v>
      </c>
    </row>
    <row r="1599" s="2" customFormat="1">
      <c r="A1599" s="40"/>
      <c r="B1599" s="41"/>
      <c r="C1599" s="215" t="s">
        <v>2305</v>
      </c>
      <c r="D1599" s="215" t="s">
        <v>176</v>
      </c>
      <c r="E1599" s="216" t="s">
        <v>2306</v>
      </c>
      <c r="F1599" s="217" t="s">
        <v>2307</v>
      </c>
      <c r="G1599" s="218" t="s">
        <v>252</v>
      </c>
      <c r="H1599" s="219">
        <v>1043.653</v>
      </c>
      <c r="I1599" s="220"/>
      <c r="J1599" s="221">
        <f>ROUND(I1599*H1599,2)</f>
        <v>0</v>
      </c>
      <c r="K1599" s="217" t="s">
        <v>180</v>
      </c>
      <c r="L1599" s="46"/>
      <c r="M1599" s="222" t="s">
        <v>19</v>
      </c>
      <c r="N1599" s="223" t="s">
        <v>43</v>
      </c>
      <c r="O1599" s="86"/>
      <c r="P1599" s="224">
        <f>O1599*H1599</f>
        <v>0</v>
      </c>
      <c r="Q1599" s="224">
        <v>0.00029</v>
      </c>
      <c r="R1599" s="224">
        <f>Q1599*H1599</f>
        <v>0.30265936999999998</v>
      </c>
      <c r="S1599" s="224">
        <v>0</v>
      </c>
      <c r="T1599" s="225">
        <f>S1599*H1599</f>
        <v>0</v>
      </c>
      <c r="U1599" s="40"/>
      <c r="V1599" s="40"/>
      <c r="W1599" s="40"/>
      <c r="X1599" s="40"/>
      <c r="Y1599" s="40"/>
      <c r="Z1599" s="40"/>
      <c r="AA1599" s="40"/>
      <c r="AB1599" s="40"/>
      <c r="AC1599" s="40"/>
      <c r="AD1599" s="40"/>
      <c r="AE1599" s="40"/>
      <c r="AR1599" s="226" t="s">
        <v>275</v>
      </c>
      <c r="AT1599" s="226" t="s">
        <v>176</v>
      </c>
      <c r="AU1599" s="226" t="s">
        <v>81</v>
      </c>
      <c r="AY1599" s="19" t="s">
        <v>174</v>
      </c>
      <c r="BE1599" s="227">
        <f>IF(N1599="základní",J1599,0)</f>
        <v>0</v>
      </c>
      <c r="BF1599" s="227">
        <f>IF(N1599="snížená",J1599,0)</f>
        <v>0</v>
      </c>
      <c r="BG1599" s="227">
        <f>IF(N1599="zákl. přenesená",J1599,0)</f>
        <v>0</v>
      </c>
      <c r="BH1599" s="227">
        <f>IF(N1599="sníž. přenesená",J1599,0)</f>
        <v>0</v>
      </c>
      <c r="BI1599" s="227">
        <f>IF(N1599="nulová",J1599,0)</f>
        <v>0</v>
      </c>
      <c r="BJ1599" s="19" t="s">
        <v>79</v>
      </c>
      <c r="BK1599" s="227">
        <f>ROUND(I1599*H1599,2)</f>
        <v>0</v>
      </c>
      <c r="BL1599" s="19" t="s">
        <v>275</v>
      </c>
      <c r="BM1599" s="226" t="s">
        <v>2308</v>
      </c>
    </row>
    <row r="1600" s="2" customFormat="1">
      <c r="A1600" s="40"/>
      <c r="B1600" s="41"/>
      <c r="C1600" s="42"/>
      <c r="D1600" s="228" t="s">
        <v>183</v>
      </c>
      <c r="E1600" s="42"/>
      <c r="F1600" s="229" t="s">
        <v>2309</v>
      </c>
      <c r="G1600" s="42"/>
      <c r="H1600" s="42"/>
      <c r="I1600" s="230"/>
      <c r="J1600" s="42"/>
      <c r="K1600" s="42"/>
      <c r="L1600" s="46"/>
      <c r="M1600" s="231"/>
      <c r="N1600" s="232"/>
      <c r="O1600" s="86"/>
      <c r="P1600" s="86"/>
      <c r="Q1600" s="86"/>
      <c r="R1600" s="86"/>
      <c r="S1600" s="86"/>
      <c r="T1600" s="87"/>
      <c r="U1600" s="40"/>
      <c r="V1600" s="40"/>
      <c r="W1600" s="40"/>
      <c r="X1600" s="40"/>
      <c r="Y1600" s="40"/>
      <c r="Z1600" s="40"/>
      <c r="AA1600" s="40"/>
      <c r="AB1600" s="40"/>
      <c r="AC1600" s="40"/>
      <c r="AD1600" s="40"/>
      <c r="AE1600" s="40"/>
      <c r="AT1600" s="19" t="s">
        <v>183</v>
      </c>
      <c r="AU1600" s="19" t="s">
        <v>81</v>
      </c>
    </row>
    <row r="1601" s="2" customFormat="1" ht="33" customHeight="1">
      <c r="A1601" s="40"/>
      <c r="B1601" s="41"/>
      <c r="C1601" s="215" t="s">
        <v>2310</v>
      </c>
      <c r="D1601" s="215" t="s">
        <v>176</v>
      </c>
      <c r="E1601" s="216" t="s">
        <v>2311</v>
      </c>
      <c r="F1601" s="217" t="s">
        <v>2312</v>
      </c>
      <c r="G1601" s="218" t="s">
        <v>252</v>
      </c>
      <c r="H1601" s="219">
        <v>313.096</v>
      </c>
      <c r="I1601" s="220"/>
      <c r="J1601" s="221">
        <f>ROUND(I1601*H1601,2)</f>
        <v>0</v>
      </c>
      <c r="K1601" s="217" t="s">
        <v>180</v>
      </c>
      <c r="L1601" s="46"/>
      <c r="M1601" s="222" t="s">
        <v>19</v>
      </c>
      <c r="N1601" s="223" t="s">
        <v>43</v>
      </c>
      <c r="O1601" s="86"/>
      <c r="P1601" s="224">
        <f>O1601*H1601</f>
        <v>0</v>
      </c>
      <c r="Q1601" s="224">
        <v>1.0000000000000001E-05</v>
      </c>
      <c r="R1601" s="224">
        <f>Q1601*H1601</f>
        <v>0.0031309600000000003</v>
      </c>
      <c r="S1601" s="224">
        <v>0</v>
      </c>
      <c r="T1601" s="225">
        <f>S1601*H1601</f>
        <v>0</v>
      </c>
      <c r="U1601" s="40"/>
      <c r="V1601" s="40"/>
      <c r="W1601" s="40"/>
      <c r="X1601" s="40"/>
      <c r="Y1601" s="40"/>
      <c r="Z1601" s="40"/>
      <c r="AA1601" s="40"/>
      <c r="AB1601" s="40"/>
      <c r="AC1601" s="40"/>
      <c r="AD1601" s="40"/>
      <c r="AE1601" s="40"/>
      <c r="AR1601" s="226" t="s">
        <v>275</v>
      </c>
      <c r="AT1601" s="226" t="s">
        <v>176</v>
      </c>
      <c r="AU1601" s="226" t="s">
        <v>81</v>
      </c>
      <c r="AY1601" s="19" t="s">
        <v>174</v>
      </c>
      <c r="BE1601" s="227">
        <f>IF(N1601="základní",J1601,0)</f>
        <v>0</v>
      </c>
      <c r="BF1601" s="227">
        <f>IF(N1601="snížená",J1601,0)</f>
        <v>0</v>
      </c>
      <c r="BG1601" s="227">
        <f>IF(N1601="zákl. přenesená",J1601,0)</f>
        <v>0</v>
      </c>
      <c r="BH1601" s="227">
        <f>IF(N1601="sníž. přenesená",J1601,0)</f>
        <v>0</v>
      </c>
      <c r="BI1601" s="227">
        <f>IF(N1601="nulová",J1601,0)</f>
        <v>0</v>
      </c>
      <c r="BJ1601" s="19" t="s">
        <v>79</v>
      </c>
      <c r="BK1601" s="227">
        <f>ROUND(I1601*H1601,2)</f>
        <v>0</v>
      </c>
      <c r="BL1601" s="19" t="s">
        <v>275</v>
      </c>
      <c r="BM1601" s="226" t="s">
        <v>2313</v>
      </c>
    </row>
    <row r="1602" s="2" customFormat="1">
      <c r="A1602" s="40"/>
      <c r="B1602" s="41"/>
      <c r="C1602" s="42"/>
      <c r="D1602" s="228" t="s">
        <v>183</v>
      </c>
      <c r="E1602" s="42"/>
      <c r="F1602" s="229" t="s">
        <v>2314</v>
      </c>
      <c r="G1602" s="42"/>
      <c r="H1602" s="42"/>
      <c r="I1602" s="230"/>
      <c r="J1602" s="42"/>
      <c r="K1602" s="42"/>
      <c r="L1602" s="46"/>
      <c r="M1602" s="231"/>
      <c r="N1602" s="232"/>
      <c r="O1602" s="86"/>
      <c r="P1602" s="86"/>
      <c r="Q1602" s="86"/>
      <c r="R1602" s="86"/>
      <c r="S1602" s="86"/>
      <c r="T1602" s="87"/>
      <c r="U1602" s="40"/>
      <c r="V1602" s="40"/>
      <c r="W1602" s="40"/>
      <c r="X1602" s="40"/>
      <c r="Y1602" s="40"/>
      <c r="Z1602" s="40"/>
      <c r="AA1602" s="40"/>
      <c r="AB1602" s="40"/>
      <c r="AC1602" s="40"/>
      <c r="AD1602" s="40"/>
      <c r="AE1602" s="40"/>
      <c r="AT1602" s="19" t="s">
        <v>183</v>
      </c>
      <c r="AU1602" s="19" t="s">
        <v>81</v>
      </c>
    </row>
    <row r="1603" s="2" customFormat="1">
      <c r="A1603" s="40"/>
      <c r="B1603" s="41"/>
      <c r="C1603" s="42"/>
      <c r="D1603" s="228" t="s">
        <v>281</v>
      </c>
      <c r="E1603" s="42"/>
      <c r="F1603" s="233" t="s">
        <v>2315</v>
      </c>
      <c r="G1603" s="42"/>
      <c r="H1603" s="42"/>
      <c r="I1603" s="230"/>
      <c r="J1603" s="42"/>
      <c r="K1603" s="42"/>
      <c r="L1603" s="46"/>
      <c r="M1603" s="231"/>
      <c r="N1603" s="232"/>
      <c r="O1603" s="86"/>
      <c r="P1603" s="86"/>
      <c r="Q1603" s="86"/>
      <c r="R1603" s="86"/>
      <c r="S1603" s="86"/>
      <c r="T1603" s="87"/>
      <c r="U1603" s="40"/>
      <c r="V1603" s="40"/>
      <c r="W1603" s="40"/>
      <c r="X1603" s="40"/>
      <c r="Y1603" s="40"/>
      <c r="Z1603" s="40"/>
      <c r="AA1603" s="40"/>
      <c r="AB1603" s="40"/>
      <c r="AC1603" s="40"/>
      <c r="AD1603" s="40"/>
      <c r="AE1603" s="40"/>
      <c r="AT1603" s="19" t="s">
        <v>281</v>
      </c>
      <c r="AU1603" s="19" t="s">
        <v>81</v>
      </c>
    </row>
    <row r="1604" s="13" customFormat="1">
      <c r="A1604" s="13"/>
      <c r="B1604" s="234"/>
      <c r="C1604" s="235"/>
      <c r="D1604" s="228" t="s">
        <v>197</v>
      </c>
      <c r="E1604" s="235"/>
      <c r="F1604" s="237" t="s">
        <v>2316</v>
      </c>
      <c r="G1604" s="235"/>
      <c r="H1604" s="238">
        <v>313.096</v>
      </c>
      <c r="I1604" s="239"/>
      <c r="J1604" s="235"/>
      <c r="K1604" s="235"/>
      <c r="L1604" s="240"/>
      <c r="M1604" s="241"/>
      <c r="N1604" s="242"/>
      <c r="O1604" s="242"/>
      <c r="P1604" s="242"/>
      <c r="Q1604" s="242"/>
      <c r="R1604" s="242"/>
      <c r="S1604" s="242"/>
      <c r="T1604" s="243"/>
      <c r="U1604" s="13"/>
      <c r="V1604" s="13"/>
      <c r="W1604" s="13"/>
      <c r="X1604" s="13"/>
      <c r="Y1604" s="13"/>
      <c r="Z1604" s="13"/>
      <c r="AA1604" s="13"/>
      <c r="AB1604" s="13"/>
      <c r="AC1604" s="13"/>
      <c r="AD1604" s="13"/>
      <c r="AE1604" s="13"/>
      <c r="AT1604" s="244" t="s">
        <v>197</v>
      </c>
      <c r="AU1604" s="244" t="s">
        <v>81</v>
      </c>
      <c r="AV1604" s="13" t="s">
        <v>81</v>
      </c>
      <c r="AW1604" s="13" t="s">
        <v>4</v>
      </c>
      <c r="AX1604" s="13" t="s">
        <v>79</v>
      </c>
      <c r="AY1604" s="244" t="s">
        <v>174</v>
      </c>
    </row>
    <row r="1605" s="12" customFormat="1" ht="22.8" customHeight="1">
      <c r="A1605" s="12"/>
      <c r="B1605" s="199"/>
      <c r="C1605" s="200"/>
      <c r="D1605" s="201" t="s">
        <v>71</v>
      </c>
      <c r="E1605" s="213" t="s">
        <v>2317</v>
      </c>
      <c r="F1605" s="213" t="s">
        <v>2318</v>
      </c>
      <c r="G1605" s="200"/>
      <c r="H1605" s="200"/>
      <c r="I1605" s="203"/>
      <c r="J1605" s="214">
        <f>BK1605</f>
        <v>0</v>
      </c>
      <c r="K1605" s="200"/>
      <c r="L1605" s="205"/>
      <c r="M1605" s="206"/>
      <c r="N1605" s="207"/>
      <c r="O1605" s="207"/>
      <c r="P1605" s="208">
        <f>SUM(P1606:P1611)</f>
        <v>0</v>
      </c>
      <c r="Q1605" s="207"/>
      <c r="R1605" s="208">
        <f>SUM(R1606:R1611)</f>
        <v>0.17999999999999999</v>
      </c>
      <c r="S1605" s="207"/>
      <c r="T1605" s="209">
        <f>SUM(T1606:T1611)</f>
        <v>0</v>
      </c>
      <c r="U1605" s="12"/>
      <c r="V1605" s="12"/>
      <c r="W1605" s="12"/>
      <c r="X1605" s="12"/>
      <c r="Y1605" s="12"/>
      <c r="Z1605" s="12"/>
      <c r="AA1605" s="12"/>
      <c r="AB1605" s="12"/>
      <c r="AC1605" s="12"/>
      <c r="AD1605" s="12"/>
      <c r="AE1605" s="12"/>
      <c r="AR1605" s="210" t="s">
        <v>81</v>
      </c>
      <c r="AT1605" s="211" t="s">
        <v>71</v>
      </c>
      <c r="AU1605" s="211" t="s">
        <v>79</v>
      </c>
      <c r="AY1605" s="210" t="s">
        <v>174</v>
      </c>
      <c r="BK1605" s="212">
        <f>SUM(BK1606:BK1611)</f>
        <v>0</v>
      </c>
    </row>
    <row r="1606" s="2" customFormat="1" ht="16.5" customHeight="1">
      <c r="A1606" s="40"/>
      <c r="B1606" s="41"/>
      <c r="C1606" s="245" t="s">
        <v>2319</v>
      </c>
      <c r="D1606" s="245" t="s">
        <v>269</v>
      </c>
      <c r="E1606" s="246" t="s">
        <v>2320</v>
      </c>
      <c r="F1606" s="247" t="s">
        <v>2321</v>
      </c>
      <c r="G1606" s="248" t="s">
        <v>366</v>
      </c>
      <c r="H1606" s="249">
        <v>1</v>
      </c>
      <c r="I1606" s="250"/>
      <c r="J1606" s="251">
        <f>ROUND(I1606*H1606,2)</f>
        <v>0</v>
      </c>
      <c r="K1606" s="247" t="s">
        <v>1586</v>
      </c>
      <c r="L1606" s="252"/>
      <c r="M1606" s="253" t="s">
        <v>19</v>
      </c>
      <c r="N1606" s="254" t="s">
        <v>43</v>
      </c>
      <c r="O1606" s="86"/>
      <c r="P1606" s="224">
        <f>O1606*H1606</f>
        <v>0</v>
      </c>
      <c r="Q1606" s="224">
        <v>0.058000000000000003</v>
      </c>
      <c r="R1606" s="224">
        <f>Q1606*H1606</f>
        <v>0.058000000000000003</v>
      </c>
      <c r="S1606" s="224">
        <v>0</v>
      </c>
      <c r="T1606" s="225">
        <f>S1606*H1606</f>
        <v>0</v>
      </c>
      <c r="U1606" s="40"/>
      <c r="V1606" s="40"/>
      <c r="W1606" s="40"/>
      <c r="X1606" s="40"/>
      <c r="Y1606" s="40"/>
      <c r="Z1606" s="40"/>
      <c r="AA1606" s="40"/>
      <c r="AB1606" s="40"/>
      <c r="AC1606" s="40"/>
      <c r="AD1606" s="40"/>
      <c r="AE1606" s="40"/>
      <c r="AR1606" s="226" t="s">
        <v>394</v>
      </c>
      <c r="AT1606" s="226" t="s">
        <v>269</v>
      </c>
      <c r="AU1606" s="226" t="s">
        <v>81</v>
      </c>
      <c r="AY1606" s="19" t="s">
        <v>174</v>
      </c>
      <c r="BE1606" s="227">
        <f>IF(N1606="základní",J1606,0)</f>
        <v>0</v>
      </c>
      <c r="BF1606" s="227">
        <f>IF(N1606="snížená",J1606,0)</f>
        <v>0</v>
      </c>
      <c r="BG1606" s="227">
        <f>IF(N1606="zákl. přenesená",J1606,0)</f>
        <v>0</v>
      </c>
      <c r="BH1606" s="227">
        <f>IF(N1606="sníž. přenesená",J1606,0)</f>
        <v>0</v>
      </c>
      <c r="BI1606" s="227">
        <f>IF(N1606="nulová",J1606,0)</f>
        <v>0</v>
      </c>
      <c r="BJ1606" s="19" t="s">
        <v>79</v>
      </c>
      <c r="BK1606" s="227">
        <f>ROUND(I1606*H1606,2)</f>
        <v>0</v>
      </c>
      <c r="BL1606" s="19" t="s">
        <v>275</v>
      </c>
      <c r="BM1606" s="226" t="s">
        <v>2322</v>
      </c>
    </row>
    <row r="1607" s="2" customFormat="1">
      <c r="A1607" s="40"/>
      <c r="B1607" s="41"/>
      <c r="C1607" s="42"/>
      <c r="D1607" s="228" t="s">
        <v>183</v>
      </c>
      <c r="E1607" s="42"/>
      <c r="F1607" s="229" t="s">
        <v>2321</v>
      </c>
      <c r="G1607" s="42"/>
      <c r="H1607" s="42"/>
      <c r="I1607" s="230"/>
      <c r="J1607" s="42"/>
      <c r="K1607" s="42"/>
      <c r="L1607" s="46"/>
      <c r="M1607" s="231"/>
      <c r="N1607" s="232"/>
      <c r="O1607" s="86"/>
      <c r="P1607" s="86"/>
      <c r="Q1607" s="86"/>
      <c r="R1607" s="86"/>
      <c r="S1607" s="86"/>
      <c r="T1607" s="87"/>
      <c r="U1607" s="40"/>
      <c r="V1607" s="40"/>
      <c r="W1607" s="40"/>
      <c r="X1607" s="40"/>
      <c r="Y1607" s="40"/>
      <c r="Z1607" s="40"/>
      <c r="AA1607" s="40"/>
      <c r="AB1607" s="40"/>
      <c r="AC1607" s="40"/>
      <c r="AD1607" s="40"/>
      <c r="AE1607" s="40"/>
      <c r="AT1607" s="19" t="s">
        <v>183</v>
      </c>
      <c r="AU1607" s="19" t="s">
        <v>81</v>
      </c>
    </row>
    <row r="1608" s="2" customFormat="1" ht="16.5" customHeight="1">
      <c r="A1608" s="40"/>
      <c r="B1608" s="41"/>
      <c r="C1608" s="245" t="s">
        <v>2323</v>
      </c>
      <c r="D1608" s="245" t="s">
        <v>269</v>
      </c>
      <c r="E1608" s="246" t="s">
        <v>2324</v>
      </c>
      <c r="F1608" s="247" t="s">
        <v>2325</v>
      </c>
      <c r="G1608" s="248" t="s">
        <v>366</v>
      </c>
      <c r="H1608" s="249">
        <v>1</v>
      </c>
      <c r="I1608" s="250"/>
      <c r="J1608" s="251">
        <f>ROUND(I1608*H1608,2)</f>
        <v>0</v>
      </c>
      <c r="K1608" s="247" t="s">
        <v>19</v>
      </c>
      <c r="L1608" s="252"/>
      <c r="M1608" s="253" t="s">
        <v>19</v>
      </c>
      <c r="N1608" s="254" t="s">
        <v>43</v>
      </c>
      <c r="O1608" s="86"/>
      <c r="P1608" s="224">
        <f>O1608*H1608</f>
        <v>0</v>
      </c>
      <c r="Q1608" s="224">
        <v>0.064000000000000001</v>
      </c>
      <c r="R1608" s="224">
        <f>Q1608*H1608</f>
        <v>0.064000000000000001</v>
      </c>
      <c r="S1608" s="224">
        <v>0</v>
      </c>
      <c r="T1608" s="225">
        <f>S1608*H1608</f>
        <v>0</v>
      </c>
      <c r="U1608" s="40"/>
      <c r="V1608" s="40"/>
      <c r="W1608" s="40"/>
      <c r="X1608" s="40"/>
      <c r="Y1608" s="40"/>
      <c r="Z1608" s="40"/>
      <c r="AA1608" s="40"/>
      <c r="AB1608" s="40"/>
      <c r="AC1608" s="40"/>
      <c r="AD1608" s="40"/>
      <c r="AE1608" s="40"/>
      <c r="AR1608" s="226" t="s">
        <v>394</v>
      </c>
      <c r="AT1608" s="226" t="s">
        <v>269</v>
      </c>
      <c r="AU1608" s="226" t="s">
        <v>81</v>
      </c>
      <c r="AY1608" s="19" t="s">
        <v>174</v>
      </c>
      <c r="BE1608" s="227">
        <f>IF(N1608="základní",J1608,0)</f>
        <v>0</v>
      </c>
      <c r="BF1608" s="227">
        <f>IF(N1608="snížená",J1608,0)</f>
        <v>0</v>
      </c>
      <c r="BG1608" s="227">
        <f>IF(N1608="zákl. přenesená",J1608,0)</f>
        <v>0</v>
      </c>
      <c r="BH1608" s="227">
        <f>IF(N1608="sníž. přenesená",J1608,0)</f>
        <v>0</v>
      </c>
      <c r="BI1608" s="227">
        <f>IF(N1608="nulová",J1608,0)</f>
        <v>0</v>
      </c>
      <c r="BJ1608" s="19" t="s">
        <v>79</v>
      </c>
      <c r="BK1608" s="227">
        <f>ROUND(I1608*H1608,2)</f>
        <v>0</v>
      </c>
      <c r="BL1608" s="19" t="s">
        <v>275</v>
      </c>
      <c r="BM1608" s="226" t="s">
        <v>2326</v>
      </c>
    </row>
    <row r="1609" s="2" customFormat="1">
      <c r="A1609" s="40"/>
      <c r="B1609" s="41"/>
      <c r="C1609" s="42"/>
      <c r="D1609" s="228" t="s">
        <v>183</v>
      </c>
      <c r="E1609" s="42"/>
      <c r="F1609" s="229" t="s">
        <v>2327</v>
      </c>
      <c r="G1609" s="42"/>
      <c r="H1609" s="42"/>
      <c r="I1609" s="230"/>
      <c r="J1609" s="42"/>
      <c r="K1609" s="42"/>
      <c r="L1609" s="46"/>
      <c r="M1609" s="231"/>
      <c r="N1609" s="232"/>
      <c r="O1609" s="86"/>
      <c r="P1609" s="86"/>
      <c r="Q1609" s="86"/>
      <c r="R1609" s="86"/>
      <c r="S1609" s="86"/>
      <c r="T1609" s="87"/>
      <c r="U1609" s="40"/>
      <c r="V1609" s="40"/>
      <c r="W1609" s="40"/>
      <c r="X1609" s="40"/>
      <c r="Y1609" s="40"/>
      <c r="Z1609" s="40"/>
      <c r="AA1609" s="40"/>
      <c r="AB1609" s="40"/>
      <c r="AC1609" s="40"/>
      <c r="AD1609" s="40"/>
      <c r="AE1609" s="40"/>
      <c r="AT1609" s="19" t="s">
        <v>183</v>
      </c>
      <c r="AU1609" s="19" t="s">
        <v>81</v>
      </c>
    </row>
    <row r="1610" s="2" customFormat="1" ht="16.5" customHeight="1">
      <c r="A1610" s="40"/>
      <c r="B1610" s="41"/>
      <c r="C1610" s="245" t="s">
        <v>2328</v>
      </c>
      <c r="D1610" s="245" t="s">
        <v>269</v>
      </c>
      <c r="E1610" s="246" t="s">
        <v>2329</v>
      </c>
      <c r="F1610" s="247" t="s">
        <v>2330</v>
      </c>
      <c r="G1610" s="248" t="s">
        <v>366</v>
      </c>
      <c r="H1610" s="249">
        <v>1</v>
      </c>
      <c r="I1610" s="250"/>
      <c r="J1610" s="251">
        <f>ROUND(I1610*H1610,2)</f>
        <v>0</v>
      </c>
      <c r="K1610" s="247" t="s">
        <v>19</v>
      </c>
      <c r="L1610" s="252"/>
      <c r="M1610" s="253" t="s">
        <v>19</v>
      </c>
      <c r="N1610" s="254" t="s">
        <v>43</v>
      </c>
      <c r="O1610" s="86"/>
      <c r="P1610" s="224">
        <f>O1610*H1610</f>
        <v>0</v>
      </c>
      <c r="Q1610" s="224">
        <v>0.058000000000000003</v>
      </c>
      <c r="R1610" s="224">
        <f>Q1610*H1610</f>
        <v>0.058000000000000003</v>
      </c>
      <c r="S1610" s="224">
        <v>0</v>
      </c>
      <c r="T1610" s="225">
        <f>S1610*H1610</f>
        <v>0</v>
      </c>
      <c r="U1610" s="40"/>
      <c r="V1610" s="40"/>
      <c r="W1610" s="40"/>
      <c r="X1610" s="40"/>
      <c r="Y1610" s="40"/>
      <c r="Z1610" s="40"/>
      <c r="AA1610" s="40"/>
      <c r="AB1610" s="40"/>
      <c r="AC1610" s="40"/>
      <c r="AD1610" s="40"/>
      <c r="AE1610" s="40"/>
      <c r="AR1610" s="226" t="s">
        <v>394</v>
      </c>
      <c r="AT1610" s="226" t="s">
        <v>269</v>
      </c>
      <c r="AU1610" s="226" t="s">
        <v>81</v>
      </c>
      <c r="AY1610" s="19" t="s">
        <v>174</v>
      </c>
      <c r="BE1610" s="227">
        <f>IF(N1610="základní",J1610,0)</f>
        <v>0</v>
      </c>
      <c r="BF1610" s="227">
        <f>IF(N1610="snížená",J1610,0)</f>
        <v>0</v>
      </c>
      <c r="BG1610" s="227">
        <f>IF(N1610="zákl. přenesená",J1610,0)</f>
        <v>0</v>
      </c>
      <c r="BH1610" s="227">
        <f>IF(N1610="sníž. přenesená",J1610,0)</f>
        <v>0</v>
      </c>
      <c r="BI1610" s="227">
        <f>IF(N1610="nulová",J1610,0)</f>
        <v>0</v>
      </c>
      <c r="BJ1610" s="19" t="s">
        <v>79</v>
      </c>
      <c r="BK1610" s="227">
        <f>ROUND(I1610*H1610,2)</f>
        <v>0</v>
      </c>
      <c r="BL1610" s="19" t="s">
        <v>275</v>
      </c>
      <c r="BM1610" s="226" t="s">
        <v>2331</v>
      </c>
    </row>
    <row r="1611" s="2" customFormat="1">
      <c r="A1611" s="40"/>
      <c r="B1611" s="41"/>
      <c r="C1611" s="42"/>
      <c r="D1611" s="228" t="s">
        <v>183</v>
      </c>
      <c r="E1611" s="42"/>
      <c r="F1611" s="229" t="s">
        <v>2330</v>
      </c>
      <c r="G1611" s="42"/>
      <c r="H1611" s="42"/>
      <c r="I1611" s="230"/>
      <c r="J1611" s="42"/>
      <c r="K1611" s="42"/>
      <c r="L1611" s="46"/>
      <c r="M1611" s="265"/>
      <c r="N1611" s="266"/>
      <c r="O1611" s="267"/>
      <c r="P1611" s="267"/>
      <c r="Q1611" s="267"/>
      <c r="R1611" s="267"/>
      <c r="S1611" s="267"/>
      <c r="T1611" s="268"/>
      <c r="U1611" s="40"/>
      <c r="V1611" s="40"/>
      <c r="W1611" s="40"/>
      <c r="X1611" s="40"/>
      <c r="Y1611" s="40"/>
      <c r="Z1611" s="40"/>
      <c r="AA1611" s="40"/>
      <c r="AB1611" s="40"/>
      <c r="AC1611" s="40"/>
      <c r="AD1611" s="40"/>
      <c r="AE1611" s="40"/>
      <c r="AT1611" s="19" t="s">
        <v>183</v>
      </c>
      <c r="AU1611" s="19" t="s">
        <v>81</v>
      </c>
    </row>
    <row r="1612" s="2" customFormat="1" ht="6.96" customHeight="1">
      <c r="A1612" s="40"/>
      <c r="B1612" s="61"/>
      <c r="C1612" s="62"/>
      <c r="D1612" s="62"/>
      <c r="E1612" s="62"/>
      <c r="F1612" s="62"/>
      <c r="G1612" s="62"/>
      <c r="H1612" s="62"/>
      <c r="I1612" s="62"/>
      <c r="J1612" s="62"/>
      <c r="K1612" s="62"/>
      <c r="L1612" s="46"/>
      <c r="M1612" s="40"/>
      <c r="O1612" s="40"/>
      <c r="P1612" s="40"/>
      <c r="Q1612" s="40"/>
      <c r="R1612" s="40"/>
      <c r="S1612" s="40"/>
      <c r="T1612" s="40"/>
      <c r="U1612" s="40"/>
      <c r="V1612" s="40"/>
      <c r="W1612" s="40"/>
      <c r="X1612" s="40"/>
      <c r="Y1612" s="40"/>
      <c r="Z1612" s="40"/>
      <c r="AA1612" s="40"/>
      <c r="AB1612" s="40"/>
      <c r="AC1612" s="40"/>
      <c r="AD1612" s="40"/>
      <c r="AE1612" s="40"/>
    </row>
  </sheetData>
  <sheetProtection sheet="1" autoFilter="0" formatColumns="0" formatRows="0" objects="1" scenarios="1" spinCount="100000" saltValue="3/hYXiYbmbtmz/R692uNn3xw1mOyTYOiy1cmP1Swh8pSjus8u9bho4nHZTlbHvTIKLkdkLQY/KRfVcAWR7dU5A==" hashValue="y+1Mv0M6y0FKPpy88XNd6daZfF7GgaXSbN0laztsWLz4SJ46RO4nM9apsTAj4yagkGt+qsDHV7RFM4ikjBIBug==" algorithmName="SHA-512" password="ED5F"/>
  <autoFilter ref="C119:K1611"/>
  <mergeCells count="12">
    <mergeCell ref="E7:H7"/>
    <mergeCell ref="E9:H9"/>
    <mergeCell ref="E11:H11"/>
    <mergeCell ref="E20:H20"/>
    <mergeCell ref="E29:H29"/>
    <mergeCell ref="E50:H50"/>
    <mergeCell ref="E52:H52"/>
    <mergeCell ref="E54:H54"/>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2334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ROUND((SUM(BE111:BE771)),  2)</f>
        <v>0</v>
      </c>
      <c r="G37" s="40"/>
      <c r="H37" s="40"/>
      <c r="I37" s="160">
        <v>0.20999999999999999</v>
      </c>
      <c r="J37" s="159">
        <f>ROUND(((SUM(BE111:BE771))*I37),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ROUND((SUM(BF111:BF771)),  2)</f>
        <v>0</v>
      </c>
      <c r="G38" s="40"/>
      <c r="H38" s="40"/>
      <c r="I38" s="160">
        <v>0.14999999999999999</v>
      </c>
      <c r="J38" s="159">
        <f>ROUND(((SUM(BF111:BF771))*I38),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ROUND((SUM(BG111:BG771)),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ROUND((SUM(BH111:BH771)),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ROUND((SUM(BI111:BI771)),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01.D.1.4.1. - ZTI</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124</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125</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127</v>
      </c>
      <c r="E70" s="185"/>
      <c r="F70" s="185"/>
      <c r="G70" s="185"/>
      <c r="H70" s="185"/>
      <c r="I70" s="185"/>
      <c r="J70" s="186">
        <f>J286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128</v>
      </c>
      <c r="E71" s="185"/>
      <c r="F71" s="185"/>
      <c r="G71" s="185"/>
      <c r="H71" s="185"/>
      <c r="I71" s="185"/>
      <c r="J71" s="186">
        <f>J293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130</v>
      </c>
      <c r="E72" s="185"/>
      <c r="F72" s="185"/>
      <c r="G72" s="185"/>
      <c r="H72" s="185"/>
      <c r="I72" s="185"/>
      <c r="J72" s="186">
        <f>J304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2335</v>
      </c>
      <c r="E73" s="185"/>
      <c r="F73" s="185"/>
      <c r="G73" s="185"/>
      <c r="H73" s="185"/>
      <c r="I73" s="185"/>
      <c r="J73" s="186">
        <f>J339</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135</v>
      </c>
      <c r="E74" s="185"/>
      <c r="F74" s="185"/>
      <c r="G74" s="185"/>
      <c r="H74" s="185"/>
      <c r="I74" s="185"/>
      <c r="J74" s="186">
        <f>J386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140</v>
      </c>
      <c r="E75" s="185"/>
      <c r="F75" s="185"/>
      <c r="G75" s="185"/>
      <c r="H75" s="185"/>
      <c r="I75" s="185"/>
      <c r="J75" s="186">
        <f>J424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141</v>
      </c>
      <c r="E76" s="185"/>
      <c r="F76" s="185"/>
      <c r="G76" s="185"/>
      <c r="H76" s="185"/>
      <c r="I76" s="185"/>
      <c r="J76" s="186">
        <f>J443</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142</v>
      </c>
      <c r="E77" s="180"/>
      <c r="F77" s="180"/>
      <c r="G77" s="180"/>
      <c r="H77" s="180"/>
      <c r="I77" s="180"/>
      <c r="J77" s="181">
        <f>J447</f>
        <v>0</v>
      </c>
      <c r="K77" s="178"/>
      <c r="L77" s="182"/>
      <c r="S77" s="9"/>
      <c r="T77" s="9"/>
      <c r="U77" s="9"/>
      <c r="V77" s="9"/>
      <c r="W77" s="9"/>
      <c r="X77" s="9"/>
      <c r="Y77" s="9"/>
      <c r="Z77" s="9"/>
      <c r="AA77" s="9"/>
      <c r="AB77" s="9"/>
      <c r="AC77" s="9"/>
      <c r="AD77" s="9"/>
      <c r="AE77" s="9"/>
    </row>
    <row r="78" s="10" customFormat="1" ht="19.92" customHeight="1">
      <c r="A78" s="10"/>
      <c r="B78" s="183"/>
      <c r="C78" s="127"/>
      <c r="D78" s="184" t="s">
        <v>143</v>
      </c>
      <c r="E78" s="185"/>
      <c r="F78" s="185"/>
      <c r="G78" s="185"/>
      <c r="H78" s="185"/>
      <c r="I78" s="185"/>
      <c r="J78" s="186">
        <f>J448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2336</v>
      </c>
      <c r="E79" s="185"/>
      <c r="F79" s="185"/>
      <c r="G79" s="185"/>
      <c r="H79" s="185"/>
      <c r="I79" s="185"/>
      <c r="J79" s="186">
        <f>J492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2337</v>
      </c>
      <c r="E80" s="185"/>
      <c r="F80" s="185"/>
      <c r="G80" s="185"/>
      <c r="H80" s="185"/>
      <c r="I80" s="185"/>
      <c r="J80" s="186">
        <f>J621</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2338</v>
      </c>
      <c r="E81" s="185"/>
      <c r="F81" s="185"/>
      <c r="G81" s="185"/>
      <c r="H81" s="185"/>
      <c r="I81" s="185"/>
      <c r="J81" s="186">
        <f>J693</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2339</v>
      </c>
      <c r="E82" s="185"/>
      <c r="F82" s="185"/>
      <c r="G82" s="185"/>
      <c r="H82" s="185"/>
      <c r="I82" s="185"/>
      <c r="J82" s="186">
        <f>J745</f>
        <v>0</v>
      </c>
      <c r="K82" s="127"/>
      <c r="L82" s="187"/>
      <c r="S82" s="10"/>
      <c r="T82" s="10"/>
      <c r="U82" s="10"/>
      <c r="V82" s="10"/>
      <c r="W82" s="10"/>
      <c r="X82" s="10"/>
      <c r="Y82" s="10"/>
      <c r="Z82" s="10"/>
      <c r="AA82" s="10"/>
      <c r="AB82" s="10"/>
      <c r="AC82" s="10"/>
      <c r="AD82" s="10"/>
      <c r="AE82" s="10"/>
    </row>
    <row r="83" s="9" customFormat="1" ht="24.96" customHeight="1">
      <c r="A83" s="9"/>
      <c r="B83" s="177"/>
      <c r="C83" s="178"/>
      <c r="D83" s="179" t="s">
        <v>2340</v>
      </c>
      <c r="E83" s="180"/>
      <c r="F83" s="180"/>
      <c r="G83" s="180"/>
      <c r="H83" s="180"/>
      <c r="I83" s="180"/>
      <c r="J83" s="181">
        <f>J752</f>
        <v>0</v>
      </c>
      <c r="K83" s="178"/>
      <c r="L83" s="182"/>
      <c r="S83" s="9"/>
      <c r="T83" s="9"/>
      <c r="U83" s="9"/>
      <c r="V83" s="9"/>
      <c r="W83" s="9"/>
      <c r="X83" s="9"/>
      <c r="Y83" s="9"/>
      <c r="Z83" s="9"/>
      <c r="AA83" s="9"/>
      <c r="AB83" s="9"/>
      <c r="AC83" s="9"/>
      <c r="AD83" s="9"/>
      <c r="AE83" s="9"/>
    </row>
    <row r="84" s="10" customFormat="1" ht="19.92" customHeight="1">
      <c r="A84" s="10"/>
      <c r="B84" s="183"/>
      <c r="C84" s="127"/>
      <c r="D84" s="184" t="s">
        <v>2341</v>
      </c>
      <c r="E84" s="185"/>
      <c r="F84" s="185"/>
      <c r="G84" s="185"/>
      <c r="H84" s="185"/>
      <c r="I84" s="185"/>
      <c r="J84" s="186">
        <f>J753</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2342</v>
      </c>
      <c r="E85" s="185"/>
      <c r="F85" s="185"/>
      <c r="G85" s="185"/>
      <c r="H85" s="185"/>
      <c r="I85" s="185"/>
      <c r="J85" s="186">
        <f>J760</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2343</v>
      </c>
      <c r="E86" s="185"/>
      <c r="F86" s="185"/>
      <c r="G86" s="185"/>
      <c r="H86" s="185"/>
      <c r="I86" s="185"/>
      <c r="J86" s="186">
        <f>J764</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2344</v>
      </c>
      <c r="E87" s="185"/>
      <c r="F87" s="185"/>
      <c r="G87" s="185"/>
      <c r="H87" s="185"/>
      <c r="I87" s="185"/>
      <c r="J87" s="186">
        <f>J768</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159</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Nejdek, MŠ Lipová - Celková rekonstrukce</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116</v>
      </c>
      <c r="D98" s="24"/>
      <c r="E98" s="24"/>
      <c r="F98" s="24"/>
      <c r="G98" s="24"/>
      <c r="H98" s="24"/>
      <c r="I98" s="24"/>
      <c r="J98" s="24"/>
      <c r="K98" s="24"/>
      <c r="L98" s="22"/>
    </row>
    <row r="99" s="1" customFormat="1" ht="16.5" customHeight="1">
      <c r="B99" s="23"/>
      <c r="C99" s="24"/>
      <c r="D99" s="24"/>
      <c r="E99" s="172" t="s">
        <v>117</v>
      </c>
      <c r="F99" s="24"/>
      <c r="G99" s="24"/>
      <c r="H99" s="24"/>
      <c r="I99" s="24"/>
      <c r="J99" s="24"/>
      <c r="K99" s="24"/>
      <c r="L99" s="22"/>
    </row>
    <row r="100" s="1" customFormat="1" ht="12" customHeight="1">
      <c r="B100" s="23"/>
      <c r="C100" s="34" t="s">
        <v>118</v>
      </c>
      <c r="D100" s="24"/>
      <c r="E100" s="24"/>
      <c r="F100" s="24"/>
      <c r="G100" s="24"/>
      <c r="H100" s="24"/>
      <c r="I100" s="24"/>
      <c r="J100" s="24"/>
      <c r="K100" s="24"/>
      <c r="L100" s="22"/>
    </row>
    <row r="101" s="2" customFormat="1" ht="16.5" customHeight="1">
      <c r="A101" s="40"/>
      <c r="B101" s="41"/>
      <c r="C101" s="42"/>
      <c r="D101" s="42"/>
      <c r="E101" s="269" t="s">
        <v>2332</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2333</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01.D.1.4.1. - ZTI</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Nejdek, ul. Lipová</v>
      </c>
      <c r="G105" s="42"/>
      <c r="H105" s="42"/>
      <c r="I105" s="34" t="s">
        <v>23</v>
      </c>
      <c r="J105" s="74" t="str">
        <f>IF(J16="","",J16)</f>
        <v>25. 1. 2021</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40.05" customHeight="1">
      <c r="A107" s="40"/>
      <c r="B107" s="41"/>
      <c r="C107" s="34" t="s">
        <v>25</v>
      </c>
      <c r="D107" s="42"/>
      <c r="E107" s="42"/>
      <c r="F107" s="29" t="str">
        <f>E19</f>
        <v>Město Nejdek, nám.Karla IV. 239, 362 21 Nejdek</v>
      </c>
      <c r="G107" s="42"/>
      <c r="H107" s="42"/>
      <c r="I107" s="34" t="s">
        <v>31</v>
      </c>
      <c r="J107" s="38" t="str">
        <f>E25</f>
        <v>Projektová Kancelář PS, Ing. Irena Pichlová</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IF(E22="","",E22)</f>
        <v>Vyplň údaj</v>
      </c>
      <c r="G108" s="42"/>
      <c r="H108" s="42"/>
      <c r="I108" s="34" t="s">
        <v>34</v>
      </c>
      <c r="J108" s="38" t="str">
        <f>E28</f>
        <v>Daniela Hahnová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160</v>
      </c>
      <c r="D110" s="191" t="s">
        <v>57</v>
      </c>
      <c r="E110" s="191" t="s">
        <v>53</v>
      </c>
      <c r="F110" s="191" t="s">
        <v>54</v>
      </c>
      <c r="G110" s="191" t="s">
        <v>161</v>
      </c>
      <c r="H110" s="191" t="s">
        <v>162</v>
      </c>
      <c r="I110" s="191" t="s">
        <v>163</v>
      </c>
      <c r="J110" s="191" t="s">
        <v>122</v>
      </c>
      <c r="K110" s="192" t="s">
        <v>164</v>
      </c>
      <c r="L110" s="193"/>
      <c r="M110" s="94" t="s">
        <v>19</v>
      </c>
      <c r="N110" s="95" t="s">
        <v>42</v>
      </c>
      <c r="O110" s="95" t="s">
        <v>165</v>
      </c>
      <c r="P110" s="95" t="s">
        <v>166</v>
      </c>
      <c r="Q110" s="95" t="s">
        <v>167</v>
      </c>
      <c r="R110" s="95" t="s">
        <v>168</v>
      </c>
      <c r="S110" s="95" t="s">
        <v>169</v>
      </c>
      <c r="T110" s="96" t="s">
        <v>170</v>
      </c>
      <c r="U110" s="188"/>
      <c r="V110" s="188"/>
      <c r="W110" s="188"/>
      <c r="X110" s="188"/>
      <c r="Y110" s="188"/>
      <c r="Z110" s="188"/>
      <c r="AA110" s="188"/>
      <c r="AB110" s="188"/>
      <c r="AC110" s="188"/>
      <c r="AD110" s="188"/>
      <c r="AE110" s="188"/>
    </row>
    <row r="111" s="2" customFormat="1" ht="22.8" customHeight="1">
      <c r="A111" s="40"/>
      <c r="B111" s="41"/>
      <c r="C111" s="101" t="s">
        <v>171</v>
      </c>
      <c r="D111" s="42"/>
      <c r="E111" s="42"/>
      <c r="F111" s="42"/>
      <c r="G111" s="42"/>
      <c r="H111" s="42"/>
      <c r="I111" s="42"/>
      <c r="J111" s="194">
        <f>BK111</f>
        <v>0</v>
      </c>
      <c r="K111" s="42"/>
      <c r="L111" s="46"/>
      <c r="M111" s="97"/>
      <c r="N111" s="195"/>
      <c r="O111" s="98"/>
      <c r="P111" s="196">
        <f>P112+P447+P752</f>
        <v>0</v>
      </c>
      <c r="Q111" s="98"/>
      <c r="R111" s="196">
        <f>R112+R447+R752</f>
        <v>0</v>
      </c>
      <c r="S111" s="98"/>
      <c r="T111" s="197">
        <f>T112+T447+T752</f>
        <v>0</v>
      </c>
      <c r="U111" s="40"/>
      <c r="V111" s="40"/>
      <c r="W111" s="40"/>
      <c r="X111" s="40"/>
      <c r="Y111" s="40"/>
      <c r="Z111" s="40"/>
      <c r="AA111" s="40"/>
      <c r="AB111" s="40"/>
      <c r="AC111" s="40"/>
      <c r="AD111" s="40"/>
      <c r="AE111" s="40"/>
      <c r="AT111" s="19" t="s">
        <v>71</v>
      </c>
      <c r="AU111" s="19" t="s">
        <v>123</v>
      </c>
      <c r="BK111" s="198">
        <f>BK112+BK447+BK752</f>
        <v>0</v>
      </c>
    </row>
    <row r="112" s="12" customFormat="1" ht="25.92" customHeight="1">
      <c r="A112" s="12"/>
      <c r="B112" s="199"/>
      <c r="C112" s="200"/>
      <c r="D112" s="201" t="s">
        <v>71</v>
      </c>
      <c r="E112" s="202" t="s">
        <v>172</v>
      </c>
      <c r="F112" s="202" t="s">
        <v>173</v>
      </c>
      <c r="G112" s="200"/>
      <c r="H112" s="200"/>
      <c r="I112" s="203"/>
      <c r="J112" s="204">
        <f>BK112</f>
        <v>0</v>
      </c>
      <c r="K112" s="200"/>
      <c r="L112" s="205"/>
      <c r="M112" s="206"/>
      <c r="N112" s="207"/>
      <c r="O112" s="207"/>
      <c r="P112" s="208">
        <f>P113+P286+P293+P304+P339+P386+P424+P443</f>
        <v>0</v>
      </c>
      <c r="Q112" s="207"/>
      <c r="R112" s="208">
        <f>R113+R286+R293+R304+R339+R386+R424+R443</f>
        <v>0</v>
      </c>
      <c r="S112" s="207"/>
      <c r="T112" s="209">
        <f>T113+T286+T293+T304+T339+T386+T424+T443</f>
        <v>0</v>
      </c>
      <c r="U112" s="12"/>
      <c r="V112" s="12"/>
      <c r="W112" s="12"/>
      <c r="X112" s="12"/>
      <c r="Y112" s="12"/>
      <c r="Z112" s="12"/>
      <c r="AA112" s="12"/>
      <c r="AB112" s="12"/>
      <c r="AC112" s="12"/>
      <c r="AD112" s="12"/>
      <c r="AE112" s="12"/>
      <c r="AR112" s="210" t="s">
        <v>79</v>
      </c>
      <c r="AT112" s="211" t="s">
        <v>71</v>
      </c>
      <c r="AU112" s="211" t="s">
        <v>72</v>
      </c>
      <c r="AY112" s="210" t="s">
        <v>174</v>
      </c>
      <c r="BK112" s="212">
        <f>BK113+BK286+BK293+BK304+BK339+BK386+BK424+BK443</f>
        <v>0</v>
      </c>
    </row>
    <row r="113" s="12" customFormat="1" ht="22.8" customHeight="1">
      <c r="A113" s="12"/>
      <c r="B113" s="199"/>
      <c r="C113" s="200"/>
      <c r="D113" s="201" t="s">
        <v>71</v>
      </c>
      <c r="E113" s="213" t="s">
        <v>79</v>
      </c>
      <c r="F113" s="213" t="s">
        <v>175</v>
      </c>
      <c r="G113" s="200"/>
      <c r="H113" s="200"/>
      <c r="I113" s="203"/>
      <c r="J113" s="214">
        <f>BK113</f>
        <v>0</v>
      </c>
      <c r="K113" s="200"/>
      <c r="L113" s="205"/>
      <c r="M113" s="206"/>
      <c r="N113" s="207"/>
      <c r="O113" s="207"/>
      <c r="P113" s="208">
        <f>SUM(P114:P285)</f>
        <v>0</v>
      </c>
      <c r="Q113" s="207"/>
      <c r="R113" s="208">
        <f>SUM(R114:R285)</f>
        <v>0</v>
      </c>
      <c r="S113" s="207"/>
      <c r="T113" s="209">
        <f>SUM(T114:T285)</f>
        <v>0</v>
      </c>
      <c r="U113" s="12"/>
      <c r="V113" s="12"/>
      <c r="W113" s="12"/>
      <c r="X113" s="12"/>
      <c r="Y113" s="12"/>
      <c r="Z113" s="12"/>
      <c r="AA113" s="12"/>
      <c r="AB113" s="12"/>
      <c r="AC113" s="12"/>
      <c r="AD113" s="12"/>
      <c r="AE113" s="12"/>
      <c r="AR113" s="210" t="s">
        <v>79</v>
      </c>
      <c r="AT113" s="211" t="s">
        <v>71</v>
      </c>
      <c r="AU113" s="211" t="s">
        <v>79</v>
      </c>
      <c r="AY113" s="210" t="s">
        <v>174</v>
      </c>
      <c r="BK113" s="212">
        <f>SUM(BK114:BK285)</f>
        <v>0</v>
      </c>
    </row>
    <row r="114" s="2" customFormat="1">
      <c r="A114" s="40"/>
      <c r="B114" s="41"/>
      <c r="C114" s="215" t="s">
        <v>79</v>
      </c>
      <c r="D114" s="215" t="s">
        <v>176</v>
      </c>
      <c r="E114" s="216" t="s">
        <v>2345</v>
      </c>
      <c r="F114" s="217" t="s">
        <v>2346</v>
      </c>
      <c r="G114" s="218" t="s">
        <v>193</v>
      </c>
      <c r="H114" s="219">
        <v>39.046999999999997</v>
      </c>
      <c r="I114" s="220"/>
      <c r="J114" s="221">
        <f>ROUND(I114*H114,2)</f>
        <v>0</v>
      </c>
      <c r="K114" s="217" t="s">
        <v>180</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181</v>
      </c>
      <c r="AT114" s="226" t="s">
        <v>176</v>
      </c>
      <c r="AU114" s="226" t="s">
        <v>81</v>
      </c>
      <c r="AY114" s="19" t="s">
        <v>174</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181</v>
      </c>
      <c r="BM114" s="226" t="s">
        <v>81</v>
      </c>
    </row>
    <row r="115" s="2" customFormat="1">
      <c r="A115" s="40"/>
      <c r="B115" s="41"/>
      <c r="C115" s="42"/>
      <c r="D115" s="228" t="s">
        <v>183</v>
      </c>
      <c r="E115" s="42"/>
      <c r="F115" s="229" t="s">
        <v>2346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183</v>
      </c>
      <c r="AU115" s="19" t="s">
        <v>81</v>
      </c>
    </row>
    <row r="116" s="2" customFormat="1">
      <c r="A116" s="40"/>
      <c r="B116" s="41"/>
      <c r="C116" s="42"/>
      <c r="D116" s="228" t="s">
        <v>185</v>
      </c>
      <c r="E116" s="42"/>
      <c r="F116" s="233" t="s">
        <v>2347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185</v>
      </c>
      <c r="AU116" s="19" t="s">
        <v>81</v>
      </c>
    </row>
    <row r="117" s="14" customFormat="1">
      <c r="A117" s="14"/>
      <c r="B117" s="255"/>
      <c r="C117" s="256"/>
      <c r="D117" s="228" t="s">
        <v>197</v>
      </c>
      <c r="E117" s="257" t="s">
        <v>19</v>
      </c>
      <c r="F117" s="258" t="s">
        <v>2348</v>
      </c>
      <c r="G117" s="256"/>
      <c r="H117" s="257" t="s">
        <v>19</v>
      </c>
      <c r="I117" s="259"/>
      <c r="J117" s="256"/>
      <c r="K117" s="256"/>
      <c r="L117" s="260"/>
      <c r="M117" s="261"/>
      <c r="N117" s="262"/>
      <c r="O117" s="262"/>
      <c r="P117" s="262"/>
      <c r="Q117" s="262"/>
      <c r="R117" s="262"/>
      <c r="S117" s="262"/>
      <c r="T117" s="263"/>
      <c r="U117" s="14"/>
      <c r="V117" s="14"/>
      <c r="W117" s="14"/>
      <c r="X117" s="14"/>
      <c r="Y117" s="14"/>
      <c r="Z117" s="14"/>
      <c r="AA117" s="14"/>
      <c r="AB117" s="14"/>
      <c r="AC117" s="14"/>
      <c r="AD117" s="14"/>
      <c r="AE117" s="14"/>
      <c r="AT117" s="264" t="s">
        <v>197</v>
      </c>
      <c r="AU117" s="264" t="s">
        <v>81</v>
      </c>
      <c r="AV117" s="14" t="s">
        <v>79</v>
      </c>
      <c r="AW117" s="14" t="s">
        <v>33</v>
      </c>
      <c r="AX117" s="14" t="s">
        <v>72</v>
      </c>
      <c r="AY117" s="264" t="s">
        <v>174</v>
      </c>
    </row>
    <row r="118" s="13" customFormat="1">
      <c r="A118" s="13"/>
      <c r="B118" s="234"/>
      <c r="C118" s="235"/>
      <c r="D118" s="228" t="s">
        <v>197</v>
      </c>
      <c r="E118" s="236" t="s">
        <v>19</v>
      </c>
      <c r="F118" s="237" t="s">
        <v>2349</v>
      </c>
      <c r="G118" s="235"/>
      <c r="H118" s="238">
        <v>0.88600000000000001</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197</v>
      </c>
      <c r="AU118" s="244" t="s">
        <v>81</v>
      </c>
      <c r="AV118" s="13" t="s">
        <v>81</v>
      </c>
      <c r="AW118" s="13" t="s">
        <v>33</v>
      </c>
      <c r="AX118" s="13" t="s">
        <v>72</v>
      </c>
      <c r="AY118" s="244" t="s">
        <v>174</v>
      </c>
    </row>
    <row r="119" s="14" customFormat="1">
      <c r="A119" s="14"/>
      <c r="B119" s="255"/>
      <c r="C119" s="256"/>
      <c r="D119" s="228" t="s">
        <v>197</v>
      </c>
      <c r="E119" s="257" t="s">
        <v>19</v>
      </c>
      <c r="F119" s="258" t="s">
        <v>2350</v>
      </c>
      <c r="G119" s="256"/>
      <c r="H119" s="257" t="s">
        <v>19</v>
      </c>
      <c r="I119" s="259"/>
      <c r="J119" s="256"/>
      <c r="K119" s="256"/>
      <c r="L119" s="260"/>
      <c r="M119" s="261"/>
      <c r="N119" s="262"/>
      <c r="O119" s="262"/>
      <c r="P119" s="262"/>
      <c r="Q119" s="262"/>
      <c r="R119" s="262"/>
      <c r="S119" s="262"/>
      <c r="T119" s="263"/>
      <c r="U119" s="14"/>
      <c r="V119" s="14"/>
      <c r="W119" s="14"/>
      <c r="X119" s="14"/>
      <c r="Y119" s="14"/>
      <c r="Z119" s="14"/>
      <c r="AA119" s="14"/>
      <c r="AB119" s="14"/>
      <c r="AC119" s="14"/>
      <c r="AD119" s="14"/>
      <c r="AE119" s="14"/>
      <c r="AT119" s="264" t="s">
        <v>197</v>
      </c>
      <c r="AU119" s="264" t="s">
        <v>81</v>
      </c>
      <c r="AV119" s="14" t="s">
        <v>79</v>
      </c>
      <c r="AW119" s="14" t="s">
        <v>33</v>
      </c>
      <c r="AX119" s="14" t="s">
        <v>72</v>
      </c>
      <c r="AY119" s="264" t="s">
        <v>174</v>
      </c>
    </row>
    <row r="120" s="13" customFormat="1">
      <c r="A120" s="13"/>
      <c r="B120" s="234"/>
      <c r="C120" s="235"/>
      <c r="D120" s="228" t="s">
        <v>197</v>
      </c>
      <c r="E120" s="236" t="s">
        <v>19</v>
      </c>
      <c r="F120" s="237" t="s">
        <v>2351</v>
      </c>
      <c r="G120" s="235"/>
      <c r="H120" s="238">
        <v>1.3060000000000001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197</v>
      </c>
      <c r="AU120" s="244" t="s">
        <v>81</v>
      </c>
      <c r="AV120" s="13" t="s">
        <v>81</v>
      </c>
      <c r="AW120" s="13" t="s">
        <v>33</v>
      </c>
      <c r="AX120" s="13" t="s">
        <v>72</v>
      </c>
      <c r="AY120" s="244" t="s">
        <v>174</v>
      </c>
    </row>
    <row r="121" s="13" customFormat="1">
      <c r="A121" s="13"/>
      <c r="B121" s="234"/>
      <c r="C121" s="235"/>
      <c r="D121" s="228" t="s">
        <v>197</v>
      </c>
      <c r="E121" s="236" t="s">
        <v>19</v>
      </c>
      <c r="F121" s="237" t="s">
        <v>2352</v>
      </c>
      <c r="G121" s="235"/>
      <c r="H121" s="238">
        <v>4.9800000000000004</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197</v>
      </c>
      <c r="AU121" s="244" t="s">
        <v>81</v>
      </c>
      <c r="AV121" s="13" t="s">
        <v>81</v>
      </c>
      <c r="AW121" s="13" t="s">
        <v>33</v>
      </c>
      <c r="AX121" s="13" t="s">
        <v>72</v>
      </c>
      <c r="AY121" s="244" t="s">
        <v>174</v>
      </c>
    </row>
    <row r="122" s="14" customFormat="1">
      <c r="A122" s="14"/>
      <c r="B122" s="255"/>
      <c r="C122" s="256"/>
      <c r="D122" s="228" t="s">
        <v>197</v>
      </c>
      <c r="E122" s="257" t="s">
        <v>19</v>
      </c>
      <c r="F122" s="258" t="s">
        <v>2353</v>
      </c>
      <c r="G122" s="256"/>
      <c r="H122" s="257" t="s">
        <v>19</v>
      </c>
      <c r="I122" s="259"/>
      <c r="J122" s="256"/>
      <c r="K122" s="256"/>
      <c r="L122" s="260"/>
      <c r="M122" s="261"/>
      <c r="N122" s="262"/>
      <c r="O122" s="262"/>
      <c r="P122" s="262"/>
      <c r="Q122" s="262"/>
      <c r="R122" s="262"/>
      <c r="S122" s="262"/>
      <c r="T122" s="263"/>
      <c r="U122" s="14"/>
      <c r="V122" s="14"/>
      <c r="W122" s="14"/>
      <c r="X122" s="14"/>
      <c r="Y122" s="14"/>
      <c r="Z122" s="14"/>
      <c r="AA122" s="14"/>
      <c r="AB122" s="14"/>
      <c r="AC122" s="14"/>
      <c r="AD122" s="14"/>
      <c r="AE122" s="14"/>
      <c r="AT122" s="264" t="s">
        <v>197</v>
      </c>
      <c r="AU122" s="264" t="s">
        <v>81</v>
      </c>
      <c r="AV122" s="14" t="s">
        <v>79</v>
      </c>
      <c r="AW122" s="14" t="s">
        <v>33</v>
      </c>
      <c r="AX122" s="14" t="s">
        <v>72</v>
      </c>
      <c r="AY122" s="264" t="s">
        <v>174</v>
      </c>
    </row>
    <row r="123" s="13" customFormat="1">
      <c r="A123" s="13"/>
      <c r="B123" s="234"/>
      <c r="C123" s="235"/>
      <c r="D123" s="228" t="s">
        <v>197</v>
      </c>
      <c r="E123" s="236" t="s">
        <v>19</v>
      </c>
      <c r="F123" s="237" t="s">
        <v>2354</v>
      </c>
      <c r="G123" s="235"/>
      <c r="H123" s="238">
        <v>11.609999999999999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197</v>
      </c>
      <c r="AU123" s="244" t="s">
        <v>81</v>
      </c>
      <c r="AV123" s="13" t="s">
        <v>81</v>
      </c>
      <c r="AW123" s="13" t="s">
        <v>33</v>
      </c>
      <c r="AX123" s="13" t="s">
        <v>72</v>
      </c>
      <c r="AY123" s="244" t="s">
        <v>174</v>
      </c>
    </row>
    <row r="124" s="13" customFormat="1">
      <c r="A124" s="13"/>
      <c r="B124" s="234"/>
      <c r="C124" s="235"/>
      <c r="D124" s="228" t="s">
        <v>197</v>
      </c>
      <c r="E124" s="236" t="s">
        <v>19</v>
      </c>
      <c r="F124" s="237" t="s">
        <v>2355</v>
      </c>
      <c r="G124" s="235"/>
      <c r="H124" s="238">
        <v>20.265000000000001</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197</v>
      </c>
      <c r="AU124" s="244" t="s">
        <v>81</v>
      </c>
      <c r="AV124" s="13" t="s">
        <v>81</v>
      </c>
      <c r="AW124" s="13" t="s">
        <v>33</v>
      </c>
      <c r="AX124" s="13" t="s">
        <v>72</v>
      </c>
      <c r="AY124" s="244" t="s">
        <v>174</v>
      </c>
    </row>
    <row r="125" s="15" customFormat="1">
      <c r="A125" s="15"/>
      <c r="B125" s="270"/>
      <c r="C125" s="271"/>
      <c r="D125" s="228" t="s">
        <v>197</v>
      </c>
      <c r="E125" s="272" t="s">
        <v>19</v>
      </c>
      <c r="F125" s="273" t="s">
        <v>2356</v>
      </c>
      <c r="G125" s="271"/>
      <c r="H125" s="274">
        <v>39.046999999999997</v>
      </c>
      <c r="I125" s="275"/>
      <c r="J125" s="271"/>
      <c r="K125" s="271"/>
      <c r="L125" s="276"/>
      <c r="M125" s="277"/>
      <c r="N125" s="278"/>
      <c r="O125" s="278"/>
      <c r="P125" s="278"/>
      <c r="Q125" s="278"/>
      <c r="R125" s="278"/>
      <c r="S125" s="278"/>
      <c r="T125" s="279"/>
      <c r="U125" s="15"/>
      <c r="V125" s="15"/>
      <c r="W125" s="15"/>
      <c r="X125" s="15"/>
      <c r="Y125" s="15"/>
      <c r="Z125" s="15"/>
      <c r="AA125" s="15"/>
      <c r="AB125" s="15"/>
      <c r="AC125" s="15"/>
      <c r="AD125" s="15"/>
      <c r="AE125" s="15"/>
      <c r="AT125" s="280" t="s">
        <v>197</v>
      </c>
      <c r="AU125" s="280" t="s">
        <v>81</v>
      </c>
      <c r="AV125" s="15" t="s">
        <v>181</v>
      </c>
      <c r="AW125" s="15" t="s">
        <v>33</v>
      </c>
      <c r="AX125" s="15" t="s">
        <v>79</v>
      </c>
      <c r="AY125" s="280" t="s">
        <v>174</v>
      </c>
    </row>
    <row r="126" s="2" customFormat="1">
      <c r="A126" s="40"/>
      <c r="B126" s="41"/>
      <c r="C126" s="215" t="s">
        <v>81</v>
      </c>
      <c r="D126" s="215" t="s">
        <v>176</v>
      </c>
      <c r="E126" s="216" t="s">
        <v>2357</v>
      </c>
      <c r="F126" s="217" t="s">
        <v>2358</v>
      </c>
      <c r="G126" s="218" t="s">
        <v>193</v>
      </c>
      <c r="H126" s="219">
        <v>31.902000000000001</v>
      </c>
      <c r="I126" s="220"/>
      <c r="J126" s="221">
        <f>ROUND(I126*H126,2)</f>
        <v>0</v>
      </c>
      <c r="K126" s="217" t="s">
        <v>180</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181</v>
      </c>
      <c r="AT126" s="226" t="s">
        <v>176</v>
      </c>
      <c r="AU126" s="226" t="s">
        <v>81</v>
      </c>
      <c r="AY126" s="19" t="s">
        <v>174</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181</v>
      </c>
      <c r="BM126" s="226" t="s">
        <v>181</v>
      </c>
    </row>
    <row r="127" s="2" customFormat="1">
      <c r="A127" s="40"/>
      <c r="B127" s="41"/>
      <c r="C127" s="42"/>
      <c r="D127" s="228" t="s">
        <v>183</v>
      </c>
      <c r="E127" s="42"/>
      <c r="F127" s="229" t="s">
        <v>2358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183</v>
      </c>
      <c r="AU127" s="19" t="s">
        <v>81</v>
      </c>
    </row>
    <row r="128" s="2" customFormat="1">
      <c r="A128" s="40"/>
      <c r="B128" s="41"/>
      <c r="C128" s="42"/>
      <c r="D128" s="228" t="s">
        <v>185</v>
      </c>
      <c r="E128" s="42"/>
      <c r="F128" s="233" t="s">
        <v>2347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185</v>
      </c>
      <c r="AU128" s="19" t="s">
        <v>81</v>
      </c>
    </row>
    <row r="129" s="14" customFormat="1">
      <c r="A129" s="14"/>
      <c r="B129" s="255"/>
      <c r="C129" s="256"/>
      <c r="D129" s="228" t="s">
        <v>197</v>
      </c>
      <c r="E129" s="257" t="s">
        <v>19</v>
      </c>
      <c r="F129" s="258" t="s">
        <v>2350</v>
      </c>
      <c r="G129" s="256"/>
      <c r="H129" s="257" t="s">
        <v>19</v>
      </c>
      <c r="I129" s="259"/>
      <c r="J129" s="256"/>
      <c r="K129" s="256"/>
      <c r="L129" s="260"/>
      <c r="M129" s="261"/>
      <c r="N129" s="262"/>
      <c r="O129" s="262"/>
      <c r="P129" s="262"/>
      <c r="Q129" s="262"/>
      <c r="R129" s="262"/>
      <c r="S129" s="262"/>
      <c r="T129" s="263"/>
      <c r="U129" s="14"/>
      <c r="V129" s="14"/>
      <c r="W129" s="14"/>
      <c r="X129" s="14"/>
      <c r="Y129" s="14"/>
      <c r="Z129" s="14"/>
      <c r="AA129" s="14"/>
      <c r="AB129" s="14"/>
      <c r="AC129" s="14"/>
      <c r="AD129" s="14"/>
      <c r="AE129" s="14"/>
      <c r="AT129" s="264" t="s">
        <v>197</v>
      </c>
      <c r="AU129" s="264" t="s">
        <v>81</v>
      </c>
      <c r="AV129" s="14" t="s">
        <v>79</v>
      </c>
      <c r="AW129" s="14" t="s">
        <v>33</v>
      </c>
      <c r="AX129" s="14" t="s">
        <v>72</v>
      </c>
      <c r="AY129" s="264" t="s">
        <v>174</v>
      </c>
    </row>
    <row r="130" s="13" customFormat="1">
      <c r="A130" s="13"/>
      <c r="B130" s="234"/>
      <c r="C130" s="235"/>
      <c r="D130" s="228" t="s">
        <v>197</v>
      </c>
      <c r="E130" s="236" t="s">
        <v>19</v>
      </c>
      <c r="F130" s="237" t="s">
        <v>2359</v>
      </c>
      <c r="G130" s="235"/>
      <c r="H130" s="238">
        <v>10</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197</v>
      </c>
      <c r="AU130" s="244" t="s">
        <v>81</v>
      </c>
      <c r="AV130" s="13" t="s">
        <v>81</v>
      </c>
      <c r="AW130" s="13" t="s">
        <v>33</v>
      </c>
      <c r="AX130" s="13" t="s">
        <v>72</v>
      </c>
      <c r="AY130" s="244" t="s">
        <v>174</v>
      </c>
    </row>
    <row r="131" s="13" customFormat="1">
      <c r="A131" s="13"/>
      <c r="B131" s="234"/>
      <c r="C131" s="235"/>
      <c r="D131" s="228" t="s">
        <v>197</v>
      </c>
      <c r="E131" s="236" t="s">
        <v>19</v>
      </c>
      <c r="F131" s="237" t="s">
        <v>2360</v>
      </c>
      <c r="G131" s="235"/>
      <c r="H131" s="238">
        <v>4.7999999999999998</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197</v>
      </c>
      <c r="AU131" s="244" t="s">
        <v>81</v>
      </c>
      <c r="AV131" s="13" t="s">
        <v>81</v>
      </c>
      <c r="AW131" s="13" t="s">
        <v>33</v>
      </c>
      <c r="AX131" s="13" t="s">
        <v>72</v>
      </c>
      <c r="AY131" s="244" t="s">
        <v>174</v>
      </c>
    </row>
    <row r="132" s="14" customFormat="1">
      <c r="A132" s="14"/>
      <c r="B132" s="255"/>
      <c r="C132" s="256"/>
      <c r="D132" s="228" t="s">
        <v>197</v>
      </c>
      <c r="E132" s="257" t="s">
        <v>19</v>
      </c>
      <c r="F132" s="258" t="s">
        <v>2353</v>
      </c>
      <c r="G132" s="256"/>
      <c r="H132" s="257" t="s">
        <v>19</v>
      </c>
      <c r="I132" s="259"/>
      <c r="J132" s="256"/>
      <c r="K132" s="256"/>
      <c r="L132" s="260"/>
      <c r="M132" s="261"/>
      <c r="N132" s="262"/>
      <c r="O132" s="262"/>
      <c r="P132" s="262"/>
      <c r="Q132" s="262"/>
      <c r="R132" s="262"/>
      <c r="S132" s="262"/>
      <c r="T132" s="263"/>
      <c r="U132" s="14"/>
      <c r="V132" s="14"/>
      <c r="W132" s="14"/>
      <c r="X132" s="14"/>
      <c r="Y132" s="14"/>
      <c r="Z132" s="14"/>
      <c r="AA132" s="14"/>
      <c r="AB132" s="14"/>
      <c r="AC132" s="14"/>
      <c r="AD132" s="14"/>
      <c r="AE132" s="14"/>
      <c r="AT132" s="264" t="s">
        <v>197</v>
      </c>
      <c r="AU132" s="264" t="s">
        <v>81</v>
      </c>
      <c r="AV132" s="14" t="s">
        <v>79</v>
      </c>
      <c r="AW132" s="14" t="s">
        <v>33</v>
      </c>
      <c r="AX132" s="14" t="s">
        <v>72</v>
      </c>
      <c r="AY132" s="264" t="s">
        <v>174</v>
      </c>
    </row>
    <row r="133" s="13" customFormat="1">
      <c r="A133" s="13"/>
      <c r="B133" s="234"/>
      <c r="C133" s="235"/>
      <c r="D133" s="228" t="s">
        <v>197</v>
      </c>
      <c r="E133" s="236" t="s">
        <v>19</v>
      </c>
      <c r="F133" s="237" t="s">
        <v>2361</v>
      </c>
      <c r="G133" s="235"/>
      <c r="H133" s="238">
        <v>9.3019999999999996</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197</v>
      </c>
      <c r="AU133" s="244" t="s">
        <v>81</v>
      </c>
      <c r="AV133" s="13" t="s">
        <v>81</v>
      </c>
      <c r="AW133" s="13" t="s">
        <v>33</v>
      </c>
      <c r="AX133" s="13" t="s">
        <v>72</v>
      </c>
      <c r="AY133" s="244" t="s">
        <v>174</v>
      </c>
    </row>
    <row r="134" s="13" customFormat="1">
      <c r="A134" s="13"/>
      <c r="B134" s="234"/>
      <c r="C134" s="235"/>
      <c r="D134" s="228" t="s">
        <v>197</v>
      </c>
      <c r="E134" s="236" t="s">
        <v>19</v>
      </c>
      <c r="F134" s="237" t="s">
        <v>2362</v>
      </c>
      <c r="G134" s="235"/>
      <c r="H134" s="238">
        <v>7.7999999999999998</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197</v>
      </c>
      <c r="AU134" s="244" t="s">
        <v>81</v>
      </c>
      <c r="AV134" s="13" t="s">
        <v>81</v>
      </c>
      <c r="AW134" s="13" t="s">
        <v>33</v>
      </c>
      <c r="AX134" s="13" t="s">
        <v>72</v>
      </c>
      <c r="AY134" s="244" t="s">
        <v>174</v>
      </c>
    </row>
    <row r="135" s="15" customFormat="1">
      <c r="A135" s="15"/>
      <c r="B135" s="270"/>
      <c r="C135" s="271"/>
      <c r="D135" s="228" t="s">
        <v>197</v>
      </c>
      <c r="E135" s="272" t="s">
        <v>19</v>
      </c>
      <c r="F135" s="273" t="s">
        <v>2356</v>
      </c>
      <c r="G135" s="271"/>
      <c r="H135" s="274">
        <v>31.902000000000001</v>
      </c>
      <c r="I135" s="275"/>
      <c r="J135" s="271"/>
      <c r="K135" s="271"/>
      <c r="L135" s="276"/>
      <c r="M135" s="277"/>
      <c r="N135" s="278"/>
      <c r="O135" s="278"/>
      <c r="P135" s="278"/>
      <c r="Q135" s="278"/>
      <c r="R135" s="278"/>
      <c r="S135" s="278"/>
      <c r="T135" s="279"/>
      <c r="U135" s="15"/>
      <c r="V135" s="15"/>
      <c r="W135" s="15"/>
      <c r="X135" s="15"/>
      <c r="Y135" s="15"/>
      <c r="Z135" s="15"/>
      <c r="AA135" s="15"/>
      <c r="AB135" s="15"/>
      <c r="AC135" s="15"/>
      <c r="AD135" s="15"/>
      <c r="AE135" s="15"/>
      <c r="AT135" s="280" t="s">
        <v>197</v>
      </c>
      <c r="AU135" s="280" t="s">
        <v>81</v>
      </c>
      <c r="AV135" s="15" t="s">
        <v>181</v>
      </c>
      <c r="AW135" s="15" t="s">
        <v>33</v>
      </c>
      <c r="AX135" s="15" t="s">
        <v>79</v>
      </c>
      <c r="AY135" s="280" t="s">
        <v>174</v>
      </c>
    </row>
    <row r="136" s="2" customFormat="1">
      <c r="A136" s="40"/>
      <c r="B136" s="41"/>
      <c r="C136" s="215" t="s">
        <v>92</v>
      </c>
      <c r="D136" s="215" t="s">
        <v>176</v>
      </c>
      <c r="E136" s="216" t="s">
        <v>2363</v>
      </c>
      <c r="F136" s="217" t="s">
        <v>2364</v>
      </c>
      <c r="G136" s="218" t="s">
        <v>193</v>
      </c>
      <c r="H136" s="219">
        <v>25.387</v>
      </c>
      <c r="I136" s="220"/>
      <c r="J136" s="221">
        <f>ROUND(I136*H136,2)</f>
        <v>0</v>
      </c>
      <c r="K136" s="217" t="s">
        <v>180</v>
      </c>
      <c r="L136" s="46"/>
      <c r="M136" s="222" t="s">
        <v>19</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181</v>
      </c>
      <c r="AT136" s="226" t="s">
        <v>176</v>
      </c>
      <c r="AU136" s="226" t="s">
        <v>81</v>
      </c>
      <c r="AY136" s="19" t="s">
        <v>174</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181</v>
      </c>
      <c r="BM136" s="226" t="s">
        <v>214</v>
      </c>
    </row>
    <row r="137" s="2" customFormat="1">
      <c r="A137" s="40"/>
      <c r="B137" s="41"/>
      <c r="C137" s="42"/>
      <c r="D137" s="228" t="s">
        <v>183</v>
      </c>
      <c r="E137" s="42"/>
      <c r="F137" s="229" t="s">
        <v>2364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183</v>
      </c>
      <c r="AU137" s="19" t="s">
        <v>81</v>
      </c>
    </row>
    <row r="138" s="2" customFormat="1">
      <c r="A138" s="40"/>
      <c r="B138" s="41"/>
      <c r="C138" s="42"/>
      <c r="D138" s="228" t="s">
        <v>185</v>
      </c>
      <c r="E138" s="42"/>
      <c r="F138" s="233" t="s">
        <v>2365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185</v>
      </c>
      <c r="AU138" s="19" t="s">
        <v>81</v>
      </c>
    </row>
    <row r="139" s="14" customFormat="1">
      <c r="A139" s="14"/>
      <c r="B139" s="255"/>
      <c r="C139" s="256"/>
      <c r="D139" s="228" t="s">
        <v>197</v>
      </c>
      <c r="E139" s="257" t="s">
        <v>19</v>
      </c>
      <c r="F139" s="258" t="s">
        <v>2366</v>
      </c>
      <c r="G139" s="256"/>
      <c r="H139" s="257" t="s">
        <v>19</v>
      </c>
      <c r="I139" s="259"/>
      <c r="J139" s="256"/>
      <c r="K139" s="256"/>
      <c r="L139" s="260"/>
      <c r="M139" s="261"/>
      <c r="N139" s="262"/>
      <c r="O139" s="262"/>
      <c r="P139" s="262"/>
      <c r="Q139" s="262"/>
      <c r="R139" s="262"/>
      <c r="S139" s="262"/>
      <c r="T139" s="263"/>
      <c r="U139" s="14"/>
      <c r="V139" s="14"/>
      <c r="W139" s="14"/>
      <c r="X139" s="14"/>
      <c r="Y139" s="14"/>
      <c r="Z139" s="14"/>
      <c r="AA139" s="14"/>
      <c r="AB139" s="14"/>
      <c r="AC139" s="14"/>
      <c r="AD139" s="14"/>
      <c r="AE139" s="14"/>
      <c r="AT139" s="264" t="s">
        <v>197</v>
      </c>
      <c r="AU139" s="264" t="s">
        <v>81</v>
      </c>
      <c r="AV139" s="14" t="s">
        <v>79</v>
      </c>
      <c r="AW139" s="14" t="s">
        <v>33</v>
      </c>
      <c r="AX139" s="14" t="s">
        <v>72</v>
      </c>
      <c r="AY139" s="264" t="s">
        <v>174</v>
      </c>
    </row>
    <row r="140" s="13" customFormat="1">
      <c r="A140" s="13"/>
      <c r="B140" s="234"/>
      <c r="C140" s="235"/>
      <c r="D140" s="228" t="s">
        <v>197</v>
      </c>
      <c r="E140" s="236" t="s">
        <v>19</v>
      </c>
      <c r="F140" s="237" t="s">
        <v>2367</v>
      </c>
      <c r="G140" s="235"/>
      <c r="H140" s="238">
        <v>5.9820000000000002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197</v>
      </c>
      <c r="AU140" s="244" t="s">
        <v>81</v>
      </c>
      <c r="AV140" s="13" t="s">
        <v>81</v>
      </c>
      <c r="AW140" s="13" t="s">
        <v>33</v>
      </c>
      <c r="AX140" s="13" t="s">
        <v>72</v>
      </c>
      <c r="AY140" s="244" t="s">
        <v>174</v>
      </c>
    </row>
    <row r="141" s="13" customFormat="1">
      <c r="A141" s="13"/>
      <c r="B141" s="234"/>
      <c r="C141" s="235"/>
      <c r="D141" s="228" t="s">
        <v>197</v>
      </c>
      <c r="E141" s="236" t="s">
        <v>19</v>
      </c>
      <c r="F141" s="237" t="s">
        <v>2368</v>
      </c>
      <c r="G141" s="235"/>
      <c r="H141" s="238">
        <v>1.3440000000000001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197</v>
      </c>
      <c r="AU141" s="244" t="s">
        <v>81</v>
      </c>
      <c r="AV141" s="13" t="s">
        <v>81</v>
      </c>
      <c r="AW141" s="13" t="s">
        <v>33</v>
      </c>
      <c r="AX141" s="13" t="s">
        <v>72</v>
      </c>
      <c r="AY141" s="244" t="s">
        <v>174</v>
      </c>
    </row>
    <row r="142" s="13" customFormat="1">
      <c r="A142" s="13"/>
      <c r="B142" s="234"/>
      <c r="C142" s="235"/>
      <c r="D142" s="228" t="s">
        <v>197</v>
      </c>
      <c r="E142" s="236" t="s">
        <v>19</v>
      </c>
      <c r="F142" s="237" t="s">
        <v>2369</v>
      </c>
      <c r="G142" s="235"/>
      <c r="H142" s="238">
        <v>0.41899999999999998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197</v>
      </c>
      <c r="AU142" s="244" t="s">
        <v>81</v>
      </c>
      <c r="AV142" s="13" t="s">
        <v>81</v>
      </c>
      <c r="AW142" s="13" t="s">
        <v>33</v>
      </c>
      <c r="AX142" s="13" t="s">
        <v>72</v>
      </c>
      <c r="AY142" s="244" t="s">
        <v>174</v>
      </c>
    </row>
    <row r="143" s="13" customFormat="1">
      <c r="A143" s="13"/>
      <c r="B143" s="234"/>
      <c r="C143" s="235"/>
      <c r="D143" s="228" t="s">
        <v>197</v>
      </c>
      <c r="E143" s="236" t="s">
        <v>19</v>
      </c>
      <c r="F143" s="237" t="s">
        <v>2370</v>
      </c>
      <c r="G143" s="235"/>
      <c r="H143" s="238">
        <v>0.76100000000000001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197</v>
      </c>
      <c r="AU143" s="244" t="s">
        <v>81</v>
      </c>
      <c r="AV143" s="13" t="s">
        <v>81</v>
      </c>
      <c r="AW143" s="13" t="s">
        <v>33</v>
      </c>
      <c r="AX143" s="13" t="s">
        <v>72</v>
      </c>
      <c r="AY143" s="244" t="s">
        <v>174</v>
      </c>
    </row>
    <row r="144" s="13" customFormat="1">
      <c r="A144" s="13"/>
      <c r="B144" s="234"/>
      <c r="C144" s="235"/>
      <c r="D144" s="228" t="s">
        <v>197</v>
      </c>
      <c r="E144" s="236" t="s">
        <v>19</v>
      </c>
      <c r="F144" s="237" t="s">
        <v>2371</v>
      </c>
      <c r="G144" s="235"/>
      <c r="H144" s="238">
        <v>0.20899999999999999</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197</v>
      </c>
      <c r="AU144" s="244" t="s">
        <v>81</v>
      </c>
      <c r="AV144" s="13" t="s">
        <v>81</v>
      </c>
      <c r="AW144" s="13" t="s">
        <v>33</v>
      </c>
      <c r="AX144" s="13" t="s">
        <v>72</v>
      </c>
      <c r="AY144" s="244" t="s">
        <v>174</v>
      </c>
    </row>
    <row r="145" s="13" customFormat="1">
      <c r="A145" s="13"/>
      <c r="B145" s="234"/>
      <c r="C145" s="235"/>
      <c r="D145" s="228" t="s">
        <v>197</v>
      </c>
      <c r="E145" s="236" t="s">
        <v>19</v>
      </c>
      <c r="F145" s="237" t="s">
        <v>2372</v>
      </c>
      <c r="G145" s="235"/>
      <c r="H145" s="238">
        <v>0.38300000000000001</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197</v>
      </c>
      <c r="AU145" s="244" t="s">
        <v>81</v>
      </c>
      <c r="AV145" s="13" t="s">
        <v>81</v>
      </c>
      <c r="AW145" s="13" t="s">
        <v>33</v>
      </c>
      <c r="AX145" s="13" t="s">
        <v>72</v>
      </c>
      <c r="AY145" s="244" t="s">
        <v>174</v>
      </c>
    </row>
    <row r="146" s="13" customFormat="1">
      <c r="A146" s="13"/>
      <c r="B146" s="234"/>
      <c r="C146" s="235"/>
      <c r="D146" s="228" t="s">
        <v>197</v>
      </c>
      <c r="E146" s="236" t="s">
        <v>19</v>
      </c>
      <c r="F146" s="237" t="s">
        <v>2373</v>
      </c>
      <c r="G146" s="235"/>
      <c r="H146" s="238">
        <v>1.355</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197</v>
      </c>
      <c r="AU146" s="244" t="s">
        <v>81</v>
      </c>
      <c r="AV146" s="13" t="s">
        <v>81</v>
      </c>
      <c r="AW146" s="13" t="s">
        <v>33</v>
      </c>
      <c r="AX146" s="13" t="s">
        <v>72</v>
      </c>
      <c r="AY146" s="244" t="s">
        <v>174</v>
      </c>
    </row>
    <row r="147" s="16" customFormat="1">
      <c r="A147" s="16"/>
      <c r="B147" s="281"/>
      <c r="C147" s="282"/>
      <c r="D147" s="228" t="s">
        <v>197</v>
      </c>
      <c r="E147" s="283" t="s">
        <v>19</v>
      </c>
      <c r="F147" s="284" t="s">
        <v>2374</v>
      </c>
      <c r="G147" s="282"/>
      <c r="H147" s="285">
        <v>10.452999999999999</v>
      </c>
      <c r="I147" s="286"/>
      <c r="J147" s="282"/>
      <c r="K147" s="282"/>
      <c r="L147" s="287"/>
      <c r="M147" s="288"/>
      <c r="N147" s="289"/>
      <c r="O147" s="289"/>
      <c r="P147" s="289"/>
      <c r="Q147" s="289"/>
      <c r="R147" s="289"/>
      <c r="S147" s="289"/>
      <c r="T147" s="290"/>
      <c r="U147" s="16"/>
      <c r="V147" s="16"/>
      <c r="W147" s="16"/>
      <c r="X147" s="16"/>
      <c r="Y147" s="16"/>
      <c r="Z147" s="16"/>
      <c r="AA147" s="16"/>
      <c r="AB147" s="16"/>
      <c r="AC147" s="16"/>
      <c r="AD147" s="16"/>
      <c r="AE147" s="16"/>
      <c r="AT147" s="291" t="s">
        <v>197</v>
      </c>
      <c r="AU147" s="291" t="s">
        <v>81</v>
      </c>
      <c r="AV147" s="16" t="s">
        <v>92</v>
      </c>
      <c r="AW147" s="16" t="s">
        <v>33</v>
      </c>
      <c r="AX147" s="16" t="s">
        <v>72</v>
      </c>
      <c r="AY147" s="291" t="s">
        <v>174</v>
      </c>
    </row>
    <row r="148" s="14" customFormat="1">
      <c r="A148" s="14"/>
      <c r="B148" s="255"/>
      <c r="C148" s="256"/>
      <c r="D148" s="228" t="s">
        <v>197</v>
      </c>
      <c r="E148" s="257" t="s">
        <v>19</v>
      </c>
      <c r="F148" s="258" t="s">
        <v>2375</v>
      </c>
      <c r="G148" s="256"/>
      <c r="H148" s="257" t="s">
        <v>19</v>
      </c>
      <c r="I148" s="259"/>
      <c r="J148" s="256"/>
      <c r="K148" s="256"/>
      <c r="L148" s="260"/>
      <c r="M148" s="261"/>
      <c r="N148" s="262"/>
      <c r="O148" s="262"/>
      <c r="P148" s="262"/>
      <c r="Q148" s="262"/>
      <c r="R148" s="262"/>
      <c r="S148" s="262"/>
      <c r="T148" s="263"/>
      <c r="U148" s="14"/>
      <c r="V148" s="14"/>
      <c r="W148" s="14"/>
      <c r="X148" s="14"/>
      <c r="Y148" s="14"/>
      <c r="Z148" s="14"/>
      <c r="AA148" s="14"/>
      <c r="AB148" s="14"/>
      <c r="AC148" s="14"/>
      <c r="AD148" s="14"/>
      <c r="AE148" s="14"/>
      <c r="AT148" s="264" t="s">
        <v>197</v>
      </c>
      <c r="AU148" s="264" t="s">
        <v>81</v>
      </c>
      <c r="AV148" s="14" t="s">
        <v>79</v>
      </c>
      <c r="AW148" s="14" t="s">
        <v>33</v>
      </c>
      <c r="AX148" s="14" t="s">
        <v>72</v>
      </c>
      <c r="AY148" s="264" t="s">
        <v>174</v>
      </c>
    </row>
    <row r="149" s="13" customFormat="1">
      <c r="A149" s="13"/>
      <c r="B149" s="234"/>
      <c r="C149" s="235"/>
      <c r="D149" s="228" t="s">
        <v>197</v>
      </c>
      <c r="E149" s="236" t="s">
        <v>19</v>
      </c>
      <c r="F149" s="237" t="s">
        <v>2376</v>
      </c>
      <c r="G149" s="235"/>
      <c r="H149" s="238">
        <v>3.9319999999999999</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197</v>
      </c>
      <c r="AU149" s="244" t="s">
        <v>81</v>
      </c>
      <c r="AV149" s="13" t="s">
        <v>81</v>
      </c>
      <c r="AW149" s="13" t="s">
        <v>33</v>
      </c>
      <c r="AX149" s="13" t="s">
        <v>72</v>
      </c>
      <c r="AY149" s="244" t="s">
        <v>174</v>
      </c>
    </row>
    <row r="150" s="13" customFormat="1">
      <c r="A150" s="13"/>
      <c r="B150" s="234"/>
      <c r="C150" s="235"/>
      <c r="D150" s="228" t="s">
        <v>197</v>
      </c>
      <c r="E150" s="236" t="s">
        <v>19</v>
      </c>
      <c r="F150" s="237" t="s">
        <v>2377</v>
      </c>
      <c r="G150" s="235"/>
      <c r="H150" s="238">
        <v>2.7309999999999999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197</v>
      </c>
      <c r="AU150" s="244" t="s">
        <v>81</v>
      </c>
      <c r="AV150" s="13" t="s">
        <v>81</v>
      </c>
      <c r="AW150" s="13" t="s">
        <v>33</v>
      </c>
      <c r="AX150" s="13" t="s">
        <v>72</v>
      </c>
      <c r="AY150" s="244" t="s">
        <v>174</v>
      </c>
    </row>
    <row r="151" s="13" customFormat="1">
      <c r="A151" s="13"/>
      <c r="B151" s="234"/>
      <c r="C151" s="235"/>
      <c r="D151" s="228" t="s">
        <v>197</v>
      </c>
      <c r="E151" s="236" t="s">
        <v>19</v>
      </c>
      <c r="F151" s="237" t="s">
        <v>2378</v>
      </c>
      <c r="G151" s="235"/>
      <c r="H151" s="238">
        <v>3.1299999999999999</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197</v>
      </c>
      <c r="AU151" s="244" t="s">
        <v>81</v>
      </c>
      <c r="AV151" s="13" t="s">
        <v>81</v>
      </c>
      <c r="AW151" s="13" t="s">
        <v>33</v>
      </c>
      <c r="AX151" s="13" t="s">
        <v>72</v>
      </c>
      <c r="AY151" s="244" t="s">
        <v>174</v>
      </c>
    </row>
    <row r="152" s="13" customFormat="1">
      <c r="A152" s="13"/>
      <c r="B152" s="234"/>
      <c r="C152" s="235"/>
      <c r="D152" s="228" t="s">
        <v>197</v>
      </c>
      <c r="E152" s="236" t="s">
        <v>19</v>
      </c>
      <c r="F152" s="237" t="s">
        <v>2379</v>
      </c>
      <c r="G152" s="235"/>
      <c r="H152" s="238">
        <v>0.53800000000000003</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197</v>
      </c>
      <c r="AU152" s="244" t="s">
        <v>81</v>
      </c>
      <c r="AV152" s="13" t="s">
        <v>81</v>
      </c>
      <c r="AW152" s="13" t="s">
        <v>33</v>
      </c>
      <c r="AX152" s="13" t="s">
        <v>72</v>
      </c>
      <c r="AY152" s="244" t="s">
        <v>174</v>
      </c>
    </row>
    <row r="153" s="13" customFormat="1">
      <c r="A153" s="13"/>
      <c r="B153" s="234"/>
      <c r="C153" s="235"/>
      <c r="D153" s="228" t="s">
        <v>197</v>
      </c>
      <c r="E153" s="236" t="s">
        <v>19</v>
      </c>
      <c r="F153" s="237" t="s">
        <v>2380</v>
      </c>
      <c r="G153" s="235"/>
      <c r="H153" s="238">
        <v>0.16500000000000001</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197</v>
      </c>
      <c r="AU153" s="244" t="s">
        <v>81</v>
      </c>
      <c r="AV153" s="13" t="s">
        <v>81</v>
      </c>
      <c r="AW153" s="13" t="s">
        <v>33</v>
      </c>
      <c r="AX153" s="13" t="s">
        <v>72</v>
      </c>
      <c r="AY153" s="244" t="s">
        <v>174</v>
      </c>
    </row>
    <row r="154" s="13" customFormat="1">
      <c r="A154" s="13"/>
      <c r="B154" s="234"/>
      <c r="C154" s="235"/>
      <c r="D154" s="228" t="s">
        <v>197</v>
      </c>
      <c r="E154" s="236" t="s">
        <v>19</v>
      </c>
      <c r="F154" s="237" t="s">
        <v>2381</v>
      </c>
      <c r="G154" s="235"/>
      <c r="H154" s="238">
        <v>0.42799999999999999</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197</v>
      </c>
      <c r="AU154" s="244" t="s">
        <v>81</v>
      </c>
      <c r="AV154" s="13" t="s">
        <v>81</v>
      </c>
      <c r="AW154" s="13" t="s">
        <v>33</v>
      </c>
      <c r="AX154" s="13" t="s">
        <v>72</v>
      </c>
      <c r="AY154" s="244" t="s">
        <v>174</v>
      </c>
    </row>
    <row r="155" s="13" customFormat="1">
      <c r="A155" s="13"/>
      <c r="B155" s="234"/>
      <c r="C155" s="235"/>
      <c r="D155" s="228" t="s">
        <v>197</v>
      </c>
      <c r="E155" s="236" t="s">
        <v>19</v>
      </c>
      <c r="F155" s="237" t="s">
        <v>2382</v>
      </c>
      <c r="G155" s="235"/>
      <c r="H155" s="238">
        <v>2.0129999999999999</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197</v>
      </c>
      <c r="AU155" s="244" t="s">
        <v>81</v>
      </c>
      <c r="AV155" s="13" t="s">
        <v>81</v>
      </c>
      <c r="AW155" s="13" t="s">
        <v>33</v>
      </c>
      <c r="AX155" s="13" t="s">
        <v>72</v>
      </c>
      <c r="AY155" s="244" t="s">
        <v>174</v>
      </c>
    </row>
    <row r="156" s="13" customFormat="1">
      <c r="A156" s="13"/>
      <c r="B156" s="234"/>
      <c r="C156" s="235"/>
      <c r="D156" s="228" t="s">
        <v>197</v>
      </c>
      <c r="E156" s="236" t="s">
        <v>19</v>
      </c>
      <c r="F156" s="237" t="s">
        <v>2383</v>
      </c>
      <c r="G156" s="235"/>
      <c r="H156" s="238">
        <v>0.223</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197</v>
      </c>
      <c r="AU156" s="244" t="s">
        <v>81</v>
      </c>
      <c r="AV156" s="13" t="s">
        <v>81</v>
      </c>
      <c r="AW156" s="13" t="s">
        <v>33</v>
      </c>
      <c r="AX156" s="13" t="s">
        <v>72</v>
      </c>
      <c r="AY156" s="244" t="s">
        <v>174</v>
      </c>
    </row>
    <row r="157" s="13" customFormat="1">
      <c r="A157" s="13"/>
      <c r="B157" s="234"/>
      <c r="C157" s="235"/>
      <c r="D157" s="228" t="s">
        <v>197</v>
      </c>
      <c r="E157" s="236" t="s">
        <v>19</v>
      </c>
      <c r="F157" s="237" t="s">
        <v>2384</v>
      </c>
      <c r="G157" s="235"/>
      <c r="H157" s="238">
        <v>0.45200000000000001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197</v>
      </c>
      <c r="AU157" s="244" t="s">
        <v>81</v>
      </c>
      <c r="AV157" s="13" t="s">
        <v>81</v>
      </c>
      <c r="AW157" s="13" t="s">
        <v>33</v>
      </c>
      <c r="AX157" s="13" t="s">
        <v>72</v>
      </c>
      <c r="AY157" s="244" t="s">
        <v>174</v>
      </c>
    </row>
    <row r="158" s="13" customFormat="1">
      <c r="A158" s="13"/>
      <c r="B158" s="234"/>
      <c r="C158" s="235"/>
      <c r="D158" s="228" t="s">
        <v>197</v>
      </c>
      <c r="E158" s="236" t="s">
        <v>19</v>
      </c>
      <c r="F158" s="237" t="s">
        <v>2385</v>
      </c>
      <c r="G158" s="235"/>
      <c r="H158" s="238">
        <v>0.44900000000000001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197</v>
      </c>
      <c r="AU158" s="244" t="s">
        <v>81</v>
      </c>
      <c r="AV158" s="13" t="s">
        <v>81</v>
      </c>
      <c r="AW158" s="13" t="s">
        <v>33</v>
      </c>
      <c r="AX158" s="13" t="s">
        <v>72</v>
      </c>
      <c r="AY158" s="244" t="s">
        <v>174</v>
      </c>
    </row>
    <row r="159" s="13" customFormat="1">
      <c r="A159" s="13"/>
      <c r="B159" s="234"/>
      <c r="C159" s="235"/>
      <c r="D159" s="228" t="s">
        <v>197</v>
      </c>
      <c r="E159" s="236" t="s">
        <v>19</v>
      </c>
      <c r="F159" s="237" t="s">
        <v>2386</v>
      </c>
      <c r="G159" s="235"/>
      <c r="H159" s="238">
        <v>0.58199999999999996</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197</v>
      </c>
      <c r="AU159" s="244" t="s">
        <v>81</v>
      </c>
      <c r="AV159" s="13" t="s">
        <v>81</v>
      </c>
      <c r="AW159" s="13" t="s">
        <v>33</v>
      </c>
      <c r="AX159" s="13" t="s">
        <v>72</v>
      </c>
      <c r="AY159" s="244" t="s">
        <v>174</v>
      </c>
    </row>
    <row r="160" s="13" customFormat="1">
      <c r="A160" s="13"/>
      <c r="B160" s="234"/>
      <c r="C160" s="235"/>
      <c r="D160" s="228" t="s">
        <v>197</v>
      </c>
      <c r="E160" s="236" t="s">
        <v>19</v>
      </c>
      <c r="F160" s="237" t="s">
        <v>2387</v>
      </c>
      <c r="G160" s="235"/>
      <c r="H160" s="238">
        <v>0.29099999999999998</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197</v>
      </c>
      <c r="AU160" s="244" t="s">
        <v>81</v>
      </c>
      <c r="AV160" s="13" t="s">
        <v>81</v>
      </c>
      <c r="AW160" s="13" t="s">
        <v>33</v>
      </c>
      <c r="AX160" s="13" t="s">
        <v>72</v>
      </c>
      <c r="AY160" s="244" t="s">
        <v>174</v>
      </c>
    </row>
    <row r="161" s="16" customFormat="1">
      <c r="A161" s="16"/>
      <c r="B161" s="281"/>
      <c r="C161" s="282"/>
      <c r="D161" s="228" t="s">
        <v>197</v>
      </c>
      <c r="E161" s="283" t="s">
        <v>19</v>
      </c>
      <c r="F161" s="284" t="s">
        <v>2374</v>
      </c>
      <c r="G161" s="282"/>
      <c r="H161" s="285">
        <v>14.933999999999999</v>
      </c>
      <c r="I161" s="286"/>
      <c r="J161" s="282"/>
      <c r="K161" s="282"/>
      <c r="L161" s="287"/>
      <c r="M161" s="288"/>
      <c r="N161" s="289"/>
      <c r="O161" s="289"/>
      <c r="P161" s="289"/>
      <c r="Q161" s="289"/>
      <c r="R161" s="289"/>
      <c r="S161" s="289"/>
      <c r="T161" s="290"/>
      <c r="U161" s="16"/>
      <c r="V161" s="16"/>
      <c r="W161" s="16"/>
      <c r="X161" s="16"/>
      <c r="Y161" s="16"/>
      <c r="Z161" s="16"/>
      <c r="AA161" s="16"/>
      <c r="AB161" s="16"/>
      <c r="AC161" s="16"/>
      <c r="AD161" s="16"/>
      <c r="AE161" s="16"/>
      <c r="AT161" s="291" t="s">
        <v>197</v>
      </c>
      <c r="AU161" s="291" t="s">
        <v>81</v>
      </c>
      <c r="AV161" s="16" t="s">
        <v>92</v>
      </c>
      <c r="AW161" s="16" t="s">
        <v>33</v>
      </c>
      <c r="AX161" s="16" t="s">
        <v>72</v>
      </c>
      <c r="AY161" s="291" t="s">
        <v>174</v>
      </c>
    </row>
    <row r="162" s="15" customFormat="1">
      <c r="A162" s="15"/>
      <c r="B162" s="270"/>
      <c r="C162" s="271"/>
      <c r="D162" s="228" t="s">
        <v>197</v>
      </c>
      <c r="E162" s="272" t="s">
        <v>19</v>
      </c>
      <c r="F162" s="273" t="s">
        <v>2356</v>
      </c>
      <c r="G162" s="271"/>
      <c r="H162" s="274">
        <v>25.387</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197</v>
      </c>
      <c r="AU162" s="280" t="s">
        <v>81</v>
      </c>
      <c r="AV162" s="15" t="s">
        <v>181</v>
      </c>
      <c r="AW162" s="15" t="s">
        <v>33</v>
      </c>
      <c r="AX162" s="15" t="s">
        <v>79</v>
      </c>
      <c r="AY162" s="280" t="s">
        <v>174</v>
      </c>
    </row>
    <row r="163" s="2" customFormat="1">
      <c r="A163" s="40"/>
      <c r="B163" s="41"/>
      <c r="C163" s="215" t="s">
        <v>181</v>
      </c>
      <c r="D163" s="215" t="s">
        <v>176</v>
      </c>
      <c r="E163" s="216" t="s">
        <v>2388</v>
      </c>
      <c r="F163" s="217" t="s">
        <v>2389</v>
      </c>
      <c r="G163" s="218" t="s">
        <v>252</v>
      </c>
      <c r="H163" s="219">
        <v>63.805</v>
      </c>
      <c r="I163" s="220"/>
      <c r="J163" s="221">
        <f>ROUND(I163*H163,2)</f>
        <v>0</v>
      </c>
      <c r="K163" s="217" t="s">
        <v>180</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181</v>
      </c>
      <c r="AT163" s="226" t="s">
        <v>176</v>
      </c>
      <c r="AU163" s="226" t="s">
        <v>81</v>
      </c>
      <c r="AY163" s="19" t="s">
        <v>174</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181</v>
      </c>
      <c r="BM163" s="226" t="s">
        <v>227</v>
      </c>
    </row>
    <row r="164" s="2" customFormat="1">
      <c r="A164" s="40"/>
      <c r="B164" s="41"/>
      <c r="C164" s="42"/>
      <c r="D164" s="228" t="s">
        <v>183</v>
      </c>
      <c r="E164" s="42"/>
      <c r="F164" s="229" t="s">
        <v>2389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183</v>
      </c>
      <c r="AU164" s="19" t="s">
        <v>81</v>
      </c>
    </row>
    <row r="165" s="2" customFormat="1">
      <c r="A165" s="40"/>
      <c r="B165" s="41"/>
      <c r="C165" s="42"/>
      <c r="D165" s="228" t="s">
        <v>185</v>
      </c>
      <c r="E165" s="42"/>
      <c r="F165" s="233" t="s">
        <v>2390</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185</v>
      </c>
      <c r="AU165" s="19" t="s">
        <v>81</v>
      </c>
    </row>
    <row r="166" s="14" customFormat="1">
      <c r="A166" s="14"/>
      <c r="B166" s="255"/>
      <c r="C166" s="256"/>
      <c r="D166" s="228" t="s">
        <v>197</v>
      </c>
      <c r="E166" s="257" t="s">
        <v>19</v>
      </c>
      <c r="F166" s="258" t="s">
        <v>2350</v>
      </c>
      <c r="G166" s="256"/>
      <c r="H166" s="257" t="s">
        <v>19</v>
      </c>
      <c r="I166" s="259"/>
      <c r="J166" s="256"/>
      <c r="K166" s="256"/>
      <c r="L166" s="260"/>
      <c r="M166" s="261"/>
      <c r="N166" s="262"/>
      <c r="O166" s="262"/>
      <c r="P166" s="262"/>
      <c r="Q166" s="262"/>
      <c r="R166" s="262"/>
      <c r="S166" s="262"/>
      <c r="T166" s="263"/>
      <c r="U166" s="14"/>
      <c r="V166" s="14"/>
      <c r="W166" s="14"/>
      <c r="X166" s="14"/>
      <c r="Y166" s="14"/>
      <c r="Z166" s="14"/>
      <c r="AA166" s="14"/>
      <c r="AB166" s="14"/>
      <c r="AC166" s="14"/>
      <c r="AD166" s="14"/>
      <c r="AE166" s="14"/>
      <c r="AT166" s="264" t="s">
        <v>197</v>
      </c>
      <c r="AU166" s="264" t="s">
        <v>81</v>
      </c>
      <c r="AV166" s="14" t="s">
        <v>79</v>
      </c>
      <c r="AW166" s="14" t="s">
        <v>33</v>
      </c>
      <c r="AX166" s="14" t="s">
        <v>72</v>
      </c>
      <c r="AY166" s="264" t="s">
        <v>174</v>
      </c>
    </row>
    <row r="167" s="13" customFormat="1">
      <c r="A167" s="13"/>
      <c r="B167" s="234"/>
      <c r="C167" s="235"/>
      <c r="D167" s="228" t="s">
        <v>197</v>
      </c>
      <c r="E167" s="236" t="s">
        <v>19</v>
      </c>
      <c r="F167" s="237" t="s">
        <v>2391</v>
      </c>
      <c r="G167" s="235"/>
      <c r="H167" s="238">
        <v>20</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197</v>
      </c>
      <c r="AU167" s="244" t="s">
        <v>81</v>
      </c>
      <c r="AV167" s="13" t="s">
        <v>81</v>
      </c>
      <c r="AW167" s="13" t="s">
        <v>33</v>
      </c>
      <c r="AX167" s="13" t="s">
        <v>72</v>
      </c>
      <c r="AY167" s="244" t="s">
        <v>174</v>
      </c>
    </row>
    <row r="168" s="13" customFormat="1">
      <c r="A168" s="13"/>
      <c r="B168" s="234"/>
      <c r="C168" s="235"/>
      <c r="D168" s="228" t="s">
        <v>197</v>
      </c>
      <c r="E168" s="236" t="s">
        <v>19</v>
      </c>
      <c r="F168" s="237" t="s">
        <v>2392</v>
      </c>
      <c r="G168" s="235"/>
      <c r="H168" s="238">
        <v>9.5999999999999996</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197</v>
      </c>
      <c r="AU168" s="244" t="s">
        <v>81</v>
      </c>
      <c r="AV168" s="13" t="s">
        <v>81</v>
      </c>
      <c r="AW168" s="13" t="s">
        <v>33</v>
      </c>
      <c r="AX168" s="13" t="s">
        <v>72</v>
      </c>
      <c r="AY168" s="244" t="s">
        <v>174</v>
      </c>
    </row>
    <row r="169" s="14" customFormat="1">
      <c r="A169" s="14"/>
      <c r="B169" s="255"/>
      <c r="C169" s="256"/>
      <c r="D169" s="228" t="s">
        <v>197</v>
      </c>
      <c r="E169" s="257" t="s">
        <v>19</v>
      </c>
      <c r="F169" s="258" t="s">
        <v>2353</v>
      </c>
      <c r="G169" s="256"/>
      <c r="H169" s="257" t="s">
        <v>19</v>
      </c>
      <c r="I169" s="259"/>
      <c r="J169" s="256"/>
      <c r="K169" s="256"/>
      <c r="L169" s="260"/>
      <c r="M169" s="261"/>
      <c r="N169" s="262"/>
      <c r="O169" s="262"/>
      <c r="P169" s="262"/>
      <c r="Q169" s="262"/>
      <c r="R169" s="262"/>
      <c r="S169" s="262"/>
      <c r="T169" s="263"/>
      <c r="U169" s="14"/>
      <c r="V169" s="14"/>
      <c r="W169" s="14"/>
      <c r="X169" s="14"/>
      <c r="Y169" s="14"/>
      <c r="Z169" s="14"/>
      <c r="AA169" s="14"/>
      <c r="AB169" s="14"/>
      <c r="AC169" s="14"/>
      <c r="AD169" s="14"/>
      <c r="AE169" s="14"/>
      <c r="AT169" s="264" t="s">
        <v>197</v>
      </c>
      <c r="AU169" s="264" t="s">
        <v>81</v>
      </c>
      <c r="AV169" s="14" t="s">
        <v>79</v>
      </c>
      <c r="AW169" s="14" t="s">
        <v>33</v>
      </c>
      <c r="AX169" s="14" t="s">
        <v>72</v>
      </c>
      <c r="AY169" s="264" t="s">
        <v>174</v>
      </c>
    </row>
    <row r="170" s="13" customFormat="1">
      <c r="A170" s="13"/>
      <c r="B170" s="234"/>
      <c r="C170" s="235"/>
      <c r="D170" s="228" t="s">
        <v>197</v>
      </c>
      <c r="E170" s="236" t="s">
        <v>19</v>
      </c>
      <c r="F170" s="237" t="s">
        <v>2393</v>
      </c>
      <c r="G170" s="235"/>
      <c r="H170" s="238">
        <v>18.605</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197</v>
      </c>
      <c r="AU170" s="244" t="s">
        <v>81</v>
      </c>
      <c r="AV170" s="13" t="s">
        <v>81</v>
      </c>
      <c r="AW170" s="13" t="s">
        <v>33</v>
      </c>
      <c r="AX170" s="13" t="s">
        <v>72</v>
      </c>
      <c r="AY170" s="244" t="s">
        <v>174</v>
      </c>
    </row>
    <row r="171" s="13" customFormat="1">
      <c r="A171" s="13"/>
      <c r="B171" s="234"/>
      <c r="C171" s="235"/>
      <c r="D171" s="228" t="s">
        <v>197</v>
      </c>
      <c r="E171" s="236" t="s">
        <v>19</v>
      </c>
      <c r="F171" s="237" t="s">
        <v>2394</v>
      </c>
      <c r="G171" s="235"/>
      <c r="H171" s="238">
        <v>15.6</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197</v>
      </c>
      <c r="AU171" s="244" t="s">
        <v>81</v>
      </c>
      <c r="AV171" s="13" t="s">
        <v>81</v>
      </c>
      <c r="AW171" s="13" t="s">
        <v>33</v>
      </c>
      <c r="AX171" s="13" t="s">
        <v>72</v>
      </c>
      <c r="AY171" s="244" t="s">
        <v>174</v>
      </c>
    </row>
    <row r="172" s="15" customFormat="1">
      <c r="A172" s="15"/>
      <c r="B172" s="270"/>
      <c r="C172" s="271"/>
      <c r="D172" s="228" t="s">
        <v>197</v>
      </c>
      <c r="E172" s="272" t="s">
        <v>19</v>
      </c>
      <c r="F172" s="273" t="s">
        <v>2356</v>
      </c>
      <c r="G172" s="271"/>
      <c r="H172" s="274">
        <v>63.805</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197</v>
      </c>
      <c r="AU172" s="280" t="s">
        <v>81</v>
      </c>
      <c r="AV172" s="15" t="s">
        <v>181</v>
      </c>
      <c r="AW172" s="15" t="s">
        <v>33</v>
      </c>
      <c r="AX172" s="15" t="s">
        <v>79</v>
      </c>
      <c r="AY172" s="280" t="s">
        <v>174</v>
      </c>
    </row>
    <row r="173" s="2" customFormat="1" ht="44.25" customHeight="1">
      <c r="A173" s="40"/>
      <c r="B173" s="41"/>
      <c r="C173" s="215" t="s">
        <v>206</v>
      </c>
      <c r="D173" s="215" t="s">
        <v>176</v>
      </c>
      <c r="E173" s="216" t="s">
        <v>2395</v>
      </c>
      <c r="F173" s="217" t="s">
        <v>2396</v>
      </c>
      <c r="G173" s="218" t="s">
        <v>252</v>
      </c>
      <c r="H173" s="219">
        <v>63.805</v>
      </c>
      <c r="I173" s="220"/>
      <c r="J173" s="221">
        <f>ROUND(I173*H173,2)</f>
        <v>0</v>
      </c>
      <c r="K173" s="217" t="s">
        <v>180</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181</v>
      </c>
      <c r="AT173" s="226" t="s">
        <v>176</v>
      </c>
      <c r="AU173" s="226" t="s">
        <v>81</v>
      </c>
      <c r="AY173" s="19" t="s">
        <v>174</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181</v>
      </c>
      <c r="BM173" s="226" t="s">
        <v>235</v>
      </c>
    </row>
    <row r="174" s="2" customFormat="1">
      <c r="A174" s="40"/>
      <c r="B174" s="41"/>
      <c r="C174" s="42"/>
      <c r="D174" s="228" t="s">
        <v>183</v>
      </c>
      <c r="E174" s="42"/>
      <c r="F174" s="229" t="s">
        <v>2396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183</v>
      </c>
      <c r="AU174" s="19" t="s">
        <v>81</v>
      </c>
    </row>
    <row r="175" s="2" customFormat="1">
      <c r="A175" s="40"/>
      <c r="B175" s="41"/>
      <c r="C175" s="215" t="s">
        <v>214</v>
      </c>
      <c r="D175" s="215" t="s">
        <v>176</v>
      </c>
      <c r="E175" s="216" t="s">
        <v>215</v>
      </c>
      <c r="F175" s="217" t="s">
        <v>218</v>
      </c>
      <c r="G175" s="218" t="s">
        <v>193</v>
      </c>
      <c r="H175" s="219">
        <v>20.867999999999999</v>
      </c>
      <c r="I175" s="220"/>
      <c r="J175" s="221">
        <f>ROUND(I175*H175,2)</f>
        <v>0</v>
      </c>
      <c r="K175" s="217" t="s">
        <v>180</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181</v>
      </c>
      <c r="AT175" s="226" t="s">
        <v>176</v>
      </c>
      <c r="AU175" s="226" t="s">
        <v>81</v>
      </c>
      <c r="AY175" s="19" t="s">
        <v>174</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181</v>
      </c>
      <c r="BM175" s="226" t="s">
        <v>249</v>
      </c>
    </row>
    <row r="176" s="2" customFormat="1">
      <c r="A176" s="40"/>
      <c r="B176" s="41"/>
      <c r="C176" s="42"/>
      <c r="D176" s="228" t="s">
        <v>183</v>
      </c>
      <c r="E176" s="42"/>
      <c r="F176" s="229" t="s">
        <v>218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183</v>
      </c>
      <c r="AU176" s="19" t="s">
        <v>81</v>
      </c>
    </row>
    <row r="177" s="2" customFormat="1">
      <c r="A177" s="40"/>
      <c r="B177" s="41"/>
      <c r="C177" s="42"/>
      <c r="D177" s="228" t="s">
        <v>185</v>
      </c>
      <c r="E177" s="42"/>
      <c r="F177" s="233" t="s">
        <v>2397</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185</v>
      </c>
      <c r="AU177" s="19" t="s">
        <v>81</v>
      </c>
    </row>
    <row r="178" s="13" customFormat="1">
      <c r="A178" s="13"/>
      <c r="B178" s="234"/>
      <c r="C178" s="235"/>
      <c r="D178" s="228" t="s">
        <v>197</v>
      </c>
      <c r="E178" s="236" t="s">
        <v>19</v>
      </c>
      <c r="F178" s="237" t="s">
        <v>2398</v>
      </c>
      <c r="G178" s="235"/>
      <c r="H178" s="238">
        <v>20.867999999999999</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197</v>
      </c>
      <c r="AU178" s="244" t="s">
        <v>81</v>
      </c>
      <c r="AV178" s="13" t="s">
        <v>81</v>
      </c>
      <c r="AW178" s="13" t="s">
        <v>33</v>
      </c>
      <c r="AX178" s="13" t="s">
        <v>72</v>
      </c>
      <c r="AY178" s="244" t="s">
        <v>174</v>
      </c>
    </row>
    <row r="179" s="15" customFormat="1">
      <c r="A179" s="15"/>
      <c r="B179" s="270"/>
      <c r="C179" s="271"/>
      <c r="D179" s="228" t="s">
        <v>197</v>
      </c>
      <c r="E179" s="272" t="s">
        <v>19</v>
      </c>
      <c r="F179" s="273" t="s">
        <v>2356</v>
      </c>
      <c r="G179" s="271"/>
      <c r="H179" s="274">
        <v>20.867999999999999</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197</v>
      </c>
      <c r="AU179" s="280" t="s">
        <v>81</v>
      </c>
      <c r="AV179" s="15" t="s">
        <v>181</v>
      </c>
      <c r="AW179" s="15" t="s">
        <v>33</v>
      </c>
      <c r="AX179" s="15" t="s">
        <v>79</v>
      </c>
      <c r="AY179" s="280" t="s">
        <v>174</v>
      </c>
    </row>
    <row r="180" s="2" customFormat="1" ht="44.25" customHeight="1">
      <c r="A180" s="40"/>
      <c r="B180" s="41"/>
      <c r="C180" s="215" t="s">
        <v>221</v>
      </c>
      <c r="D180" s="215" t="s">
        <v>176</v>
      </c>
      <c r="E180" s="216" t="s">
        <v>2399</v>
      </c>
      <c r="F180" s="217" t="s">
        <v>2400</v>
      </c>
      <c r="G180" s="218" t="s">
        <v>193</v>
      </c>
      <c r="H180" s="219">
        <v>35.847000000000001</v>
      </c>
      <c r="I180" s="220"/>
      <c r="J180" s="221">
        <f>ROUND(I180*H180,2)</f>
        <v>0</v>
      </c>
      <c r="K180" s="217" t="s">
        <v>180</v>
      </c>
      <c r="L180" s="46"/>
      <c r="M180" s="222" t="s">
        <v>19</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181</v>
      </c>
      <c r="AT180" s="226" t="s">
        <v>176</v>
      </c>
      <c r="AU180" s="226" t="s">
        <v>81</v>
      </c>
      <c r="AY180" s="19" t="s">
        <v>174</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181</v>
      </c>
      <c r="BM180" s="226" t="s">
        <v>263</v>
      </c>
    </row>
    <row r="181" s="2" customFormat="1">
      <c r="A181" s="40"/>
      <c r="B181" s="41"/>
      <c r="C181" s="42"/>
      <c r="D181" s="228" t="s">
        <v>183</v>
      </c>
      <c r="E181" s="42"/>
      <c r="F181" s="229" t="s">
        <v>2400</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183</v>
      </c>
      <c r="AU181" s="19" t="s">
        <v>81</v>
      </c>
    </row>
    <row r="182" s="2" customFormat="1">
      <c r="A182" s="40"/>
      <c r="B182" s="41"/>
      <c r="C182" s="42"/>
      <c r="D182" s="228" t="s">
        <v>185</v>
      </c>
      <c r="E182" s="42"/>
      <c r="F182" s="233" t="s">
        <v>2401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185</v>
      </c>
      <c r="AU182" s="19" t="s">
        <v>81</v>
      </c>
    </row>
    <row r="183" s="13" customFormat="1">
      <c r="A183" s="13"/>
      <c r="B183" s="234"/>
      <c r="C183" s="235"/>
      <c r="D183" s="228" t="s">
        <v>197</v>
      </c>
      <c r="E183" s="236" t="s">
        <v>19</v>
      </c>
      <c r="F183" s="237" t="s">
        <v>2402</v>
      </c>
      <c r="G183" s="235"/>
      <c r="H183" s="238">
        <v>35.847000000000001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197</v>
      </c>
      <c r="AU183" s="244" t="s">
        <v>81</v>
      </c>
      <c r="AV183" s="13" t="s">
        <v>81</v>
      </c>
      <c r="AW183" s="13" t="s">
        <v>33</v>
      </c>
      <c r="AX183" s="13" t="s">
        <v>72</v>
      </c>
      <c r="AY183" s="244" t="s">
        <v>174</v>
      </c>
    </row>
    <row r="184" s="15" customFormat="1">
      <c r="A184" s="15"/>
      <c r="B184" s="270"/>
      <c r="C184" s="271"/>
      <c r="D184" s="228" t="s">
        <v>197</v>
      </c>
      <c r="E184" s="272" t="s">
        <v>19</v>
      </c>
      <c r="F184" s="273" t="s">
        <v>2356</v>
      </c>
      <c r="G184" s="271"/>
      <c r="H184" s="274">
        <v>35.847000000000001</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197</v>
      </c>
      <c r="AU184" s="280" t="s">
        <v>81</v>
      </c>
      <c r="AV184" s="15" t="s">
        <v>181</v>
      </c>
      <c r="AW184" s="15" t="s">
        <v>33</v>
      </c>
      <c r="AX184" s="15" t="s">
        <v>79</v>
      </c>
      <c r="AY184" s="280" t="s">
        <v>174</v>
      </c>
    </row>
    <row r="185" s="2" customFormat="1" ht="55.5" customHeight="1">
      <c r="A185" s="40"/>
      <c r="B185" s="41"/>
      <c r="C185" s="215" t="s">
        <v>227</v>
      </c>
      <c r="D185" s="215" t="s">
        <v>176</v>
      </c>
      <c r="E185" s="216" t="s">
        <v>2403</v>
      </c>
      <c r="F185" s="217" t="s">
        <v>2404</v>
      </c>
      <c r="G185" s="218" t="s">
        <v>193</v>
      </c>
      <c r="H185" s="219">
        <v>20.867999999999999</v>
      </c>
      <c r="I185" s="220"/>
      <c r="J185" s="221">
        <f>ROUND(I185*H185,2)</f>
        <v>0</v>
      </c>
      <c r="K185" s="217" t="s">
        <v>180</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181</v>
      </c>
      <c r="AT185" s="226" t="s">
        <v>176</v>
      </c>
      <c r="AU185" s="226" t="s">
        <v>81</v>
      </c>
      <c r="AY185" s="19" t="s">
        <v>174</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181</v>
      </c>
      <c r="BM185" s="226" t="s">
        <v>275</v>
      </c>
    </row>
    <row r="186" s="2" customFormat="1">
      <c r="A186" s="40"/>
      <c r="B186" s="41"/>
      <c r="C186" s="42"/>
      <c r="D186" s="228" t="s">
        <v>183</v>
      </c>
      <c r="E186" s="42"/>
      <c r="F186" s="229" t="s">
        <v>2404</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183</v>
      </c>
      <c r="AU186" s="19" t="s">
        <v>81</v>
      </c>
    </row>
    <row r="187" s="2" customFormat="1">
      <c r="A187" s="40"/>
      <c r="B187" s="41"/>
      <c r="C187" s="215" t="s">
        <v>233</v>
      </c>
      <c r="D187" s="215" t="s">
        <v>176</v>
      </c>
      <c r="E187" s="216" t="s">
        <v>2405</v>
      </c>
      <c r="F187" s="217" t="s">
        <v>2406</v>
      </c>
      <c r="G187" s="218" t="s">
        <v>193</v>
      </c>
      <c r="H187" s="219">
        <v>41.735999999999997</v>
      </c>
      <c r="I187" s="220"/>
      <c r="J187" s="221">
        <f>ROUND(I187*H187,2)</f>
        <v>0</v>
      </c>
      <c r="K187" s="217" t="s">
        <v>180</v>
      </c>
      <c r="L187" s="46"/>
      <c r="M187" s="222" t="s">
        <v>19</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181</v>
      </c>
      <c r="AT187" s="226" t="s">
        <v>176</v>
      </c>
      <c r="AU187" s="226" t="s">
        <v>81</v>
      </c>
      <c r="AY187" s="19" t="s">
        <v>174</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181</v>
      </c>
      <c r="BM187" s="226" t="s">
        <v>289</v>
      </c>
    </row>
    <row r="188" s="2" customFormat="1">
      <c r="A188" s="40"/>
      <c r="B188" s="41"/>
      <c r="C188" s="42"/>
      <c r="D188" s="228" t="s">
        <v>183</v>
      </c>
      <c r="E188" s="42"/>
      <c r="F188" s="229" t="s">
        <v>2406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183</v>
      </c>
      <c r="AU188" s="19" t="s">
        <v>81</v>
      </c>
    </row>
    <row r="189" s="13" customFormat="1">
      <c r="A189" s="13"/>
      <c r="B189" s="234"/>
      <c r="C189" s="235"/>
      <c r="D189" s="228" t="s">
        <v>197</v>
      </c>
      <c r="E189" s="236" t="s">
        <v>19</v>
      </c>
      <c r="F189" s="237" t="s">
        <v>2407</v>
      </c>
      <c r="G189" s="235"/>
      <c r="H189" s="238">
        <v>41.735999999999997</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197</v>
      </c>
      <c r="AU189" s="244" t="s">
        <v>81</v>
      </c>
      <c r="AV189" s="13" t="s">
        <v>81</v>
      </c>
      <c r="AW189" s="13" t="s">
        <v>33</v>
      </c>
      <c r="AX189" s="13" t="s">
        <v>72</v>
      </c>
      <c r="AY189" s="244" t="s">
        <v>174</v>
      </c>
    </row>
    <row r="190" s="15" customFormat="1">
      <c r="A190" s="15"/>
      <c r="B190" s="270"/>
      <c r="C190" s="271"/>
      <c r="D190" s="228" t="s">
        <v>197</v>
      </c>
      <c r="E190" s="272" t="s">
        <v>19</v>
      </c>
      <c r="F190" s="273" t="s">
        <v>2356</v>
      </c>
      <c r="G190" s="271"/>
      <c r="H190" s="274">
        <v>41.735999999999997</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197</v>
      </c>
      <c r="AU190" s="280" t="s">
        <v>81</v>
      </c>
      <c r="AV190" s="15" t="s">
        <v>181</v>
      </c>
      <c r="AW190" s="15" t="s">
        <v>33</v>
      </c>
      <c r="AX190" s="15" t="s">
        <v>79</v>
      </c>
      <c r="AY190" s="280" t="s">
        <v>174</v>
      </c>
    </row>
    <row r="191" s="2" customFormat="1">
      <c r="A191" s="40"/>
      <c r="B191" s="41"/>
      <c r="C191" s="215" t="s">
        <v>235</v>
      </c>
      <c r="D191" s="215" t="s">
        <v>176</v>
      </c>
      <c r="E191" s="216" t="s">
        <v>2408</v>
      </c>
      <c r="F191" s="217" t="s">
        <v>2409</v>
      </c>
      <c r="G191" s="218" t="s">
        <v>193</v>
      </c>
      <c r="H191" s="219">
        <v>56.715000000000003</v>
      </c>
      <c r="I191" s="220"/>
      <c r="J191" s="221">
        <f>ROUND(I191*H191,2)</f>
        <v>0</v>
      </c>
      <c r="K191" s="217" t="s">
        <v>180</v>
      </c>
      <c r="L191" s="46"/>
      <c r="M191" s="222" t="s">
        <v>19</v>
      </c>
      <c r="N191" s="223"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181</v>
      </c>
      <c r="AT191" s="226" t="s">
        <v>176</v>
      </c>
      <c r="AU191" s="226" t="s">
        <v>81</v>
      </c>
      <c r="AY191" s="19" t="s">
        <v>174</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181</v>
      </c>
      <c r="BM191" s="226" t="s">
        <v>301</v>
      </c>
    </row>
    <row r="192" s="2" customFormat="1">
      <c r="A192" s="40"/>
      <c r="B192" s="41"/>
      <c r="C192" s="42"/>
      <c r="D192" s="228" t="s">
        <v>183</v>
      </c>
      <c r="E192" s="42"/>
      <c r="F192" s="229" t="s">
        <v>2409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183</v>
      </c>
      <c r="AU192" s="19" t="s">
        <v>81</v>
      </c>
    </row>
    <row r="193" s="2" customFormat="1">
      <c r="A193" s="40"/>
      <c r="B193" s="41"/>
      <c r="C193" s="42"/>
      <c r="D193" s="228" t="s">
        <v>185</v>
      </c>
      <c r="E193" s="42"/>
      <c r="F193" s="233" t="s">
        <v>2410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185</v>
      </c>
      <c r="AU193" s="19" t="s">
        <v>81</v>
      </c>
    </row>
    <row r="194" s="13" customFormat="1">
      <c r="A194" s="13"/>
      <c r="B194" s="234"/>
      <c r="C194" s="235"/>
      <c r="D194" s="228" t="s">
        <v>197</v>
      </c>
      <c r="E194" s="236" t="s">
        <v>19</v>
      </c>
      <c r="F194" s="237" t="s">
        <v>2411</v>
      </c>
      <c r="G194" s="235"/>
      <c r="H194" s="238">
        <v>56.715000000000003</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197</v>
      </c>
      <c r="AU194" s="244" t="s">
        <v>81</v>
      </c>
      <c r="AV194" s="13" t="s">
        <v>81</v>
      </c>
      <c r="AW194" s="13" t="s">
        <v>33</v>
      </c>
      <c r="AX194" s="13" t="s">
        <v>72</v>
      </c>
      <c r="AY194" s="244" t="s">
        <v>174</v>
      </c>
    </row>
    <row r="195" s="15" customFormat="1">
      <c r="A195" s="15"/>
      <c r="B195" s="270"/>
      <c r="C195" s="271"/>
      <c r="D195" s="228" t="s">
        <v>197</v>
      </c>
      <c r="E195" s="272" t="s">
        <v>19</v>
      </c>
      <c r="F195" s="273" t="s">
        <v>2356</v>
      </c>
      <c r="G195" s="271"/>
      <c r="H195" s="274">
        <v>56.715000000000003</v>
      </c>
      <c r="I195" s="275"/>
      <c r="J195" s="271"/>
      <c r="K195" s="271"/>
      <c r="L195" s="276"/>
      <c r="M195" s="277"/>
      <c r="N195" s="278"/>
      <c r="O195" s="278"/>
      <c r="P195" s="278"/>
      <c r="Q195" s="278"/>
      <c r="R195" s="278"/>
      <c r="S195" s="278"/>
      <c r="T195" s="279"/>
      <c r="U195" s="15"/>
      <c r="V195" s="15"/>
      <c r="W195" s="15"/>
      <c r="X195" s="15"/>
      <c r="Y195" s="15"/>
      <c r="Z195" s="15"/>
      <c r="AA195" s="15"/>
      <c r="AB195" s="15"/>
      <c r="AC195" s="15"/>
      <c r="AD195" s="15"/>
      <c r="AE195" s="15"/>
      <c r="AT195" s="280" t="s">
        <v>197</v>
      </c>
      <c r="AU195" s="280" t="s">
        <v>81</v>
      </c>
      <c r="AV195" s="15" t="s">
        <v>181</v>
      </c>
      <c r="AW195" s="15" t="s">
        <v>33</v>
      </c>
      <c r="AX195" s="15" t="s">
        <v>79</v>
      </c>
      <c r="AY195" s="280" t="s">
        <v>174</v>
      </c>
    </row>
    <row r="196" s="2" customFormat="1">
      <c r="A196" s="40"/>
      <c r="B196" s="41"/>
      <c r="C196" s="215" t="s">
        <v>243</v>
      </c>
      <c r="D196" s="215" t="s">
        <v>176</v>
      </c>
      <c r="E196" s="216" t="s">
        <v>222</v>
      </c>
      <c r="F196" s="217" t="s">
        <v>225</v>
      </c>
      <c r="G196" s="218" t="s">
        <v>193</v>
      </c>
      <c r="H196" s="219">
        <v>56.715000000000003</v>
      </c>
      <c r="I196" s="220"/>
      <c r="J196" s="221">
        <f>ROUND(I196*H196,2)</f>
        <v>0</v>
      </c>
      <c r="K196" s="217" t="s">
        <v>180</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181</v>
      </c>
      <c r="AT196" s="226" t="s">
        <v>176</v>
      </c>
      <c r="AU196" s="226" t="s">
        <v>81</v>
      </c>
      <c r="AY196" s="19" t="s">
        <v>174</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181</v>
      </c>
      <c r="BM196" s="226" t="s">
        <v>314</v>
      </c>
    </row>
    <row r="197" s="2" customFormat="1">
      <c r="A197" s="40"/>
      <c r="B197" s="41"/>
      <c r="C197" s="42"/>
      <c r="D197" s="228" t="s">
        <v>183</v>
      </c>
      <c r="E197" s="42"/>
      <c r="F197" s="229" t="s">
        <v>225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183</v>
      </c>
      <c r="AU197" s="19" t="s">
        <v>81</v>
      </c>
    </row>
    <row r="198" s="2" customFormat="1">
      <c r="A198" s="40"/>
      <c r="B198" s="41"/>
      <c r="C198" s="42"/>
      <c r="D198" s="228" t="s">
        <v>185</v>
      </c>
      <c r="E198" s="42"/>
      <c r="F198" s="233" t="s">
        <v>2412</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185</v>
      </c>
      <c r="AU198" s="19" t="s">
        <v>81</v>
      </c>
    </row>
    <row r="199" s="2" customFormat="1" ht="33" customHeight="1">
      <c r="A199" s="40"/>
      <c r="B199" s="41"/>
      <c r="C199" s="215" t="s">
        <v>249</v>
      </c>
      <c r="D199" s="215" t="s">
        <v>176</v>
      </c>
      <c r="E199" s="216" t="s">
        <v>236</v>
      </c>
      <c r="F199" s="217" t="s">
        <v>237</v>
      </c>
      <c r="G199" s="218" t="s">
        <v>238</v>
      </c>
      <c r="H199" s="219">
        <v>102.087</v>
      </c>
      <c r="I199" s="220"/>
      <c r="J199" s="221">
        <f>ROUND(I199*H199,2)</f>
        <v>0</v>
      </c>
      <c r="K199" s="217" t="s">
        <v>180</v>
      </c>
      <c r="L199" s="46"/>
      <c r="M199" s="222" t="s">
        <v>19</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181</v>
      </c>
      <c r="AT199" s="226" t="s">
        <v>176</v>
      </c>
      <c r="AU199" s="226" t="s">
        <v>81</v>
      </c>
      <c r="AY199" s="19" t="s">
        <v>174</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181</v>
      </c>
      <c r="BM199" s="226" t="s">
        <v>327</v>
      </c>
    </row>
    <row r="200" s="2" customFormat="1">
      <c r="A200" s="40"/>
      <c r="B200" s="41"/>
      <c r="C200" s="42"/>
      <c r="D200" s="228" t="s">
        <v>183</v>
      </c>
      <c r="E200" s="42"/>
      <c r="F200" s="229" t="s">
        <v>240</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183</v>
      </c>
      <c r="AU200" s="19" t="s">
        <v>81</v>
      </c>
    </row>
    <row r="201" s="2" customFormat="1">
      <c r="A201" s="40"/>
      <c r="B201" s="41"/>
      <c r="C201" s="42"/>
      <c r="D201" s="228" t="s">
        <v>185</v>
      </c>
      <c r="E201" s="42"/>
      <c r="F201" s="233" t="s">
        <v>241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185</v>
      </c>
      <c r="AU201" s="19" t="s">
        <v>81</v>
      </c>
    </row>
    <row r="202" s="13" customFormat="1">
      <c r="A202" s="13"/>
      <c r="B202" s="234"/>
      <c r="C202" s="235"/>
      <c r="D202" s="228" t="s">
        <v>197</v>
      </c>
      <c r="E202" s="236" t="s">
        <v>19</v>
      </c>
      <c r="F202" s="237" t="s">
        <v>2413</v>
      </c>
      <c r="G202" s="235"/>
      <c r="H202" s="238">
        <v>102.087</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197</v>
      </c>
      <c r="AU202" s="244" t="s">
        <v>81</v>
      </c>
      <c r="AV202" s="13" t="s">
        <v>81</v>
      </c>
      <c r="AW202" s="13" t="s">
        <v>33</v>
      </c>
      <c r="AX202" s="13" t="s">
        <v>72</v>
      </c>
      <c r="AY202" s="244" t="s">
        <v>174</v>
      </c>
    </row>
    <row r="203" s="15" customFormat="1">
      <c r="A203" s="15"/>
      <c r="B203" s="270"/>
      <c r="C203" s="271"/>
      <c r="D203" s="228" t="s">
        <v>197</v>
      </c>
      <c r="E203" s="272" t="s">
        <v>19</v>
      </c>
      <c r="F203" s="273" t="s">
        <v>2356</v>
      </c>
      <c r="G203" s="271"/>
      <c r="H203" s="274">
        <v>102.087</v>
      </c>
      <c r="I203" s="275"/>
      <c r="J203" s="271"/>
      <c r="K203" s="271"/>
      <c r="L203" s="276"/>
      <c r="M203" s="277"/>
      <c r="N203" s="278"/>
      <c r="O203" s="278"/>
      <c r="P203" s="278"/>
      <c r="Q203" s="278"/>
      <c r="R203" s="278"/>
      <c r="S203" s="278"/>
      <c r="T203" s="279"/>
      <c r="U203" s="15"/>
      <c r="V203" s="15"/>
      <c r="W203" s="15"/>
      <c r="X203" s="15"/>
      <c r="Y203" s="15"/>
      <c r="Z203" s="15"/>
      <c r="AA203" s="15"/>
      <c r="AB203" s="15"/>
      <c r="AC203" s="15"/>
      <c r="AD203" s="15"/>
      <c r="AE203" s="15"/>
      <c r="AT203" s="280" t="s">
        <v>197</v>
      </c>
      <c r="AU203" s="280" t="s">
        <v>81</v>
      </c>
      <c r="AV203" s="15" t="s">
        <v>181</v>
      </c>
      <c r="AW203" s="15" t="s">
        <v>33</v>
      </c>
      <c r="AX203" s="15" t="s">
        <v>79</v>
      </c>
      <c r="AY203" s="280" t="s">
        <v>174</v>
      </c>
    </row>
    <row r="204" s="2" customFormat="1" ht="66.75" customHeight="1">
      <c r="A204" s="40"/>
      <c r="B204" s="41"/>
      <c r="C204" s="215" t="s">
        <v>257</v>
      </c>
      <c r="D204" s="215" t="s">
        <v>176</v>
      </c>
      <c r="E204" s="216" t="s">
        <v>2414</v>
      </c>
      <c r="F204" s="217" t="s">
        <v>2415</v>
      </c>
      <c r="G204" s="218" t="s">
        <v>193</v>
      </c>
      <c r="H204" s="219">
        <v>17.164000000000001</v>
      </c>
      <c r="I204" s="220"/>
      <c r="J204" s="221">
        <f>ROUND(I204*H204,2)</f>
        <v>0</v>
      </c>
      <c r="K204" s="217" t="s">
        <v>180</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181</v>
      </c>
      <c r="AT204" s="226" t="s">
        <v>176</v>
      </c>
      <c r="AU204" s="226" t="s">
        <v>81</v>
      </c>
      <c r="AY204" s="19" t="s">
        <v>174</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181</v>
      </c>
      <c r="BM204" s="226" t="s">
        <v>343</v>
      </c>
    </row>
    <row r="205" s="2" customFormat="1">
      <c r="A205" s="40"/>
      <c r="B205" s="41"/>
      <c r="C205" s="42"/>
      <c r="D205" s="228" t="s">
        <v>183</v>
      </c>
      <c r="E205" s="42"/>
      <c r="F205" s="229" t="s">
        <v>2415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183</v>
      </c>
      <c r="AU205" s="19" t="s">
        <v>81</v>
      </c>
    </row>
    <row r="206" s="2" customFormat="1">
      <c r="A206" s="40"/>
      <c r="B206" s="41"/>
      <c r="C206" s="42"/>
      <c r="D206" s="228" t="s">
        <v>185</v>
      </c>
      <c r="E206" s="42"/>
      <c r="F206" s="233" t="s">
        <v>2416</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185</v>
      </c>
      <c r="AU206" s="19" t="s">
        <v>81</v>
      </c>
    </row>
    <row r="207" s="14" customFormat="1">
      <c r="A207" s="14"/>
      <c r="B207" s="255"/>
      <c r="C207" s="256"/>
      <c r="D207" s="228" t="s">
        <v>197</v>
      </c>
      <c r="E207" s="257" t="s">
        <v>19</v>
      </c>
      <c r="F207" s="258" t="s">
        <v>2417</v>
      </c>
      <c r="G207" s="256"/>
      <c r="H207" s="257" t="s">
        <v>19</v>
      </c>
      <c r="I207" s="259"/>
      <c r="J207" s="256"/>
      <c r="K207" s="256"/>
      <c r="L207" s="260"/>
      <c r="M207" s="261"/>
      <c r="N207" s="262"/>
      <c r="O207" s="262"/>
      <c r="P207" s="262"/>
      <c r="Q207" s="262"/>
      <c r="R207" s="262"/>
      <c r="S207" s="262"/>
      <c r="T207" s="263"/>
      <c r="U207" s="14"/>
      <c r="V207" s="14"/>
      <c r="W207" s="14"/>
      <c r="X207" s="14"/>
      <c r="Y207" s="14"/>
      <c r="Z207" s="14"/>
      <c r="AA207" s="14"/>
      <c r="AB207" s="14"/>
      <c r="AC207" s="14"/>
      <c r="AD207" s="14"/>
      <c r="AE207" s="14"/>
      <c r="AT207" s="264" t="s">
        <v>197</v>
      </c>
      <c r="AU207" s="264" t="s">
        <v>81</v>
      </c>
      <c r="AV207" s="14" t="s">
        <v>79</v>
      </c>
      <c r="AW207" s="14" t="s">
        <v>33</v>
      </c>
      <c r="AX207" s="14" t="s">
        <v>72</v>
      </c>
      <c r="AY207" s="264" t="s">
        <v>174</v>
      </c>
    </row>
    <row r="208" s="13" customFormat="1">
      <c r="A208" s="13"/>
      <c r="B208" s="234"/>
      <c r="C208" s="235"/>
      <c r="D208" s="228" t="s">
        <v>197</v>
      </c>
      <c r="E208" s="236" t="s">
        <v>19</v>
      </c>
      <c r="F208" s="237" t="s">
        <v>2418</v>
      </c>
      <c r="G208" s="235"/>
      <c r="H208" s="238">
        <v>7.8650000000000002</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197</v>
      </c>
      <c r="AU208" s="244" t="s">
        <v>81</v>
      </c>
      <c r="AV208" s="13" t="s">
        <v>81</v>
      </c>
      <c r="AW208" s="13" t="s">
        <v>33</v>
      </c>
      <c r="AX208" s="13" t="s">
        <v>72</v>
      </c>
      <c r="AY208" s="244" t="s">
        <v>174</v>
      </c>
    </row>
    <row r="209" s="14" customFormat="1">
      <c r="A209" s="14"/>
      <c r="B209" s="255"/>
      <c r="C209" s="256"/>
      <c r="D209" s="228" t="s">
        <v>197</v>
      </c>
      <c r="E209" s="257" t="s">
        <v>19</v>
      </c>
      <c r="F209" s="258" t="s">
        <v>2419</v>
      </c>
      <c r="G209" s="256"/>
      <c r="H209" s="257" t="s">
        <v>19</v>
      </c>
      <c r="I209" s="259"/>
      <c r="J209" s="256"/>
      <c r="K209" s="256"/>
      <c r="L209" s="260"/>
      <c r="M209" s="261"/>
      <c r="N209" s="262"/>
      <c r="O209" s="262"/>
      <c r="P209" s="262"/>
      <c r="Q209" s="262"/>
      <c r="R209" s="262"/>
      <c r="S209" s="262"/>
      <c r="T209" s="263"/>
      <c r="U209" s="14"/>
      <c r="V209" s="14"/>
      <c r="W209" s="14"/>
      <c r="X209" s="14"/>
      <c r="Y209" s="14"/>
      <c r="Z209" s="14"/>
      <c r="AA209" s="14"/>
      <c r="AB209" s="14"/>
      <c r="AC209" s="14"/>
      <c r="AD209" s="14"/>
      <c r="AE209" s="14"/>
      <c r="AT209" s="264" t="s">
        <v>197</v>
      </c>
      <c r="AU209" s="264" t="s">
        <v>81</v>
      </c>
      <c r="AV209" s="14" t="s">
        <v>79</v>
      </c>
      <c r="AW209" s="14" t="s">
        <v>33</v>
      </c>
      <c r="AX209" s="14" t="s">
        <v>72</v>
      </c>
      <c r="AY209" s="264" t="s">
        <v>174</v>
      </c>
    </row>
    <row r="210" s="13" customFormat="1">
      <c r="A210" s="13"/>
      <c r="B210" s="234"/>
      <c r="C210" s="235"/>
      <c r="D210" s="228" t="s">
        <v>197</v>
      </c>
      <c r="E210" s="236" t="s">
        <v>19</v>
      </c>
      <c r="F210" s="237" t="s">
        <v>2420</v>
      </c>
      <c r="G210" s="235"/>
      <c r="H210" s="238">
        <v>9.2989999999999995</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197</v>
      </c>
      <c r="AU210" s="244" t="s">
        <v>81</v>
      </c>
      <c r="AV210" s="13" t="s">
        <v>81</v>
      </c>
      <c r="AW210" s="13" t="s">
        <v>33</v>
      </c>
      <c r="AX210" s="13" t="s">
        <v>72</v>
      </c>
      <c r="AY210" s="244" t="s">
        <v>174</v>
      </c>
    </row>
    <row r="211" s="15" customFormat="1">
      <c r="A211" s="15"/>
      <c r="B211" s="270"/>
      <c r="C211" s="271"/>
      <c r="D211" s="228" t="s">
        <v>197</v>
      </c>
      <c r="E211" s="272" t="s">
        <v>19</v>
      </c>
      <c r="F211" s="273" t="s">
        <v>2356</v>
      </c>
      <c r="G211" s="271"/>
      <c r="H211" s="274">
        <v>17.164000000000001</v>
      </c>
      <c r="I211" s="275"/>
      <c r="J211" s="271"/>
      <c r="K211" s="271"/>
      <c r="L211" s="276"/>
      <c r="M211" s="277"/>
      <c r="N211" s="278"/>
      <c r="O211" s="278"/>
      <c r="P211" s="278"/>
      <c r="Q211" s="278"/>
      <c r="R211" s="278"/>
      <c r="S211" s="278"/>
      <c r="T211" s="279"/>
      <c r="U211" s="15"/>
      <c r="V211" s="15"/>
      <c r="W211" s="15"/>
      <c r="X211" s="15"/>
      <c r="Y211" s="15"/>
      <c r="Z211" s="15"/>
      <c r="AA211" s="15"/>
      <c r="AB211" s="15"/>
      <c r="AC211" s="15"/>
      <c r="AD211" s="15"/>
      <c r="AE211" s="15"/>
      <c r="AT211" s="280" t="s">
        <v>197</v>
      </c>
      <c r="AU211" s="280" t="s">
        <v>81</v>
      </c>
      <c r="AV211" s="15" t="s">
        <v>181</v>
      </c>
      <c r="AW211" s="15" t="s">
        <v>33</v>
      </c>
      <c r="AX211" s="15" t="s">
        <v>79</v>
      </c>
      <c r="AY211" s="280" t="s">
        <v>174</v>
      </c>
    </row>
    <row r="212" s="2" customFormat="1" ht="16.5" customHeight="1">
      <c r="A212" s="40"/>
      <c r="B212" s="41"/>
      <c r="C212" s="245" t="s">
        <v>263</v>
      </c>
      <c r="D212" s="245" t="s">
        <v>269</v>
      </c>
      <c r="E212" s="246" t="s">
        <v>2421</v>
      </c>
      <c r="F212" s="247" t="s">
        <v>2422</v>
      </c>
      <c r="G212" s="248" t="s">
        <v>238</v>
      </c>
      <c r="H212" s="249">
        <v>34.328000000000003</v>
      </c>
      <c r="I212" s="250"/>
      <c r="J212" s="251">
        <f>ROUND(I212*H212,2)</f>
        <v>0</v>
      </c>
      <c r="K212" s="247" t="s">
        <v>180</v>
      </c>
      <c r="L212" s="252"/>
      <c r="M212" s="253" t="s">
        <v>19</v>
      </c>
      <c r="N212" s="254"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227</v>
      </c>
      <c r="AT212" s="226" t="s">
        <v>269</v>
      </c>
      <c r="AU212" s="226" t="s">
        <v>81</v>
      </c>
      <c r="AY212" s="19" t="s">
        <v>174</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181</v>
      </c>
      <c r="BM212" s="226" t="s">
        <v>363</v>
      </c>
    </row>
    <row r="213" s="2" customFormat="1">
      <c r="A213" s="40"/>
      <c r="B213" s="41"/>
      <c r="C213" s="42"/>
      <c r="D213" s="228" t="s">
        <v>183</v>
      </c>
      <c r="E213" s="42"/>
      <c r="F213" s="229" t="s">
        <v>2422</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183</v>
      </c>
      <c r="AU213" s="19" t="s">
        <v>81</v>
      </c>
    </row>
    <row r="214" s="13" customFormat="1">
      <c r="A214" s="13"/>
      <c r="B214" s="234"/>
      <c r="C214" s="235"/>
      <c r="D214" s="228" t="s">
        <v>197</v>
      </c>
      <c r="E214" s="236" t="s">
        <v>19</v>
      </c>
      <c r="F214" s="237" t="s">
        <v>2423</v>
      </c>
      <c r="G214" s="235"/>
      <c r="H214" s="238">
        <v>34.328000000000003</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197</v>
      </c>
      <c r="AU214" s="244" t="s">
        <v>81</v>
      </c>
      <c r="AV214" s="13" t="s">
        <v>81</v>
      </c>
      <c r="AW214" s="13" t="s">
        <v>33</v>
      </c>
      <c r="AX214" s="13" t="s">
        <v>72</v>
      </c>
      <c r="AY214" s="244" t="s">
        <v>174</v>
      </c>
    </row>
    <row r="215" s="15" customFormat="1">
      <c r="A215" s="15"/>
      <c r="B215" s="270"/>
      <c r="C215" s="271"/>
      <c r="D215" s="228" t="s">
        <v>197</v>
      </c>
      <c r="E215" s="272" t="s">
        <v>19</v>
      </c>
      <c r="F215" s="273" t="s">
        <v>2356</v>
      </c>
      <c r="G215" s="271"/>
      <c r="H215" s="274">
        <v>34.328000000000003</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197</v>
      </c>
      <c r="AU215" s="280" t="s">
        <v>81</v>
      </c>
      <c r="AV215" s="15" t="s">
        <v>181</v>
      </c>
      <c r="AW215" s="15" t="s">
        <v>33</v>
      </c>
      <c r="AX215" s="15" t="s">
        <v>79</v>
      </c>
      <c r="AY215" s="280" t="s">
        <v>174</v>
      </c>
    </row>
    <row r="216" s="2" customFormat="1" ht="66.75" customHeight="1">
      <c r="A216" s="40"/>
      <c r="B216" s="41"/>
      <c r="C216" s="215" t="s">
        <v>8</v>
      </c>
      <c r="D216" s="215" t="s">
        <v>176</v>
      </c>
      <c r="E216" s="216" t="s">
        <v>2424</v>
      </c>
      <c r="F216" s="217" t="s">
        <v>2425</v>
      </c>
      <c r="G216" s="218" t="s">
        <v>193</v>
      </c>
      <c r="H216" s="219">
        <v>23.93</v>
      </c>
      <c r="I216" s="220"/>
      <c r="J216" s="221">
        <f>ROUND(I216*H216,2)</f>
        <v>0</v>
      </c>
      <c r="K216" s="217" t="s">
        <v>180</v>
      </c>
      <c r="L216" s="46"/>
      <c r="M216" s="222" t="s">
        <v>19</v>
      </c>
      <c r="N216" s="223"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181</v>
      </c>
      <c r="AT216" s="226" t="s">
        <v>176</v>
      </c>
      <c r="AU216" s="226" t="s">
        <v>81</v>
      </c>
      <c r="AY216" s="19" t="s">
        <v>174</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181</v>
      </c>
      <c r="BM216" s="226" t="s">
        <v>377</v>
      </c>
    </row>
    <row r="217" s="2" customFormat="1">
      <c r="A217" s="40"/>
      <c r="B217" s="41"/>
      <c r="C217" s="42"/>
      <c r="D217" s="228" t="s">
        <v>183</v>
      </c>
      <c r="E217" s="42"/>
      <c r="F217" s="229" t="s">
        <v>2425</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183</v>
      </c>
      <c r="AU217" s="19" t="s">
        <v>81</v>
      </c>
    </row>
    <row r="218" s="2" customFormat="1">
      <c r="A218" s="40"/>
      <c r="B218" s="41"/>
      <c r="C218" s="42"/>
      <c r="D218" s="228" t="s">
        <v>185</v>
      </c>
      <c r="E218" s="42"/>
      <c r="F218" s="233" t="s">
        <v>2426</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185</v>
      </c>
      <c r="AU218" s="19" t="s">
        <v>81</v>
      </c>
    </row>
    <row r="219" s="14" customFormat="1">
      <c r="A219" s="14"/>
      <c r="B219" s="255"/>
      <c r="C219" s="256"/>
      <c r="D219" s="228" t="s">
        <v>197</v>
      </c>
      <c r="E219" s="257" t="s">
        <v>19</v>
      </c>
      <c r="F219" s="258" t="s">
        <v>2348</v>
      </c>
      <c r="G219" s="256"/>
      <c r="H219" s="257" t="s">
        <v>19</v>
      </c>
      <c r="I219" s="259"/>
      <c r="J219" s="256"/>
      <c r="K219" s="256"/>
      <c r="L219" s="260"/>
      <c r="M219" s="261"/>
      <c r="N219" s="262"/>
      <c r="O219" s="262"/>
      <c r="P219" s="262"/>
      <c r="Q219" s="262"/>
      <c r="R219" s="262"/>
      <c r="S219" s="262"/>
      <c r="T219" s="263"/>
      <c r="U219" s="14"/>
      <c r="V219" s="14"/>
      <c r="W219" s="14"/>
      <c r="X219" s="14"/>
      <c r="Y219" s="14"/>
      <c r="Z219" s="14"/>
      <c r="AA219" s="14"/>
      <c r="AB219" s="14"/>
      <c r="AC219" s="14"/>
      <c r="AD219" s="14"/>
      <c r="AE219" s="14"/>
      <c r="AT219" s="264" t="s">
        <v>197</v>
      </c>
      <c r="AU219" s="264" t="s">
        <v>81</v>
      </c>
      <c r="AV219" s="14" t="s">
        <v>79</v>
      </c>
      <c r="AW219" s="14" t="s">
        <v>33</v>
      </c>
      <c r="AX219" s="14" t="s">
        <v>72</v>
      </c>
      <c r="AY219" s="264" t="s">
        <v>174</v>
      </c>
    </row>
    <row r="220" s="13" customFormat="1">
      <c r="A220" s="13"/>
      <c r="B220" s="234"/>
      <c r="C220" s="235"/>
      <c r="D220" s="228" t="s">
        <v>197</v>
      </c>
      <c r="E220" s="236" t="s">
        <v>19</v>
      </c>
      <c r="F220" s="237" t="s">
        <v>2427</v>
      </c>
      <c r="G220" s="235"/>
      <c r="H220" s="238">
        <v>0.33200000000000002</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197</v>
      </c>
      <c r="AU220" s="244" t="s">
        <v>81</v>
      </c>
      <c r="AV220" s="13" t="s">
        <v>81</v>
      </c>
      <c r="AW220" s="13" t="s">
        <v>33</v>
      </c>
      <c r="AX220" s="13" t="s">
        <v>72</v>
      </c>
      <c r="AY220" s="244" t="s">
        <v>174</v>
      </c>
    </row>
    <row r="221" s="14" customFormat="1">
      <c r="A221" s="14"/>
      <c r="B221" s="255"/>
      <c r="C221" s="256"/>
      <c r="D221" s="228" t="s">
        <v>197</v>
      </c>
      <c r="E221" s="257" t="s">
        <v>19</v>
      </c>
      <c r="F221" s="258" t="s">
        <v>2350</v>
      </c>
      <c r="G221" s="256"/>
      <c r="H221" s="257" t="s">
        <v>19</v>
      </c>
      <c r="I221" s="259"/>
      <c r="J221" s="256"/>
      <c r="K221" s="256"/>
      <c r="L221" s="260"/>
      <c r="M221" s="261"/>
      <c r="N221" s="262"/>
      <c r="O221" s="262"/>
      <c r="P221" s="262"/>
      <c r="Q221" s="262"/>
      <c r="R221" s="262"/>
      <c r="S221" s="262"/>
      <c r="T221" s="263"/>
      <c r="U221" s="14"/>
      <c r="V221" s="14"/>
      <c r="W221" s="14"/>
      <c r="X221" s="14"/>
      <c r="Y221" s="14"/>
      <c r="Z221" s="14"/>
      <c r="AA221" s="14"/>
      <c r="AB221" s="14"/>
      <c r="AC221" s="14"/>
      <c r="AD221" s="14"/>
      <c r="AE221" s="14"/>
      <c r="AT221" s="264" t="s">
        <v>197</v>
      </c>
      <c r="AU221" s="264" t="s">
        <v>81</v>
      </c>
      <c r="AV221" s="14" t="s">
        <v>79</v>
      </c>
      <c r="AW221" s="14" t="s">
        <v>33</v>
      </c>
      <c r="AX221" s="14" t="s">
        <v>72</v>
      </c>
      <c r="AY221" s="264" t="s">
        <v>174</v>
      </c>
    </row>
    <row r="222" s="13" customFormat="1">
      <c r="A222" s="13"/>
      <c r="B222" s="234"/>
      <c r="C222" s="235"/>
      <c r="D222" s="228" t="s">
        <v>197</v>
      </c>
      <c r="E222" s="236" t="s">
        <v>19</v>
      </c>
      <c r="F222" s="237" t="s">
        <v>2428</v>
      </c>
      <c r="G222" s="235"/>
      <c r="H222" s="238">
        <v>7.3440000000000003</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197</v>
      </c>
      <c r="AU222" s="244" t="s">
        <v>81</v>
      </c>
      <c r="AV222" s="13" t="s">
        <v>81</v>
      </c>
      <c r="AW222" s="13" t="s">
        <v>33</v>
      </c>
      <c r="AX222" s="13" t="s">
        <v>72</v>
      </c>
      <c r="AY222" s="244" t="s">
        <v>174</v>
      </c>
    </row>
    <row r="223" s="14" customFormat="1">
      <c r="A223" s="14"/>
      <c r="B223" s="255"/>
      <c r="C223" s="256"/>
      <c r="D223" s="228" t="s">
        <v>197</v>
      </c>
      <c r="E223" s="257" t="s">
        <v>19</v>
      </c>
      <c r="F223" s="258" t="s">
        <v>2429</v>
      </c>
      <c r="G223" s="256"/>
      <c r="H223" s="257" t="s">
        <v>19</v>
      </c>
      <c r="I223" s="259"/>
      <c r="J223" s="256"/>
      <c r="K223" s="256"/>
      <c r="L223" s="260"/>
      <c r="M223" s="261"/>
      <c r="N223" s="262"/>
      <c r="O223" s="262"/>
      <c r="P223" s="262"/>
      <c r="Q223" s="262"/>
      <c r="R223" s="262"/>
      <c r="S223" s="262"/>
      <c r="T223" s="263"/>
      <c r="U223" s="14"/>
      <c r="V223" s="14"/>
      <c r="W223" s="14"/>
      <c r="X223" s="14"/>
      <c r="Y223" s="14"/>
      <c r="Z223" s="14"/>
      <c r="AA223" s="14"/>
      <c r="AB223" s="14"/>
      <c r="AC223" s="14"/>
      <c r="AD223" s="14"/>
      <c r="AE223" s="14"/>
      <c r="AT223" s="264" t="s">
        <v>197</v>
      </c>
      <c r="AU223" s="264" t="s">
        <v>81</v>
      </c>
      <c r="AV223" s="14" t="s">
        <v>79</v>
      </c>
      <c r="AW223" s="14" t="s">
        <v>33</v>
      </c>
      <c r="AX223" s="14" t="s">
        <v>72</v>
      </c>
      <c r="AY223" s="264" t="s">
        <v>174</v>
      </c>
    </row>
    <row r="224" s="13" customFormat="1">
      <c r="A224" s="13"/>
      <c r="B224" s="234"/>
      <c r="C224" s="235"/>
      <c r="D224" s="228" t="s">
        <v>197</v>
      </c>
      <c r="E224" s="236" t="s">
        <v>19</v>
      </c>
      <c r="F224" s="237" t="s">
        <v>2430</v>
      </c>
      <c r="G224" s="235"/>
      <c r="H224" s="238">
        <v>16.254000000000001</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197</v>
      </c>
      <c r="AU224" s="244" t="s">
        <v>81</v>
      </c>
      <c r="AV224" s="13" t="s">
        <v>81</v>
      </c>
      <c r="AW224" s="13" t="s">
        <v>33</v>
      </c>
      <c r="AX224" s="13" t="s">
        <v>72</v>
      </c>
      <c r="AY224" s="244" t="s">
        <v>174</v>
      </c>
    </row>
    <row r="225" s="15" customFormat="1">
      <c r="A225" s="15"/>
      <c r="B225" s="270"/>
      <c r="C225" s="271"/>
      <c r="D225" s="228" t="s">
        <v>197</v>
      </c>
      <c r="E225" s="272" t="s">
        <v>19</v>
      </c>
      <c r="F225" s="273" t="s">
        <v>2356</v>
      </c>
      <c r="G225" s="271"/>
      <c r="H225" s="274">
        <v>23.93</v>
      </c>
      <c r="I225" s="275"/>
      <c r="J225" s="271"/>
      <c r="K225" s="271"/>
      <c r="L225" s="276"/>
      <c r="M225" s="277"/>
      <c r="N225" s="278"/>
      <c r="O225" s="278"/>
      <c r="P225" s="278"/>
      <c r="Q225" s="278"/>
      <c r="R225" s="278"/>
      <c r="S225" s="278"/>
      <c r="T225" s="279"/>
      <c r="U225" s="15"/>
      <c r="V225" s="15"/>
      <c r="W225" s="15"/>
      <c r="X225" s="15"/>
      <c r="Y225" s="15"/>
      <c r="Z225" s="15"/>
      <c r="AA225" s="15"/>
      <c r="AB225" s="15"/>
      <c r="AC225" s="15"/>
      <c r="AD225" s="15"/>
      <c r="AE225" s="15"/>
      <c r="AT225" s="280" t="s">
        <v>197</v>
      </c>
      <c r="AU225" s="280" t="s">
        <v>81</v>
      </c>
      <c r="AV225" s="15" t="s">
        <v>181</v>
      </c>
      <c r="AW225" s="15" t="s">
        <v>33</v>
      </c>
      <c r="AX225" s="15" t="s">
        <v>79</v>
      </c>
      <c r="AY225" s="280" t="s">
        <v>174</v>
      </c>
    </row>
    <row r="226" s="2" customFormat="1" ht="16.5" customHeight="1">
      <c r="A226" s="40"/>
      <c r="B226" s="41"/>
      <c r="C226" s="245" t="s">
        <v>275</v>
      </c>
      <c r="D226" s="245" t="s">
        <v>269</v>
      </c>
      <c r="E226" s="246" t="s">
        <v>2421</v>
      </c>
      <c r="F226" s="247" t="s">
        <v>2422</v>
      </c>
      <c r="G226" s="248" t="s">
        <v>238</v>
      </c>
      <c r="H226" s="249">
        <v>47.859999999999999</v>
      </c>
      <c r="I226" s="250"/>
      <c r="J226" s="251">
        <f>ROUND(I226*H226,2)</f>
        <v>0</v>
      </c>
      <c r="K226" s="247" t="s">
        <v>180</v>
      </c>
      <c r="L226" s="252"/>
      <c r="M226" s="253" t="s">
        <v>19</v>
      </c>
      <c r="N226" s="254"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227</v>
      </c>
      <c r="AT226" s="226" t="s">
        <v>269</v>
      </c>
      <c r="AU226" s="226" t="s">
        <v>81</v>
      </c>
      <c r="AY226" s="19" t="s">
        <v>174</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181</v>
      </c>
      <c r="BM226" s="226" t="s">
        <v>394</v>
      </c>
    </row>
    <row r="227" s="2" customFormat="1">
      <c r="A227" s="40"/>
      <c r="B227" s="41"/>
      <c r="C227" s="42"/>
      <c r="D227" s="228" t="s">
        <v>183</v>
      </c>
      <c r="E227" s="42"/>
      <c r="F227" s="229" t="s">
        <v>2422</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183</v>
      </c>
      <c r="AU227" s="19" t="s">
        <v>81</v>
      </c>
    </row>
    <row r="228" s="13" customFormat="1">
      <c r="A228" s="13"/>
      <c r="B228" s="234"/>
      <c r="C228" s="235"/>
      <c r="D228" s="228" t="s">
        <v>197</v>
      </c>
      <c r="E228" s="236" t="s">
        <v>19</v>
      </c>
      <c r="F228" s="237" t="s">
        <v>2431</v>
      </c>
      <c r="G228" s="235"/>
      <c r="H228" s="238">
        <v>47.859999999999999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197</v>
      </c>
      <c r="AU228" s="244" t="s">
        <v>81</v>
      </c>
      <c r="AV228" s="13" t="s">
        <v>81</v>
      </c>
      <c r="AW228" s="13" t="s">
        <v>33</v>
      </c>
      <c r="AX228" s="13" t="s">
        <v>72</v>
      </c>
      <c r="AY228" s="244" t="s">
        <v>174</v>
      </c>
    </row>
    <row r="229" s="15" customFormat="1">
      <c r="A229" s="15"/>
      <c r="B229" s="270"/>
      <c r="C229" s="271"/>
      <c r="D229" s="228" t="s">
        <v>197</v>
      </c>
      <c r="E229" s="272" t="s">
        <v>19</v>
      </c>
      <c r="F229" s="273" t="s">
        <v>2356</v>
      </c>
      <c r="G229" s="271"/>
      <c r="H229" s="274">
        <v>47.859999999999999</v>
      </c>
      <c r="I229" s="275"/>
      <c r="J229" s="271"/>
      <c r="K229" s="271"/>
      <c r="L229" s="276"/>
      <c r="M229" s="277"/>
      <c r="N229" s="278"/>
      <c r="O229" s="278"/>
      <c r="P229" s="278"/>
      <c r="Q229" s="278"/>
      <c r="R229" s="278"/>
      <c r="S229" s="278"/>
      <c r="T229" s="279"/>
      <c r="U229" s="15"/>
      <c r="V229" s="15"/>
      <c r="W229" s="15"/>
      <c r="X229" s="15"/>
      <c r="Y229" s="15"/>
      <c r="Z229" s="15"/>
      <c r="AA229" s="15"/>
      <c r="AB229" s="15"/>
      <c r="AC229" s="15"/>
      <c r="AD229" s="15"/>
      <c r="AE229" s="15"/>
      <c r="AT229" s="280" t="s">
        <v>197</v>
      </c>
      <c r="AU229" s="280" t="s">
        <v>81</v>
      </c>
      <c r="AV229" s="15" t="s">
        <v>181</v>
      </c>
      <c r="AW229" s="15" t="s">
        <v>33</v>
      </c>
      <c r="AX229" s="15" t="s">
        <v>79</v>
      </c>
      <c r="AY229" s="280" t="s">
        <v>174</v>
      </c>
    </row>
    <row r="230" s="2" customFormat="1" ht="44.25" customHeight="1">
      <c r="A230" s="40"/>
      <c r="B230" s="41"/>
      <c r="C230" s="215" t="s">
        <v>284</v>
      </c>
      <c r="D230" s="215" t="s">
        <v>176</v>
      </c>
      <c r="E230" s="216" t="s">
        <v>244</v>
      </c>
      <c r="F230" s="217" t="s">
        <v>247</v>
      </c>
      <c r="G230" s="218" t="s">
        <v>193</v>
      </c>
      <c r="H230" s="219">
        <v>4.5190000000000001</v>
      </c>
      <c r="I230" s="220"/>
      <c r="J230" s="221">
        <f>ROUND(I230*H230,2)</f>
        <v>0</v>
      </c>
      <c r="K230" s="217" t="s">
        <v>180</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181</v>
      </c>
      <c r="AT230" s="226" t="s">
        <v>176</v>
      </c>
      <c r="AU230" s="226" t="s">
        <v>81</v>
      </c>
      <c r="AY230" s="19" t="s">
        <v>174</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181</v>
      </c>
      <c r="BM230" s="226" t="s">
        <v>408</v>
      </c>
    </row>
    <row r="231" s="2" customFormat="1">
      <c r="A231" s="40"/>
      <c r="B231" s="41"/>
      <c r="C231" s="42"/>
      <c r="D231" s="228" t="s">
        <v>183</v>
      </c>
      <c r="E231" s="42"/>
      <c r="F231" s="229" t="s">
        <v>247</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183</v>
      </c>
      <c r="AU231" s="19" t="s">
        <v>81</v>
      </c>
    </row>
    <row r="232" s="2" customFormat="1">
      <c r="A232" s="40"/>
      <c r="B232" s="41"/>
      <c r="C232" s="42"/>
      <c r="D232" s="228" t="s">
        <v>185</v>
      </c>
      <c r="E232" s="42"/>
      <c r="F232" s="233" t="s">
        <v>2432</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185</v>
      </c>
      <c r="AU232" s="19" t="s">
        <v>81</v>
      </c>
    </row>
    <row r="233" s="14" customFormat="1">
      <c r="A233" s="14"/>
      <c r="B233" s="255"/>
      <c r="C233" s="256"/>
      <c r="D233" s="228" t="s">
        <v>197</v>
      </c>
      <c r="E233" s="257" t="s">
        <v>19</v>
      </c>
      <c r="F233" s="258" t="s">
        <v>2366</v>
      </c>
      <c r="G233" s="256"/>
      <c r="H233" s="257" t="s">
        <v>19</v>
      </c>
      <c r="I233" s="259"/>
      <c r="J233" s="256"/>
      <c r="K233" s="256"/>
      <c r="L233" s="260"/>
      <c r="M233" s="261"/>
      <c r="N233" s="262"/>
      <c r="O233" s="262"/>
      <c r="P233" s="262"/>
      <c r="Q233" s="262"/>
      <c r="R233" s="262"/>
      <c r="S233" s="262"/>
      <c r="T233" s="263"/>
      <c r="U233" s="14"/>
      <c r="V233" s="14"/>
      <c r="W233" s="14"/>
      <c r="X233" s="14"/>
      <c r="Y233" s="14"/>
      <c r="Z233" s="14"/>
      <c r="AA233" s="14"/>
      <c r="AB233" s="14"/>
      <c r="AC233" s="14"/>
      <c r="AD233" s="14"/>
      <c r="AE233" s="14"/>
      <c r="AT233" s="264" t="s">
        <v>197</v>
      </c>
      <c r="AU233" s="264" t="s">
        <v>81</v>
      </c>
      <c r="AV233" s="14" t="s">
        <v>79</v>
      </c>
      <c r="AW233" s="14" t="s">
        <v>33</v>
      </c>
      <c r="AX233" s="14" t="s">
        <v>72</v>
      </c>
      <c r="AY233" s="264" t="s">
        <v>174</v>
      </c>
    </row>
    <row r="234" s="13" customFormat="1">
      <c r="A234" s="13"/>
      <c r="B234" s="234"/>
      <c r="C234" s="235"/>
      <c r="D234" s="228" t="s">
        <v>197</v>
      </c>
      <c r="E234" s="236" t="s">
        <v>19</v>
      </c>
      <c r="F234" s="237" t="s">
        <v>2433</v>
      </c>
      <c r="G234" s="235"/>
      <c r="H234" s="238">
        <v>0.67500000000000004</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197</v>
      </c>
      <c r="AU234" s="244" t="s">
        <v>81</v>
      </c>
      <c r="AV234" s="13" t="s">
        <v>81</v>
      </c>
      <c r="AW234" s="13" t="s">
        <v>33</v>
      </c>
      <c r="AX234" s="13" t="s">
        <v>72</v>
      </c>
      <c r="AY234" s="244" t="s">
        <v>174</v>
      </c>
    </row>
    <row r="235" s="13" customFormat="1">
      <c r="A235" s="13"/>
      <c r="B235" s="234"/>
      <c r="C235" s="235"/>
      <c r="D235" s="228" t="s">
        <v>197</v>
      </c>
      <c r="E235" s="236" t="s">
        <v>19</v>
      </c>
      <c r="F235" s="237" t="s">
        <v>2434</v>
      </c>
      <c r="G235" s="235"/>
      <c r="H235" s="238">
        <v>0.047</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197</v>
      </c>
      <c r="AU235" s="244" t="s">
        <v>81</v>
      </c>
      <c r="AV235" s="13" t="s">
        <v>81</v>
      </c>
      <c r="AW235" s="13" t="s">
        <v>33</v>
      </c>
      <c r="AX235" s="13" t="s">
        <v>72</v>
      </c>
      <c r="AY235" s="244" t="s">
        <v>174</v>
      </c>
    </row>
    <row r="236" s="13" customFormat="1">
      <c r="A236" s="13"/>
      <c r="B236" s="234"/>
      <c r="C236" s="235"/>
      <c r="D236" s="228" t="s">
        <v>197</v>
      </c>
      <c r="E236" s="236" t="s">
        <v>19</v>
      </c>
      <c r="F236" s="237" t="s">
        <v>2435</v>
      </c>
      <c r="G236" s="235"/>
      <c r="H236" s="238">
        <v>0.058999999999999997</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197</v>
      </c>
      <c r="AU236" s="244" t="s">
        <v>81</v>
      </c>
      <c r="AV236" s="13" t="s">
        <v>81</v>
      </c>
      <c r="AW236" s="13" t="s">
        <v>33</v>
      </c>
      <c r="AX236" s="13" t="s">
        <v>72</v>
      </c>
      <c r="AY236" s="244" t="s">
        <v>174</v>
      </c>
    </row>
    <row r="237" s="13" customFormat="1">
      <c r="A237" s="13"/>
      <c r="B237" s="234"/>
      <c r="C237" s="235"/>
      <c r="D237" s="228" t="s">
        <v>197</v>
      </c>
      <c r="E237" s="236" t="s">
        <v>19</v>
      </c>
      <c r="F237" s="237" t="s">
        <v>2436</v>
      </c>
      <c r="G237" s="235"/>
      <c r="H237" s="238">
        <v>0.074999999999999997</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197</v>
      </c>
      <c r="AU237" s="244" t="s">
        <v>81</v>
      </c>
      <c r="AV237" s="13" t="s">
        <v>81</v>
      </c>
      <c r="AW237" s="13" t="s">
        <v>33</v>
      </c>
      <c r="AX237" s="13" t="s">
        <v>72</v>
      </c>
      <c r="AY237" s="244" t="s">
        <v>174</v>
      </c>
    </row>
    <row r="238" s="13" customFormat="1">
      <c r="A238" s="13"/>
      <c r="B238" s="234"/>
      <c r="C238" s="235"/>
      <c r="D238" s="228" t="s">
        <v>197</v>
      </c>
      <c r="E238" s="236" t="s">
        <v>19</v>
      </c>
      <c r="F238" s="237" t="s">
        <v>2437</v>
      </c>
      <c r="G238" s="235"/>
      <c r="H238" s="238">
        <v>0.021000000000000001</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197</v>
      </c>
      <c r="AU238" s="244" t="s">
        <v>81</v>
      </c>
      <c r="AV238" s="13" t="s">
        <v>81</v>
      </c>
      <c r="AW238" s="13" t="s">
        <v>33</v>
      </c>
      <c r="AX238" s="13" t="s">
        <v>72</v>
      </c>
      <c r="AY238" s="244" t="s">
        <v>174</v>
      </c>
    </row>
    <row r="239" s="13" customFormat="1">
      <c r="A239" s="13"/>
      <c r="B239" s="234"/>
      <c r="C239" s="235"/>
      <c r="D239" s="228" t="s">
        <v>197</v>
      </c>
      <c r="E239" s="236" t="s">
        <v>19</v>
      </c>
      <c r="F239" s="237" t="s">
        <v>2438</v>
      </c>
      <c r="G239" s="235"/>
      <c r="H239" s="238">
        <v>0.012999999999999999</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197</v>
      </c>
      <c r="AU239" s="244" t="s">
        <v>81</v>
      </c>
      <c r="AV239" s="13" t="s">
        <v>81</v>
      </c>
      <c r="AW239" s="13" t="s">
        <v>33</v>
      </c>
      <c r="AX239" s="13" t="s">
        <v>72</v>
      </c>
      <c r="AY239" s="244" t="s">
        <v>174</v>
      </c>
    </row>
    <row r="240" s="16" customFormat="1">
      <c r="A240" s="16"/>
      <c r="B240" s="281"/>
      <c r="C240" s="282"/>
      <c r="D240" s="228" t="s">
        <v>197</v>
      </c>
      <c r="E240" s="283" t="s">
        <v>19</v>
      </c>
      <c r="F240" s="284" t="s">
        <v>2374</v>
      </c>
      <c r="G240" s="282"/>
      <c r="H240" s="285">
        <v>0.89000000000000001</v>
      </c>
      <c r="I240" s="286"/>
      <c r="J240" s="282"/>
      <c r="K240" s="282"/>
      <c r="L240" s="287"/>
      <c r="M240" s="288"/>
      <c r="N240" s="289"/>
      <c r="O240" s="289"/>
      <c r="P240" s="289"/>
      <c r="Q240" s="289"/>
      <c r="R240" s="289"/>
      <c r="S240" s="289"/>
      <c r="T240" s="290"/>
      <c r="U240" s="16"/>
      <c r="V240" s="16"/>
      <c r="W240" s="16"/>
      <c r="X240" s="16"/>
      <c r="Y240" s="16"/>
      <c r="Z240" s="16"/>
      <c r="AA240" s="16"/>
      <c r="AB240" s="16"/>
      <c r="AC240" s="16"/>
      <c r="AD240" s="16"/>
      <c r="AE240" s="16"/>
      <c r="AT240" s="291" t="s">
        <v>197</v>
      </c>
      <c r="AU240" s="291" t="s">
        <v>81</v>
      </c>
      <c r="AV240" s="16" t="s">
        <v>92</v>
      </c>
      <c r="AW240" s="16" t="s">
        <v>33</v>
      </c>
      <c r="AX240" s="16" t="s">
        <v>72</v>
      </c>
      <c r="AY240" s="291" t="s">
        <v>174</v>
      </c>
    </row>
    <row r="241" s="14" customFormat="1">
      <c r="A241" s="14"/>
      <c r="B241" s="255"/>
      <c r="C241" s="256"/>
      <c r="D241" s="228" t="s">
        <v>197</v>
      </c>
      <c r="E241" s="257" t="s">
        <v>19</v>
      </c>
      <c r="F241" s="258" t="s">
        <v>2375</v>
      </c>
      <c r="G241" s="256"/>
      <c r="H241" s="257" t="s">
        <v>19</v>
      </c>
      <c r="I241" s="259"/>
      <c r="J241" s="256"/>
      <c r="K241" s="256"/>
      <c r="L241" s="260"/>
      <c r="M241" s="261"/>
      <c r="N241" s="262"/>
      <c r="O241" s="262"/>
      <c r="P241" s="262"/>
      <c r="Q241" s="262"/>
      <c r="R241" s="262"/>
      <c r="S241" s="262"/>
      <c r="T241" s="263"/>
      <c r="U241" s="14"/>
      <c r="V241" s="14"/>
      <c r="W241" s="14"/>
      <c r="X241" s="14"/>
      <c r="Y241" s="14"/>
      <c r="Z241" s="14"/>
      <c r="AA241" s="14"/>
      <c r="AB241" s="14"/>
      <c r="AC241" s="14"/>
      <c r="AD241" s="14"/>
      <c r="AE241" s="14"/>
      <c r="AT241" s="264" t="s">
        <v>197</v>
      </c>
      <c r="AU241" s="264" t="s">
        <v>81</v>
      </c>
      <c r="AV241" s="14" t="s">
        <v>79</v>
      </c>
      <c r="AW241" s="14" t="s">
        <v>33</v>
      </c>
      <c r="AX241" s="14" t="s">
        <v>72</v>
      </c>
      <c r="AY241" s="264" t="s">
        <v>174</v>
      </c>
    </row>
    <row r="242" s="13" customFormat="1">
      <c r="A242" s="13"/>
      <c r="B242" s="234"/>
      <c r="C242" s="235"/>
      <c r="D242" s="228" t="s">
        <v>197</v>
      </c>
      <c r="E242" s="236" t="s">
        <v>19</v>
      </c>
      <c r="F242" s="237" t="s">
        <v>2439</v>
      </c>
      <c r="G242" s="235"/>
      <c r="H242" s="238">
        <v>1.262</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197</v>
      </c>
      <c r="AU242" s="244" t="s">
        <v>81</v>
      </c>
      <c r="AV242" s="13" t="s">
        <v>81</v>
      </c>
      <c r="AW242" s="13" t="s">
        <v>33</v>
      </c>
      <c r="AX242" s="13" t="s">
        <v>72</v>
      </c>
      <c r="AY242" s="244" t="s">
        <v>174</v>
      </c>
    </row>
    <row r="243" s="13" customFormat="1">
      <c r="A243" s="13"/>
      <c r="B243" s="234"/>
      <c r="C243" s="235"/>
      <c r="D243" s="228" t="s">
        <v>197</v>
      </c>
      <c r="E243" s="236" t="s">
        <v>19</v>
      </c>
      <c r="F243" s="237" t="s">
        <v>2440</v>
      </c>
      <c r="G243" s="235"/>
      <c r="H243" s="238">
        <v>0.877</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197</v>
      </c>
      <c r="AU243" s="244" t="s">
        <v>81</v>
      </c>
      <c r="AV243" s="13" t="s">
        <v>81</v>
      </c>
      <c r="AW243" s="13" t="s">
        <v>33</v>
      </c>
      <c r="AX243" s="13" t="s">
        <v>72</v>
      </c>
      <c r="AY243" s="244" t="s">
        <v>174</v>
      </c>
    </row>
    <row r="244" s="13" customFormat="1">
      <c r="A244" s="13"/>
      <c r="B244" s="234"/>
      <c r="C244" s="235"/>
      <c r="D244" s="228" t="s">
        <v>197</v>
      </c>
      <c r="E244" s="236" t="s">
        <v>19</v>
      </c>
      <c r="F244" s="237" t="s">
        <v>2441</v>
      </c>
      <c r="G244" s="235"/>
      <c r="H244" s="238">
        <v>0.97799999999999998</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197</v>
      </c>
      <c r="AU244" s="244" t="s">
        <v>81</v>
      </c>
      <c r="AV244" s="13" t="s">
        <v>81</v>
      </c>
      <c r="AW244" s="13" t="s">
        <v>33</v>
      </c>
      <c r="AX244" s="13" t="s">
        <v>72</v>
      </c>
      <c r="AY244" s="244" t="s">
        <v>174</v>
      </c>
    </row>
    <row r="245" s="13" customFormat="1">
      <c r="A245" s="13"/>
      <c r="B245" s="234"/>
      <c r="C245" s="235"/>
      <c r="D245" s="228" t="s">
        <v>197</v>
      </c>
      <c r="E245" s="236" t="s">
        <v>19</v>
      </c>
      <c r="F245" s="237" t="s">
        <v>2442</v>
      </c>
      <c r="G245" s="235"/>
      <c r="H245" s="238">
        <v>0.083000000000000004</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197</v>
      </c>
      <c r="AU245" s="244" t="s">
        <v>81</v>
      </c>
      <c r="AV245" s="13" t="s">
        <v>81</v>
      </c>
      <c r="AW245" s="13" t="s">
        <v>33</v>
      </c>
      <c r="AX245" s="13" t="s">
        <v>72</v>
      </c>
      <c r="AY245" s="244" t="s">
        <v>174</v>
      </c>
    </row>
    <row r="246" s="13" customFormat="1">
      <c r="A246" s="13"/>
      <c r="B246" s="234"/>
      <c r="C246" s="235"/>
      <c r="D246" s="228" t="s">
        <v>197</v>
      </c>
      <c r="E246" s="236" t="s">
        <v>19</v>
      </c>
      <c r="F246" s="237" t="s">
        <v>2443</v>
      </c>
      <c r="G246" s="235"/>
      <c r="H246" s="238">
        <v>0.032000000000000001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197</v>
      </c>
      <c r="AU246" s="244" t="s">
        <v>81</v>
      </c>
      <c r="AV246" s="13" t="s">
        <v>81</v>
      </c>
      <c r="AW246" s="13" t="s">
        <v>33</v>
      </c>
      <c r="AX246" s="13" t="s">
        <v>72</v>
      </c>
      <c r="AY246" s="244" t="s">
        <v>174</v>
      </c>
    </row>
    <row r="247" s="13" customFormat="1">
      <c r="A247" s="13"/>
      <c r="B247" s="234"/>
      <c r="C247" s="235"/>
      <c r="D247" s="228" t="s">
        <v>197</v>
      </c>
      <c r="E247" s="236" t="s">
        <v>19</v>
      </c>
      <c r="F247" s="237" t="s">
        <v>2444</v>
      </c>
      <c r="G247" s="235"/>
      <c r="H247" s="238">
        <v>0.14099999999999999</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197</v>
      </c>
      <c r="AU247" s="244" t="s">
        <v>81</v>
      </c>
      <c r="AV247" s="13" t="s">
        <v>81</v>
      </c>
      <c r="AW247" s="13" t="s">
        <v>33</v>
      </c>
      <c r="AX247" s="13" t="s">
        <v>72</v>
      </c>
      <c r="AY247" s="244" t="s">
        <v>174</v>
      </c>
    </row>
    <row r="248" s="13" customFormat="1">
      <c r="A248" s="13"/>
      <c r="B248" s="234"/>
      <c r="C248" s="235"/>
      <c r="D248" s="228" t="s">
        <v>197</v>
      </c>
      <c r="E248" s="236" t="s">
        <v>19</v>
      </c>
      <c r="F248" s="237" t="s">
        <v>2445</v>
      </c>
      <c r="G248" s="235"/>
      <c r="H248" s="238">
        <v>0.19800000000000001</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197</v>
      </c>
      <c r="AU248" s="244" t="s">
        <v>81</v>
      </c>
      <c r="AV248" s="13" t="s">
        <v>81</v>
      </c>
      <c r="AW248" s="13" t="s">
        <v>33</v>
      </c>
      <c r="AX248" s="13" t="s">
        <v>72</v>
      </c>
      <c r="AY248" s="244" t="s">
        <v>174</v>
      </c>
    </row>
    <row r="249" s="13" customFormat="1">
      <c r="A249" s="13"/>
      <c r="B249" s="234"/>
      <c r="C249" s="235"/>
      <c r="D249" s="228" t="s">
        <v>197</v>
      </c>
      <c r="E249" s="236" t="s">
        <v>19</v>
      </c>
      <c r="F249" s="237" t="s">
        <v>2446</v>
      </c>
      <c r="G249" s="235"/>
      <c r="H249" s="238">
        <v>0.025000000000000001</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197</v>
      </c>
      <c r="AU249" s="244" t="s">
        <v>81</v>
      </c>
      <c r="AV249" s="13" t="s">
        <v>81</v>
      </c>
      <c r="AW249" s="13" t="s">
        <v>33</v>
      </c>
      <c r="AX249" s="13" t="s">
        <v>72</v>
      </c>
      <c r="AY249" s="244" t="s">
        <v>174</v>
      </c>
    </row>
    <row r="250" s="13" customFormat="1">
      <c r="A250" s="13"/>
      <c r="B250" s="234"/>
      <c r="C250" s="235"/>
      <c r="D250" s="228" t="s">
        <v>197</v>
      </c>
      <c r="E250" s="236" t="s">
        <v>19</v>
      </c>
      <c r="F250" s="237" t="s">
        <v>2447</v>
      </c>
      <c r="G250" s="235"/>
      <c r="H250" s="238">
        <v>0.023</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197</v>
      </c>
      <c r="AU250" s="244" t="s">
        <v>81</v>
      </c>
      <c r="AV250" s="13" t="s">
        <v>81</v>
      </c>
      <c r="AW250" s="13" t="s">
        <v>33</v>
      </c>
      <c r="AX250" s="13" t="s">
        <v>72</v>
      </c>
      <c r="AY250" s="244" t="s">
        <v>174</v>
      </c>
    </row>
    <row r="251" s="13" customFormat="1">
      <c r="A251" s="13"/>
      <c r="B251" s="234"/>
      <c r="C251" s="235"/>
      <c r="D251" s="228" t="s">
        <v>197</v>
      </c>
      <c r="E251" s="236" t="s">
        <v>19</v>
      </c>
      <c r="F251" s="237" t="s">
        <v>2448</v>
      </c>
      <c r="G251" s="235"/>
      <c r="H251" s="238">
        <v>0.01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197</v>
      </c>
      <c r="AU251" s="244" t="s">
        <v>81</v>
      </c>
      <c r="AV251" s="13" t="s">
        <v>81</v>
      </c>
      <c r="AW251" s="13" t="s">
        <v>33</v>
      </c>
      <c r="AX251" s="13" t="s">
        <v>72</v>
      </c>
      <c r="AY251" s="244" t="s">
        <v>174</v>
      </c>
    </row>
    <row r="252" s="16" customFormat="1">
      <c r="A252" s="16"/>
      <c r="B252" s="281"/>
      <c r="C252" s="282"/>
      <c r="D252" s="228" t="s">
        <v>197</v>
      </c>
      <c r="E252" s="283" t="s">
        <v>19</v>
      </c>
      <c r="F252" s="284" t="s">
        <v>2374</v>
      </c>
      <c r="G252" s="282"/>
      <c r="H252" s="285">
        <v>3.629</v>
      </c>
      <c r="I252" s="286"/>
      <c r="J252" s="282"/>
      <c r="K252" s="282"/>
      <c r="L252" s="287"/>
      <c r="M252" s="288"/>
      <c r="N252" s="289"/>
      <c r="O252" s="289"/>
      <c r="P252" s="289"/>
      <c r="Q252" s="289"/>
      <c r="R252" s="289"/>
      <c r="S252" s="289"/>
      <c r="T252" s="290"/>
      <c r="U252" s="16"/>
      <c r="V252" s="16"/>
      <c r="W252" s="16"/>
      <c r="X252" s="16"/>
      <c r="Y252" s="16"/>
      <c r="Z252" s="16"/>
      <c r="AA252" s="16"/>
      <c r="AB252" s="16"/>
      <c r="AC252" s="16"/>
      <c r="AD252" s="16"/>
      <c r="AE252" s="16"/>
      <c r="AT252" s="291" t="s">
        <v>197</v>
      </c>
      <c r="AU252" s="291" t="s">
        <v>81</v>
      </c>
      <c r="AV252" s="16" t="s">
        <v>92</v>
      </c>
      <c r="AW252" s="16" t="s">
        <v>33</v>
      </c>
      <c r="AX252" s="16" t="s">
        <v>72</v>
      </c>
      <c r="AY252" s="291" t="s">
        <v>174</v>
      </c>
    </row>
    <row r="253" s="15" customFormat="1">
      <c r="A253" s="15"/>
      <c r="B253" s="270"/>
      <c r="C253" s="271"/>
      <c r="D253" s="228" t="s">
        <v>197</v>
      </c>
      <c r="E253" s="272" t="s">
        <v>19</v>
      </c>
      <c r="F253" s="273" t="s">
        <v>2356</v>
      </c>
      <c r="G253" s="271"/>
      <c r="H253" s="274">
        <v>4.5190000000000001</v>
      </c>
      <c r="I253" s="275"/>
      <c r="J253" s="271"/>
      <c r="K253" s="271"/>
      <c r="L253" s="276"/>
      <c r="M253" s="277"/>
      <c r="N253" s="278"/>
      <c r="O253" s="278"/>
      <c r="P253" s="278"/>
      <c r="Q253" s="278"/>
      <c r="R253" s="278"/>
      <c r="S253" s="278"/>
      <c r="T253" s="279"/>
      <c r="U253" s="15"/>
      <c r="V253" s="15"/>
      <c r="W253" s="15"/>
      <c r="X253" s="15"/>
      <c r="Y253" s="15"/>
      <c r="Z253" s="15"/>
      <c r="AA253" s="15"/>
      <c r="AB253" s="15"/>
      <c r="AC253" s="15"/>
      <c r="AD253" s="15"/>
      <c r="AE253" s="15"/>
      <c r="AT253" s="280" t="s">
        <v>197</v>
      </c>
      <c r="AU253" s="280" t="s">
        <v>81</v>
      </c>
      <c r="AV253" s="15" t="s">
        <v>181</v>
      </c>
      <c r="AW253" s="15" t="s">
        <v>33</v>
      </c>
      <c r="AX253" s="15" t="s">
        <v>79</v>
      </c>
      <c r="AY253" s="280" t="s">
        <v>174</v>
      </c>
    </row>
    <row r="254" s="2" customFormat="1" ht="44.25" customHeight="1">
      <c r="A254" s="40"/>
      <c r="B254" s="41"/>
      <c r="C254" s="215" t="s">
        <v>289</v>
      </c>
      <c r="D254" s="215" t="s">
        <v>176</v>
      </c>
      <c r="E254" s="216" t="s">
        <v>2449</v>
      </c>
      <c r="F254" s="217" t="s">
        <v>2450</v>
      </c>
      <c r="G254" s="218" t="s">
        <v>193</v>
      </c>
      <c r="H254" s="219">
        <v>35.101999999999997</v>
      </c>
      <c r="I254" s="220"/>
      <c r="J254" s="221">
        <f>ROUND(I254*H254,2)</f>
        <v>0</v>
      </c>
      <c r="K254" s="217" t="s">
        <v>180</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181</v>
      </c>
      <c r="AT254" s="226" t="s">
        <v>176</v>
      </c>
      <c r="AU254" s="226" t="s">
        <v>81</v>
      </c>
      <c r="AY254" s="19" t="s">
        <v>174</v>
      </c>
      <c r="BE254" s="227">
        <f>IF(N254="základní",J254,0)</f>
        <v>0</v>
      </c>
      <c r="BF254" s="227">
        <f>IF(N254="snížená",J254,0)</f>
        <v>0</v>
      </c>
      <c r="BG254" s="227">
        <f>IF(N254="zákl. přenesená",J254,0)</f>
        <v>0</v>
      </c>
      <c r="BH254" s="227">
        <f>IF(N254="sníž. přenesená",J254,0)</f>
        <v>0</v>
      </c>
      <c r="BI254" s="227">
        <f>IF(N254="nulová",J254,0)</f>
        <v>0</v>
      </c>
      <c r="BJ254" s="19" t="s">
        <v>79</v>
      </c>
      <c r="BK254" s="227">
        <f>ROUND(I254*H254,2)</f>
        <v>0</v>
      </c>
      <c r="BL254" s="19" t="s">
        <v>181</v>
      </c>
      <c r="BM254" s="226" t="s">
        <v>422</v>
      </c>
    </row>
    <row r="255" s="2" customFormat="1">
      <c r="A255" s="40"/>
      <c r="B255" s="41"/>
      <c r="C255" s="42"/>
      <c r="D255" s="228" t="s">
        <v>183</v>
      </c>
      <c r="E255" s="42"/>
      <c r="F255" s="229" t="s">
        <v>2450</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183</v>
      </c>
      <c r="AU255" s="19" t="s">
        <v>81</v>
      </c>
    </row>
    <row r="256" s="2" customFormat="1">
      <c r="A256" s="40"/>
      <c r="B256" s="41"/>
      <c r="C256" s="42"/>
      <c r="D256" s="228" t="s">
        <v>185</v>
      </c>
      <c r="E256" s="42"/>
      <c r="F256" s="233" t="s">
        <v>2451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185</v>
      </c>
      <c r="AU256" s="19" t="s">
        <v>81</v>
      </c>
    </row>
    <row r="257" s="14" customFormat="1">
      <c r="A257" s="14"/>
      <c r="B257" s="255"/>
      <c r="C257" s="256"/>
      <c r="D257" s="228" t="s">
        <v>197</v>
      </c>
      <c r="E257" s="257" t="s">
        <v>19</v>
      </c>
      <c r="F257" s="258" t="s">
        <v>2348</v>
      </c>
      <c r="G257" s="256"/>
      <c r="H257" s="257" t="s">
        <v>19</v>
      </c>
      <c r="I257" s="259"/>
      <c r="J257" s="256"/>
      <c r="K257" s="256"/>
      <c r="L257" s="260"/>
      <c r="M257" s="261"/>
      <c r="N257" s="262"/>
      <c r="O257" s="262"/>
      <c r="P257" s="262"/>
      <c r="Q257" s="262"/>
      <c r="R257" s="262"/>
      <c r="S257" s="262"/>
      <c r="T257" s="263"/>
      <c r="U257" s="14"/>
      <c r="V257" s="14"/>
      <c r="W257" s="14"/>
      <c r="X257" s="14"/>
      <c r="Y257" s="14"/>
      <c r="Z257" s="14"/>
      <c r="AA257" s="14"/>
      <c r="AB257" s="14"/>
      <c r="AC257" s="14"/>
      <c r="AD257" s="14"/>
      <c r="AE257" s="14"/>
      <c r="AT257" s="264" t="s">
        <v>197</v>
      </c>
      <c r="AU257" s="264" t="s">
        <v>81</v>
      </c>
      <c r="AV257" s="14" t="s">
        <v>79</v>
      </c>
      <c r="AW257" s="14" t="s">
        <v>33</v>
      </c>
      <c r="AX257" s="14" t="s">
        <v>72</v>
      </c>
      <c r="AY257" s="264" t="s">
        <v>174</v>
      </c>
    </row>
    <row r="258" s="13" customFormat="1">
      <c r="A258" s="13"/>
      <c r="B258" s="234"/>
      <c r="C258" s="235"/>
      <c r="D258" s="228" t="s">
        <v>197</v>
      </c>
      <c r="E258" s="236" t="s">
        <v>19</v>
      </c>
      <c r="F258" s="237" t="s">
        <v>2452</v>
      </c>
      <c r="G258" s="235"/>
      <c r="H258" s="238">
        <v>0.55400000000000005</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197</v>
      </c>
      <c r="AU258" s="244" t="s">
        <v>81</v>
      </c>
      <c r="AV258" s="13" t="s">
        <v>81</v>
      </c>
      <c r="AW258" s="13" t="s">
        <v>33</v>
      </c>
      <c r="AX258" s="13" t="s">
        <v>72</v>
      </c>
      <c r="AY258" s="244" t="s">
        <v>174</v>
      </c>
    </row>
    <row r="259" s="14" customFormat="1">
      <c r="A259" s="14"/>
      <c r="B259" s="255"/>
      <c r="C259" s="256"/>
      <c r="D259" s="228" t="s">
        <v>197</v>
      </c>
      <c r="E259" s="257" t="s">
        <v>19</v>
      </c>
      <c r="F259" s="258" t="s">
        <v>2350</v>
      </c>
      <c r="G259" s="256"/>
      <c r="H259" s="257" t="s">
        <v>19</v>
      </c>
      <c r="I259" s="259"/>
      <c r="J259" s="256"/>
      <c r="K259" s="256"/>
      <c r="L259" s="260"/>
      <c r="M259" s="261"/>
      <c r="N259" s="262"/>
      <c r="O259" s="262"/>
      <c r="P259" s="262"/>
      <c r="Q259" s="262"/>
      <c r="R259" s="262"/>
      <c r="S259" s="262"/>
      <c r="T259" s="263"/>
      <c r="U259" s="14"/>
      <c r="V259" s="14"/>
      <c r="W259" s="14"/>
      <c r="X259" s="14"/>
      <c r="Y259" s="14"/>
      <c r="Z259" s="14"/>
      <c r="AA259" s="14"/>
      <c r="AB259" s="14"/>
      <c r="AC259" s="14"/>
      <c r="AD259" s="14"/>
      <c r="AE259" s="14"/>
      <c r="AT259" s="264" t="s">
        <v>197</v>
      </c>
      <c r="AU259" s="264" t="s">
        <v>81</v>
      </c>
      <c r="AV259" s="14" t="s">
        <v>79</v>
      </c>
      <c r="AW259" s="14" t="s">
        <v>33</v>
      </c>
      <c r="AX259" s="14" t="s">
        <v>72</v>
      </c>
      <c r="AY259" s="264" t="s">
        <v>174</v>
      </c>
    </row>
    <row r="260" s="13" customFormat="1">
      <c r="A260" s="13"/>
      <c r="B260" s="234"/>
      <c r="C260" s="235"/>
      <c r="D260" s="228" t="s">
        <v>197</v>
      </c>
      <c r="E260" s="236" t="s">
        <v>19</v>
      </c>
      <c r="F260" s="237" t="s">
        <v>2453</v>
      </c>
      <c r="G260" s="235"/>
      <c r="H260" s="238">
        <v>0.25</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197</v>
      </c>
      <c r="AU260" s="244" t="s">
        <v>81</v>
      </c>
      <c r="AV260" s="13" t="s">
        <v>81</v>
      </c>
      <c r="AW260" s="13" t="s">
        <v>33</v>
      </c>
      <c r="AX260" s="13" t="s">
        <v>72</v>
      </c>
      <c r="AY260" s="244" t="s">
        <v>174</v>
      </c>
    </row>
    <row r="261" s="13" customFormat="1">
      <c r="A261" s="13"/>
      <c r="B261" s="234"/>
      <c r="C261" s="235"/>
      <c r="D261" s="228" t="s">
        <v>197</v>
      </c>
      <c r="E261" s="236" t="s">
        <v>19</v>
      </c>
      <c r="F261" s="237" t="s">
        <v>2454</v>
      </c>
      <c r="G261" s="235"/>
      <c r="H261" s="238">
        <v>1.6799999999999999</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197</v>
      </c>
      <c r="AU261" s="244" t="s">
        <v>81</v>
      </c>
      <c r="AV261" s="13" t="s">
        <v>81</v>
      </c>
      <c r="AW261" s="13" t="s">
        <v>33</v>
      </c>
      <c r="AX261" s="13" t="s">
        <v>72</v>
      </c>
      <c r="AY261" s="244" t="s">
        <v>174</v>
      </c>
    </row>
    <row r="262" s="13" customFormat="1">
      <c r="A262" s="13"/>
      <c r="B262" s="234"/>
      <c r="C262" s="235"/>
      <c r="D262" s="228" t="s">
        <v>197</v>
      </c>
      <c r="E262" s="236" t="s">
        <v>19</v>
      </c>
      <c r="F262" s="237" t="s">
        <v>2455</v>
      </c>
      <c r="G262" s="235"/>
      <c r="H262" s="238">
        <v>5.5999999999999996</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197</v>
      </c>
      <c r="AU262" s="244" t="s">
        <v>81</v>
      </c>
      <c r="AV262" s="13" t="s">
        <v>81</v>
      </c>
      <c r="AW262" s="13" t="s">
        <v>33</v>
      </c>
      <c r="AX262" s="13" t="s">
        <v>72</v>
      </c>
      <c r="AY262" s="244" t="s">
        <v>174</v>
      </c>
    </row>
    <row r="263" s="13" customFormat="1">
      <c r="A263" s="13"/>
      <c r="B263" s="234"/>
      <c r="C263" s="235"/>
      <c r="D263" s="228" t="s">
        <v>197</v>
      </c>
      <c r="E263" s="236" t="s">
        <v>19</v>
      </c>
      <c r="F263" s="237" t="s">
        <v>2456</v>
      </c>
      <c r="G263" s="235"/>
      <c r="H263" s="238">
        <v>3.04</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197</v>
      </c>
      <c r="AU263" s="244" t="s">
        <v>81</v>
      </c>
      <c r="AV263" s="13" t="s">
        <v>81</v>
      </c>
      <c r="AW263" s="13" t="s">
        <v>33</v>
      </c>
      <c r="AX263" s="13" t="s">
        <v>72</v>
      </c>
      <c r="AY263" s="244" t="s">
        <v>174</v>
      </c>
    </row>
    <row r="264" s="14" customFormat="1">
      <c r="A264" s="14"/>
      <c r="B264" s="255"/>
      <c r="C264" s="256"/>
      <c r="D264" s="228" t="s">
        <v>197</v>
      </c>
      <c r="E264" s="257" t="s">
        <v>19</v>
      </c>
      <c r="F264" s="258" t="s">
        <v>2353</v>
      </c>
      <c r="G264" s="256"/>
      <c r="H264" s="257" t="s">
        <v>19</v>
      </c>
      <c r="I264" s="259"/>
      <c r="J264" s="256"/>
      <c r="K264" s="256"/>
      <c r="L264" s="260"/>
      <c r="M264" s="261"/>
      <c r="N264" s="262"/>
      <c r="O264" s="262"/>
      <c r="P264" s="262"/>
      <c r="Q264" s="262"/>
      <c r="R264" s="262"/>
      <c r="S264" s="262"/>
      <c r="T264" s="263"/>
      <c r="U264" s="14"/>
      <c r="V264" s="14"/>
      <c r="W264" s="14"/>
      <c r="X264" s="14"/>
      <c r="Y264" s="14"/>
      <c r="Z264" s="14"/>
      <c r="AA264" s="14"/>
      <c r="AB264" s="14"/>
      <c r="AC264" s="14"/>
      <c r="AD264" s="14"/>
      <c r="AE264" s="14"/>
      <c r="AT264" s="264" t="s">
        <v>197</v>
      </c>
      <c r="AU264" s="264" t="s">
        <v>81</v>
      </c>
      <c r="AV264" s="14" t="s">
        <v>79</v>
      </c>
      <c r="AW264" s="14" t="s">
        <v>33</v>
      </c>
      <c r="AX264" s="14" t="s">
        <v>72</v>
      </c>
      <c r="AY264" s="264" t="s">
        <v>174</v>
      </c>
    </row>
    <row r="265" s="13" customFormat="1">
      <c r="A265" s="13"/>
      <c r="B265" s="234"/>
      <c r="C265" s="235"/>
      <c r="D265" s="228" t="s">
        <v>197</v>
      </c>
      <c r="E265" s="236" t="s">
        <v>19</v>
      </c>
      <c r="F265" s="237" t="s">
        <v>2457</v>
      </c>
      <c r="G265" s="235"/>
      <c r="H265" s="238">
        <v>3.8700000000000001</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197</v>
      </c>
      <c r="AU265" s="244" t="s">
        <v>81</v>
      </c>
      <c r="AV265" s="13" t="s">
        <v>81</v>
      </c>
      <c r="AW265" s="13" t="s">
        <v>33</v>
      </c>
      <c r="AX265" s="13" t="s">
        <v>72</v>
      </c>
      <c r="AY265" s="244" t="s">
        <v>174</v>
      </c>
    </row>
    <row r="266" s="13" customFormat="1">
      <c r="A266" s="13"/>
      <c r="B266" s="234"/>
      <c r="C266" s="235"/>
      <c r="D266" s="228" t="s">
        <v>197</v>
      </c>
      <c r="E266" s="236" t="s">
        <v>19</v>
      </c>
      <c r="F266" s="237" t="s">
        <v>2458</v>
      </c>
      <c r="G266" s="235"/>
      <c r="H266" s="238">
        <v>9.6500000000000004</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197</v>
      </c>
      <c r="AU266" s="244" t="s">
        <v>81</v>
      </c>
      <c r="AV266" s="13" t="s">
        <v>81</v>
      </c>
      <c r="AW266" s="13" t="s">
        <v>33</v>
      </c>
      <c r="AX266" s="13" t="s">
        <v>72</v>
      </c>
      <c r="AY266" s="244" t="s">
        <v>174</v>
      </c>
    </row>
    <row r="267" s="13" customFormat="1">
      <c r="A267" s="13"/>
      <c r="B267" s="234"/>
      <c r="C267" s="235"/>
      <c r="D267" s="228" t="s">
        <v>197</v>
      </c>
      <c r="E267" s="236" t="s">
        <v>19</v>
      </c>
      <c r="F267" s="237" t="s">
        <v>2459</v>
      </c>
      <c r="G267" s="235"/>
      <c r="H267" s="238">
        <v>5.9580000000000002</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197</v>
      </c>
      <c r="AU267" s="244" t="s">
        <v>81</v>
      </c>
      <c r="AV267" s="13" t="s">
        <v>81</v>
      </c>
      <c r="AW267" s="13" t="s">
        <v>33</v>
      </c>
      <c r="AX267" s="13" t="s">
        <v>72</v>
      </c>
      <c r="AY267" s="244" t="s">
        <v>174</v>
      </c>
    </row>
    <row r="268" s="13" customFormat="1">
      <c r="A268" s="13"/>
      <c r="B268" s="234"/>
      <c r="C268" s="235"/>
      <c r="D268" s="228" t="s">
        <v>197</v>
      </c>
      <c r="E268" s="236" t="s">
        <v>19</v>
      </c>
      <c r="F268" s="237" t="s">
        <v>2460</v>
      </c>
      <c r="G268" s="235"/>
      <c r="H268" s="238">
        <v>4.5</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197</v>
      </c>
      <c r="AU268" s="244" t="s">
        <v>81</v>
      </c>
      <c r="AV268" s="13" t="s">
        <v>81</v>
      </c>
      <c r="AW268" s="13" t="s">
        <v>33</v>
      </c>
      <c r="AX268" s="13" t="s">
        <v>72</v>
      </c>
      <c r="AY268" s="244" t="s">
        <v>174</v>
      </c>
    </row>
    <row r="269" s="15" customFormat="1">
      <c r="A269" s="15"/>
      <c r="B269" s="270"/>
      <c r="C269" s="271"/>
      <c r="D269" s="228" t="s">
        <v>197</v>
      </c>
      <c r="E269" s="272" t="s">
        <v>19</v>
      </c>
      <c r="F269" s="273" t="s">
        <v>2356</v>
      </c>
      <c r="G269" s="271"/>
      <c r="H269" s="274">
        <v>35.101999999999997</v>
      </c>
      <c r="I269" s="275"/>
      <c r="J269" s="271"/>
      <c r="K269" s="271"/>
      <c r="L269" s="276"/>
      <c r="M269" s="277"/>
      <c r="N269" s="278"/>
      <c r="O269" s="278"/>
      <c r="P269" s="278"/>
      <c r="Q269" s="278"/>
      <c r="R269" s="278"/>
      <c r="S269" s="278"/>
      <c r="T269" s="279"/>
      <c r="U269" s="15"/>
      <c r="V269" s="15"/>
      <c r="W269" s="15"/>
      <c r="X269" s="15"/>
      <c r="Y269" s="15"/>
      <c r="Z269" s="15"/>
      <c r="AA269" s="15"/>
      <c r="AB269" s="15"/>
      <c r="AC269" s="15"/>
      <c r="AD269" s="15"/>
      <c r="AE269" s="15"/>
      <c r="AT269" s="280" t="s">
        <v>197</v>
      </c>
      <c r="AU269" s="280" t="s">
        <v>81</v>
      </c>
      <c r="AV269" s="15" t="s">
        <v>181</v>
      </c>
      <c r="AW269" s="15" t="s">
        <v>33</v>
      </c>
      <c r="AX269" s="15" t="s">
        <v>79</v>
      </c>
      <c r="AY269" s="280" t="s">
        <v>174</v>
      </c>
    </row>
    <row r="270" s="2" customFormat="1">
      <c r="A270" s="40"/>
      <c r="B270" s="41"/>
      <c r="C270" s="215" t="s">
        <v>295</v>
      </c>
      <c r="D270" s="215" t="s">
        <v>176</v>
      </c>
      <c r="E270" s="216" t="s">
        <v>2461</v>
      </c>
      <c r="F270" s="217" t="s">
        <v>2462</v>
      </c>
      <c r="G270" s="218" t="s">
        <v>1400</v>
      </c>
      <c r="H270" s="219">
        <v>1</v>
      </c>
      <c r="I270" s="220"/>
      <c r="J270" s="221">
        <f>ROUND(I270*H270,2)</f>
        <v>0</v>
      </c>
      <c r="K270" s="217" t="s">
        <v>19</v>
      </c>
      <c r="L270" s="46"/>
      <c r="M270" s="222" t="s">
        <v>19</v>
      </c>
      <c r="N270" s="223"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181</v>
      </c>
      <c r="AT270" s="226" t="s">
        <v>176</v>
      </c>
      <c r="AU270" s="226" t="s">
        <v>81</v>
      </c>
      <c r="AY270" s="19" t="s">
        <v>174</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181</v>
      </c>
      <c r="BM270" s="226" t="s">
        <v>438</v>
      </c>
    </row>
    <row r="271" s="2" customFormat="1">
      <c r="A271" s="40"/>
      <c r="B271" s="41"/>
      <c r="C271" s="42"/>
      <c r="D271" s="228" t="s">
        <v>183</v>
      </c>
      <c r="E271" s="42"/>
      <c r="F271" s="229" t="s">
        <v>2462</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183</v>
      </c>
      <c r="AU271" s="19" t="s">
        <v>81</v>
      </c>
    </row>
    <row r="272" s="2" customFormat="1">
      <c r="A272" s="40"/>
      <c r="B272" s="41"/>
      <c r="C272" s="215" t="s">
        <v>301</v>
      </c>
      <c r="D272" s="215" t="s">
        <v>176</v>
      </c>
      <c r="E272" s="216" t="s">
        <v>2463</v>
      </c>
      <c r="F272" s="217" t="s">
        <v>2464</v>
      </c>
      <c r="G272" s="218" t="s">
        <v>252</v>
      </c>
      <c r="H272" s="219">
        <v>150</v>
      </c>
      <c r="I272" s="220"/>
      <c r="J272" s="221">
        <f>ROUND(I272*H272,2)</f>
        <v>0</v>
      </c>
      <c r="K272" s="217" t="s">
        <v>180</v>
      </c>
      <c r="L272" s="46"/>
      <c r="M272" s="222" t="s">
        <v>19</v>
      </c>
      <c r="N272" s="223" t="s">
        <v>43</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181</v>
      </c>
      <c r="AT272" s="226" t="s">
        <v>176</v>
      </c>
      <c r="AU272" s="226" t="s">
        <v>81</v>
      </c>
      <c r="AY272" s="19" t="s">
        <v>174</v>
      </c>
      <c r="BE272" s="227">
        <f>IF(N272="základní",J272,0)</f>
        <v>0</v>
      </c>
      <c r="BF272" s="227">
        <f>IF(N272="snížená",J272,0)</f>
        <v>0</v>
      </c>
      <c r="BG272" s="227">
        <f>IF(N272="zákl. přenesená",J272,0)</f>
        <v>0</v>
      </c>
      <c r="BH272" s="227">
        <f>IF(N272="sníž. přenesená",J272,0)</f>
        <v>0</v>
      </c>
      <c r="BI272" s="227">
        <f>IF(N272="nulová",J272,0)</f>
        <v>0</v>
      </c>
      <c r="BJ272" s="19" t="s">
        <v>79</v>
      </c>
      <c r="BK272" s="227">
        <f>ROUND(I272*H272,2)</f>
        <v>0</v>
      </c>
      <c r="BL272" s="19" t="s">
        <v>181</v>
      </c>
      <c r="BM272" s="226" t="s">
        <v>450</v>
      </c>
    </row>
    <row r="273" s="2" customFormat="1">
      <c r="A273" s="40"/>
      <c r="B273" s="41"/>
      <c r="C273" s="42"/>
      <c r="D273" s="228" t="s">
        <v>183</v>
      </c>
      <c r="E273" s="42"/>
      <c r="F273" s="229" t="s">
        <v>2464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183</v>
      </c>
      <c r="AU273" s="19" t="s">
        <v>81</v>
      </c>
    </row>
    <row r="274" s="2" customFormat="1">
      <c r="A274" s="40"/>
      <c r="B274" s="41"/>
      <c r="C274" s="42"/>
      <c r="D274" s="228" t="s">
        <v>185</v>
      </c>
      <c r="E274" s="42"/>
      <c r="F274" s="233" t="s">
        <v>2465</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185</v>
      </c>
      <c r="AU274" s="19" t="s">
        <v>81</v>
      </c>
    </row>
    <row r="275" s="2" customFormat="1" ht="16.5" customHeight="1">
      <c r="A275" s="40"/>
      <c r="B275" s="41"/>
      <c r="C275" s="245" t="s">
        <v>7</v>
      </c>
      <c r="D275" s="245" t="s">
        <v>269</v>
      </c>
      <c r="E275" s="246" t="s">
        <v>2466</v>
      </c>
      <c r="F275" s="247" t="s">
        <v>2467</v>
      </c>
      <c r="G275" s="248" t="s">
        <v>238</v>
      </c>
      <c r="H275" s="249">
        <v>40.5</v>
      </c>
      <c r="I275" s="250"/>
      <c r="J275" s="251">
        <f>ROUND(I275*H275,2)</f>
        <v>0</v>
      </c>
      <c r="K275" s="247" t="s">
        <v>180</v>
      </c>
      <c r="L275" s="252"/>
      <c r="M275" s="253" t="s">
        <v>19</v>
      </c>
      <c r="N275" s="254"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227</v>
      </c>
      <c r="AT275" s="226" t="s">
        <v>269</v>
      </c>
      <c r="AU275" s="226" t="s">
        <v>81</v>
      </c>
      <c r="AY275" s="19" t="s">
        <v>174</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181</v>
      </c>
      <c r="BM275" s="226" t="s">
        <v>461</v>
      </c>
    </row>
    <row r="276" s="2" customFormat="1">
      <c r="A276" s="40"/>
      <c r="B276" s="41"/>
      <c r="C276" s="42"/>
      <c r="D276" s="228" t="s">
        <v>183</v>
      </c>
      <c r="E276" s="42"/>
      <c r="F276" s="229" t="s">
        <v>2467</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183</v>
      </c>
      <c r="AU276" s="19" t="s">
        <v>81</v>
      </c>
    </row>
    <row r="277" s="13" customFormat="1">
      <c r="A277" s="13"/>
      <c r="B277" s="234"/>
      <c r="C277" s="235"/>
      <c r="D277" s="228" t="s">
        <v>197</v>
      </c>
      <c r="E277" s="236" t="s">
        <v>19</v>
      </c>
      <c r="F277" s="237" t="s">
        <v>2468</v>
      </c>
      <c r="G277" s="235"/>
      <c r="H277" s="238">
        <v>40.5</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197</v>
      </c>
      <c r="AU277" s="244" t="s">
        <v>81</v>
      </c>
      <c r="AV277" s="13" t="s">
        <v>81</v>
      </c>
      <c r="AW277" s="13" t="s">
        <v>33</v>
      </c>
      <c r="AX277" s="13" t="s">
        <v>72</v>
      </c>
      <c r="AY277" s="244" t="s">
        <v>174</v>
      </c>
    </row>
    <row r="278" s="15" customFormat="1">
      <c r="A278" s="15"/>
      <c r="B278" s="270"/>
      <c r="C278" s="271"/>
      <c r="D278" s="228" t="s">
        <v>197</v>
      </c>
      <c r="E278" s="272" t="s">
        <v>19</v>
      </c>
      <c r="F278" s="273" t="s">
        <v>2356</v>
      </c>
      <c r="G278" s="271"/>
      <c r="H278" s="274">
        <v>40.5</v>
      </c>
      <c r="I278" s="275"/>
      <c r="J278" s="271"/>
      <c r="K278" s="271"/>
      <c r="L278" s="276"/>
      <c r="M278" s="277"/>
      <c r="N278" s="278"/>
      <c r="O278" s="278"/>
      <c r="P278" s="278"/>
      <c r="Q278" s="278"/>
      <c r="R278" s="278"/>
      <c r="S278" s="278"/>
      <c r="T278" s="279"/>
      <c r="U278" s="15"/>
      <c r="V278" s="15"/>
      <c r="W278" s="15"/>
      <c r="X278" s="15"/>
      <c r="Y278" s="15"/>
      <c r="Z278" s="15"/>
      <c r="AA278" s="15"/>
      <c r="AB278" s="15"/>
      <c r="AC278" s="15"/>
      <c r="AD278" s="15"/>
      <c r="AE278" s="15"/>
      <c r="AT278" s="280" t="s">
        <v>197</v>
      </c>
      <c r="AU278" s="280" t="s">
        <v>81</v>
      </c>
      <c r="AV278" s="15" t="s">
        <v>181</v>
      </c>
      <c r="AW278" s="15" t="s">
        <v>33</v>
      </c>
      <c r="AX278" s="15" t="s">
        <v>79</v>
      </c>
      <c r="AY278" s="280" t="s">
        <v>174</v>
      </c>
    </row>
    <row r="279" s="2" customFormat="1">
      <c r="A279" s="40"/>
      <c r="B279" s="41"/>
      <c r="C279" s="215" t="s">
        <v>314</v>
      </c>
      <c r="D279" s="215" t="s">
        <v>176</v>
      </c>
      <c r="E279" s="216" t="s">
        <v>264</v>
      </c>
      <c r="F279" s="217" t="s">
        <v>267</v>
      </c>
      <c r="G279" s="218" t="s">
        <v>252</v>
      </c>
      <c r="H279" s="219">
        <v>150</v>
      </c>
      <c r="I279" s="220"/>
      <c r="J279" s="221">
        <f>ROUND(I279*H279,2)</f>
        <v>0</v>
      </c>
      <c r="K279" s="217" t="s">
        <v>180</v>
      </c>
      <c r="L279" s="46"/>
      <c r="M279" s="222" t="s">
        <v>19</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181</v>
      </c>
      <c r="AT279" s="226" t="s">
        <v>176</v>
      </c>
      <c r="AU279" s="226" t="s">
        <v>81</v>
      </c>
      <c r="AY279" s="19" t="s">
        <v>174</v>
      </c>
      <c r="BE279" s="227">
        <f>IF(N279="základní",J279,0)</f>
        <v>0</v>
      </c>
      <c r="BF279" s="227">
        <f>IF(N279="snížená",J279,0)</f>
        <v>0</v>
      </c>
      <c r="BG279" s="227">
        <f>IF(N279="zákl. přenesená",J279,0)</f>
        <v>0</v>
      </c>
      <c r="BH279" s="227">
        <f>IF(N279="sníž. přenesená",J279,0)</f>
        <v>0</v>
      </c>
      <c r="BI279" s="227">
        <f>IF(N279="nulová",J279,0)</f>
        <v>0</v>
      </c>
      <c r="BJ279" s="19" t="s">
        <v>79</v>
      </c>
      <c r="BK279" s="227">
        <f>ROUND(I279*H279,2)</f>
        <v>0</v>
      </c>
      <c r="BL279" s="19" t="s">
        <v>181</v>
      </c>
      <c r="BM279" s="226" t="s">
        <v>475</v>
      </c>
    </row>
    <row r="280" s="2" customFormat="1">
      <c r="A280" s="40"/>
      <c r="B280" s="41"/>
      <c r="C280" s="42"/>
      <c r="D280" s="228" t="s">
        <v>183</v>
      </c>
      <c r="E280" s="42"/>
      <c r="F280" s="229" t="s">
        <v>267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183</v>
      </c>
      <c r="AU280" s="19" t="s">
        <v>81</v>
      </c>
    </row>
    <row r="281" s="2" customFormat="1">
      <c r="A281" s="40"/>
      <c r="B281" s="41"/>
      <c r="C281" s="42"/>
      <c r="D281" s="228" t="s">
        <v>185</v>
      </c>
      <c r="E281" s="42"/>
      <c r="F281" s="233" t="s">
        <v>2469</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185</v>
      </c>
      <c r="AU281" s="19" t="s">
        <v>81</v>
      </c>
    </row>
    <row r="282" s="2" customFormat="1" ht="16.5" customHeight="1">
      <c r="A282" s="40"/>
      <c r="B282" s="41"/>
      <c r="C282" s="245" t="s">
        <v>321</v>
      </c>
      <c r="D282" s="245" t="s">
        <v>269</v>
      </c>
      <c r="E282" s="246" t="s">
        <v>2470</v>
      </c>
      <c r="F282" s="247" t="s">
        <v>2471</v>
      </c>
      <c r="G282" s="248" t="s">
        <v>272</v>
      </c>
      <c r="H282" s="249">
        <v>3</v>
      </c>
      <c r="I282" s="250"/>
      <c r="J282" s="251">
        <f>ROUND(I282*H282,2)</f>
        <v>0</v>
      </c>
      <c r="K282" s="247" t="s">
        <v>180</v>
      </c>
      <c r="L282" s="252"/>
      <c r="M282" s="253" t="s">
        <v>19</v>
      </c>
      <c r="N282" s="254"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227</v>
      </c>
      <c r="AT282" s="226" t="s">
        <v>269</v>
      </c>
      <c r="AU282" s="226" t="s">
        <v>81</v>
      </c>
      <c r="AY282" s="19" t="s">
        <v>174</v>
      </c>
      <c r="BE282" s="227">
        <f>IF(N282="základní",J282,0)</f>
        <v>0</v>
      </c>
      <c r="BF282" s="227">
        <f>IF(N282="snížená",J282,0)</f>
        <v>0</v>
      </c>
      <c r="BG282" s="227">
        <f>IF(N282="zákl. přenesená",J282,0)</f>
        <v>0</v>
      </c>
      <c r="BH282" s="227">
        <f>IF(N282="sníž. přenesená",J282,0)</f>
        <v>0</v>
      </c>
      <c r="BI282" s="227">
        <f>IF(N282="nulová",J282,0)</f>
        <v>0</v>
      </c>
      <c r="BJ282" s="19" t="s">
        <v>79</v>
      </c>
      <c r="BK282" s="227">
        <f>ROUND(I282*H282,2)</f>
        <v>0</v>
      </c>
      <c r="BL282" s="19" t="s">
        <v>181</v>
      </c>
      <c r="BM282" s="226" t="s">
        <v>488</v>
      </c>
    </row>
    <row r="283" s="2" customFormat="1">
      <c r="A283" s="40"/>
      <c r="B283" s="41"/>
      <c r="C283" s="42"/>
      <c r="D283" s="228" t="s">
        <v>183</v>
      </c>
      <c r="E283" s="42"/>
      <c r="F283" s="229" t="s">
        <v>2471</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183</v>
      </c>
      <c r="AU283" s="19" t="s">
        <v>81</v>
      </c>
    </row>
    <row r="284" s="13" customFormat="1">
      <c r="A284" s="13"/>
      <c r="B284" s="234"/>
      <c r="C284" s="235"/>
      <c r="D284" s="228" t="s">
        <v>197</v>
      </c>
      <c r="E284" s="236" t="s">
        <v>19</v>
      </c>
      <c r="F284" s="237" t="s">
        <v>2472</v>
      </c>
      <c r="G284" s="235"/>
      <c r="H284" s="238">
        <v>3</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197</v>
      </c>
      <c r="AU284" s="244" t="s">
        <v>81</v>
      </c>
      <c r="AV284" s="13" t="s">
        <v>81</v>
      </c>
      <c r="AW284" s="13" t="s">
        <v>33</v>
      </c>
      <c r="AX284" s="13" t="s">
        <v>72</v>
      </c>
      <c r="AY284" s="244" t="s">
        <v>174</v>
      </c>
    </row>
    <row r="285" s="15" customFormat="1">
      <c r="A285" s="15"/>
      <c r="B285" s="270"/>
      <c r="C285" s="271"/>
      <c r="D285" s="228" t="s">
        <v>197</v>
      </c>
      <c r="E285" s="272" t="s">
        <v>19</v>
      </c>
      <c r="F285" s="273" t="s">
        <v>2356</v>
      </c>
      <c r="G285" s="271"/>
      <c r="H285" s="274">
        <v>3</v>
      </c>
      <c r="I285" s="275"/>
      <c r="J285" s="271"/>
      <c r="K285" s="271"/>
      <c r="L285" s="276"/>
      <c r="M285" s="277"/>
      <c r="N285" s="278"/>
      <c r="O285" s="278"/>
      <c r="P285" s="278"/>
      <c r="Q285" s="278"/>
      <c r="R285" s="278"/>
      <c r="S285" s="278"/>
      <c r="T285" s="279"/>
      <c r="U285" s="15"/>
      <c r="V285" s="15"/>
      <c r="W285" s="15"/>
      <c r="X285" s="15"/>
      <c r="Y285" s="15"/>
      <c r="Z285" s="15"/>
      <c r="AA285" s="15"/>
      <c r="AB285" s="15"/>
      <c r="AC285" s="15"/>
      <c r="AD285" s="15"/>
      <c r="AE285" s="15"/>
      <c r="AT285" s="280" t="s">
        <v>197</v>
      </c>
      <c r="AU285" s="280" t="s">
        <v>81</v>
      </c>
      <c r="AV285" s="15" t="s">
        <v>181</v>
      </c>
      <c r="AW285" s="15" t="s">
        <v>33</v>
      </c>
      <c r="AX285" s="15" t="s">
        <v>79</v>
      </c>
      <c r="AY285" s="280" t="s">
        <v>174</v>
      </c>
    </row>
    <row r="286" s="12" customFormat="1" ht="22.8" customHeight="1">
      <c r="A286" s="12"/>
      <c r="B286" s="199"/>
      <c r="C286" s="200"/>
      <c r="D286" s="201" t="s">
        <v>71</v>
      </c>
      <c r="E286" s="213" t="s">
        <v>92</v>
      </c>
      <c r="F286" s="213" t="s">
        <v>326</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79</v>
      </c>
      <c r="AT286" s="211" t="s">
        <v>71</v>
      </c>
      <c r="AU286" s="211" t="s">
        <v>79</v>
      </c>
      <c r="AY286" s="210" t="s">
        <v>174</v>
      </c>
      <c r="BK286" s="212">
        <f>SUM(BK287:BK292)</f>
        <v>0</v>
      </c>
    </row>
    <row r="287" s="2" customFormat="1">
      <c r="A287" s="40"/>
      <c r="B287" s="41"/>
      <c r="C287" s="215" t="s">
        <v>327</v>
      </c>
      <c r="D287" s="215" t="s">
        <v>176</v>
      </c>
      <c r="E287" s="216" t="s">
        <v>2473</v>
      </c>
      <c r="F287" s="217" t="s">
        <v>2474</v>
      </c>
      <c r="G287" s="218" t="s">
        <v>179</v>
      </c>
      <c r="H287" s="219">
        <v>88.329999999999998</v>
      </c>
      <c r="I287" s="220"/>
      <c r="J287" s="221">
        <f>ROUND(I287*H287,2)</f>
        <v>0</v>
      </c>
      <c r="K287" s="217" t="s">
        <v>180</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181</v>
      </c>
      <c r="AT287" s="226" t="s">
        <v>176</v>
      </c>
      <c r="AU287" s="226" t="s">
        <v>81</v>
      </c>
      <c r="AY287" s="19" t="s">
        <v>174</v>
      </c>
      <c r="BE287" s="227">
        <f>IF(N287="základní",J287,0)</f>
        <v>0</v>
      </c>
      <c r="BF287" s="227">
        <f>IF(N287="snížená",J287,0)</f>
        <v>0</v>
      </c>
      <c r="BG287" s="227">
        <f>IF(N287="zákl. přenesená",J287,0)</f>
        <v>0</v>
      </c>
      <c r="BH287" s="227">
        <f>IF(N287="sníž. přenesená",J287,0)</f>
        <v>0</v>
      </c>
      <c r="BI287" s="227">
        <f>IF(N287="nulová",J287,0)</f>
        <v>0</v>
      </c>
      <c r="BJ287" s="19" t="s">
        <v>79</v>
      </c>
      <c r="BK287" s="227">
        <f>ROUND(I287*H287,2)</f>
        <v>0</v>
      </c>
      <c r="BL287" s="19" t="s">
        <v>181</v>
      </c>
      <c r="BM287" s="226" t="s">
        <v>500</v>
      </c>
    </row>
    <row r="288" s="2" customFormat="1">
      <c r="A288" s="40"/>
      <c r="B288" s="41"/>
      <c r="C288" s="42"/>
      <c r="D288" s="228" t="s">
        <v>183</v>
      </c>
      <c r="E288" s="42"/>
      <c r="F288" s="229" t="s">
        <v>2474</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183</v>
      </c>
      <c r="AU288" s="19" t="s">
        <v>81</v>
      </c>
    </row>
    <row r="289" s="2" customFormat="1">
      <c r="A289" s="40"/>
      <c r="B289" s="41"/>
      <c r="C289" s="42"/>
      <c r="D289" s="228" t="s">
        <v>185</v>
      </c>
      <c r="E289" s="42"/>
      <c r="F289" s="233" t="s">
        <v>2475</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185</v>
      </c>
      <c r="AU289" s="19" t="s">
        <v>81</v>
      </c>
    </row>
    <row r="290" s="14" customFormat="1">
      <c r="A290" s="14"/>
      <c r="B290" s="255"/>
      <c r="C290" s="256"/>
      <c r="D290" s="228" t="s">
        <v>197</v>
      </c>
      <c r="E290" s="257" t="s">
        <v>19</v>
      </c>
      <c r="F290" s="258" t="s">
        <v>2476</v>
      </c>
      <c r="G290" s="256"/>
      <c r="H290" s="257" t="s">
        <v>19</v>
      </c>
      <c r="I290" s="259"/>
      <c r="J290" s="256"/>
      <c r="K290" s="256"/>
      <c r="L290" s="260"/>
      <c r="M290" s="261"/>
      <c r="N290" s="262"/>
      <c r="O290" s="262"/>
      <c r="P290" s="262"/>
      <c r="Q290" s="262"/>
      <c r="R290" s="262"/>
      <c r="S290" s="262"/>
      <c r="T290" s="263"/>
      <c r="U290" s="14"/>
      <c r="V290" s="14"/>
      <c r="W290" s="14"/>
      <c r="X290" s="14"/>
      <c r="Y290" s="14"/>
      <c r="Z290" s="14"/>
      <c r="AA290" s="14"/>
      <c r="AB290" s="14"/>
      <c r="AC290" s="14"/>
      <c r="AD290" s="14"/>
      <c r="AE290" s="14"/>
      <c r="AT290" s="264" t="s">
        <v>197</v>
      </c>
      <c r="AU290" s="264" t="s">
        <v>81</v>
      </c>
      <c r="AV290" s="14" t="s">
        <v>79</v>
      </c>
      <c r="AW290" s="14" t="s">
        <v>33</v>
      </c>
      <c r="AX290" s="14" t="s">
        <v>72</v>
      </c>
      <c r="AY290" s="264" t="s">
        <v>174</v>
      </c>
    </row>
    <row r="291" s="13" customFormat="1">
      <c r="A291" s="13"/>
      <c r="B291" s="234"/>
      <c r="C291" s="235"/>
      <c r="D291" s="228" t="s">
        <v>197</v>
      </c>
      <c r="E291" s="236" t="s">
        <v>19</v>
      </c>
      <c r="F291" s="237" t="s">
        <v>2477</v>
      </c>
      <c r="G291" s="235"/>
      <c r="H291" s="238">
        <v>88.329999999999998</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197</v>
      </c>
      <c r="AU291" s="244" t="s">
        <v>81</v>
      </c>
      <c r="AV291" s="13" t="s">
        <v>81</v>
      </c>
      <c r="AW291" s="13" t="s">
        <v>33</v>
      </c>
      <c r="AX291" s="13" t="s">
        <v>72</v>
      </c>
      <c r="AY291" s="244" t="s">
        <v>174</v>
      </c>
    </row>
    <row r="292" s="15" customFormat="1">
      <c r="A292" s="15"/>
      <c r="B292" s="270"/>
      <c r="C292" s="271"/>
      <c r="D292" s="228" t="s">
        <v>197</v>
      </c>
      <c r="E292" s="272" t="s">
        <v>19</v>
      </c>
      <c r="F292" s="273" t="s">
        <v>2356</v>
      </c>
      <c r="G292" s="271"/>
      <c r="H292" s="274">
        <v>88.329999999999998</v>
      </c>
      <c r="I292" s="275"/>
      <c r="J292" s="271"/>
      <c r="K292" s="271"/>
      <c r="L292" s="276"/>
      <c r="M292" s="277"/>
      <c r="N292" s="278"/>
      <c r="O292" s="278"/>
      <c r="P292" s="278"/>
      <c r="Q292" s="278"/>
      <c r="R292" s="278"/>
      <c r="S292" s="278"/>
      <c r="T292" s="279"/>
      <c r="U292" s="15"/>
      <c r="V292" s="15"/>
      <c r="W292" s="15"/>
      <c r="X292" s="15"/>
      <c r="Y292" s="15"/>
      <c r="Z292" s="15"/>
      <c r="AA292" s="15"/>
      <c r="AB292" s="15"/>
      <c r="AC292" s="15"/>
      <c r="AD292" s="15"/>
      <c r="AE292" s="15"/>
      <c r="AT292" s="280" t="s">
        <v>197</v>
      </c>
      <c r="AU292" s="280" t="s">
        <v>81</v>
      </c>
      <c r="AV292" s="15" t="s">
        <v>181</v>
      </c>
      <c r="AW292" s="15" t="s">
        <v>33</v>
      </c>
      <c r="AX292" s="15" t="s">
        <v>79</v>
      </c>
      <c r="AY292" s="280" t="s">
        <v>174</v>
      </c>
    </row>
    <row r="293" s="12" customFormat="1" ht="22.8" customHeight="1">
      <c r="A293" s="12"/>
      <c r="B293" s="199"/>
      <c r="C293" s="200"/>
      <c r="D293" s="201" t="s">
        <v>71</v>
      </c>
      <c r="E293" s="213" t="s">
        <v>181</v>
      </c>
      <c r="F293" s="213" t="s">
        <v>429</v>
      </c>
      <c r="G293" s="200"/>
      <c r="H293" s="200"/>
      <c r="I293" s="203"/>
      <c r="J293" s="214">
        <f>BK293</f>
        <v>0</v>
      </c>
      <c r="K293" s="200"/>
      <c r="L293" s="205"/>
      <c r="M293" s="206"/>
      <c r="N293" s="207"/>
      <c r="O293" s="207"/>
      <c r="P293" s="208">
        <f>SUM(P294:P303)</f>
        <v>0</v>
      </c>
      <c r="Q293" s="207"/>
      <c r="R293" s="208">
        <f>SUM(R294:R303)</f>
        <v>0</v>
      </c>
      <c r="S293" s="207"/>
      <c r="T293" s="209">
        <f>SUM(T294:T303)</f>
        <v>0</v>
      </c>
      <c r="U293" s="12"/>
      <c r="V293" s="12"/>
      <c r="W293" s="12"/>
      <c r="X293" s="12"/>
      <c r="Y293" s="12"/>
      <c r="Z293" s="12"/>
      <c r="AA293" s="12"/>
      <c r="AB293" s="12"/>
      <c r="AC293" s="12"/>
      <c r="AD293" s="12"/>
      <c r="AE293" s="12"/>
      <c r="AR293" s="210" t="s">
        <v>79</v>
      </c>
      <c r="AT293" s="211" t="s">
        <v>71</v>
      </c>
      <c r="AU293" s="211" t="s">
        <v>79</v>
      </c>
      <c r="AY293" s="210" t="s">
        <v>174</v>
      </c>
      <c r="BK293" s="212">
        <f>SUM(BK294:BK303)</f>
        <v>0</v>
      </c>
    </row>
    <row r="294" s="2" customFormat="1" ht="33" customHeight="1">
      <c r="A294" s="40"/>
      <c r="B294" s="41"/>
      <c r="C294" s="215" t="s">
        <v>335</v>
      </c>
      <c r="D294" s="215" t="s">
        <v>176</v>
      </c>
      <c r="E294" s="216" t="s">
        <v>2478</v>
      </c>
      <c r="F294" s="217" t="s">
        <v>2479</v>
      </c>
      <c r="G294" s="218" t="s">
        <v>193</v>
      </c>
      <c r="H294" s="219">
        <v>9.1319999999999997</v>
      </c>
      <c r="I294" s="220"/>
      <c r="J294" s="221">
        <f>ROUND(I294*H294,2)</f>
        <v>0</v>
      </c>
      <c r="K294" s="217" t="s">
        <v>180</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181</v>
      </c>
      <c r="AT294" s="226" t="s">
        <v>176</v>
      </c>
      <c r="AU294" s="226" t="s">
        <v>81</v>
      </c>
      <c r="AY294" s="19" t="s">
        <v>174</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181</v>
      </c>
      <c r="BM294" s="226" t="s">
        <v>522</v>
      </c>
    </row>
    <row r="295" s="2" customFormat="1">
      <c r="A295" s="40"/>
      <c r="B295" s="41"/>
      <c r="C295" s="42"/>
      <c r="D295" s="228" t="s">
        <v>183</v>
      </c>
      <c r="E295" s="42"/>
      <c r="F295" s="229" t="s">
        <v>2479</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183</v>
      </c>
      <c r="AU295" s="19" t="s">
        <v>81</v>
      </c>
    </row>
    <row r="296" s="2" customFormat="1">
      <c r="A296" s="40"/>
      <c r="B296" s="41"/>
      <c r="C296" s="42"/>
      <c r="D296" s="228" t="s">
        <v>185</v>
      </c>
      <c r="E296" s="42"/>
      <c r="F296" s="233" t="s">
        <v>2480</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185</v>
      </c>
      <c r="AU296" s="19" t="s">
        <v>81</v>
      </c>
    </row>
    <row r="297" s="14" customFormat="1">
      <c r="A297" s="14"/>
      <c r="B297" s="255"/>
      <c r="C297" s="256"/>
      <c r="D297" s="228" t="s">
        <v>197</v>
      </c>
      <c r="E297" s="257" t="s">
        <v>19</v>
      </c>
      <c r="F297" s="258" t="s">
        <v>2481</v>
      </c>
      <c r="G297" s="256"/>
      <c r="H297" s="257" t="s">
        <v>19</v>
      </c>
      <c r="I297" s="259"/>
      <c r="J297" s="256"/>
      <c r="K297" s="256"/>
      <c r="L297" s="260"/>
      <c r="M297" s="261"/>
      <c r="N297" s="262"/>
      <c r="O297" s="262"/>
      <c r="P297" s="262"/>
      <c r="Q297" s="262"/>
      <c r="R297" s="262"/>
      <c r="S297" s="262"/>
      <c r="T297" s="263"/>
      <c r="U297" s="14"/>
      <c r="V297" s="14"/>
      <c r="W297" s="14"/>
      <c r="X297" s="14"/>
      <c r="Y297" s="14"/>
      <c r="Z297" s="14"/>
      <c r="AA297" s="14"/>
      <c r="AB297" s="14"/>
      <c r="AC297" s="14"/>
      <c r="AD297" s="14"/>
      <c r="AE297" s="14"/>
      <c r="AT297" s="264" t="s">
        <v>197</v>
      </c>
      <c r="AU297" s="264" t="s">
        <v>81</v>
      </c>
      <c r="AV297" s="14" t="s">
        <v>79</v>
      </c>
      <c r="AW297" s="14" t="s">
        <v>33</v>
      </c>
      <c r="AX297" s="14" t="s">
        <v>72</v>
      </c>
      <c r="AY297" s="264" t="s">
        <v>174</v>
      </c>
    </row>
    <row r="298" s="13" customFormat="1">
      <c r="A298" s="13"/>
      <c r="B298" s="234"/>
      <c r="C298" s="235"/>
      <c r="D298" s="228" t="s">
        <v>197</v>
      </c>
      <c r="E298" s="236" t="s">
        <v>19</v>
      </c>
      <c r="F298" s="237" t="s">
        <v>2482</v>
      </c>
      <c r="G298" s="235"/>
      <c r="H298" s="238">
        <v>1.8220000000000001</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197</v>
      </c>
      <c r="AU298" s="244" t="s">
        <v>81</v>
      </c>
      <c r="AV298" s="13" t="s">
        <v>81</v>
      </c>
      <c r="AW298" s="13" t="s">
        <v>33</v>
      </c>
      <c r="AX298" s="13" t="s">
        <v>72</v>
      </c>
      <c r="AY298" s="244" t="s">
        <v>174</v>
      </c>
    </row>
    <row r="299" s="14" customFormat="1">
      <c r="A299" s="14"/>
      <c r="B299" s="255"/>
      <c r="C299" s="256"/>
      <c r="D299" s="228" t="s">
        <v>197</v>
      </c>
      <c r="E299" s="257" t="s">
        <v>19</v>
      </c>
      <c r="F299" s="258" t="s">
        <v>2483</v>
      </c>
      <c r="G299" s="256"/>
      <c r="H299" s="257" t="s">
        <v>19</v>
      </c>
      <c r="I299" s="259"/>
      <c r="J299" s="256"/>
      <c r="K299" s="256"/>
      <c r="L299" s="260"/>
      <c r="M299" s="261"/>
      <c r="N299" s="262"/>
      <c r="O299" s="262"/>
      <c r="P299" s="262"/>
      <c r="Q299" s="262"/>
      <c r="R299" s="262"/>
      <c r="S299" s="262"/>
      <c r="T299" s="263"/>
      <c r="U299" s="14"/>
      <c r="V299" s="14"/>
      <c r="W299" s="14"/>
      <c r="X299" s="14"/>
      <c r="Y299" s="14"/>
      <c r="Z299" s="14"/>
      <c r="AA299" s="14"/>
      <c r="AB299" s="14"/>
      <c r="AC299" s="14"/>
      <c r="AD299" s="14"/>
      <c r="AE299" s="14"/>
      <c r="AT299" s="264" t="s">
        <v>197</v>
      </c>
      <c r="AU299" s="264" t="s">
        <v>81</v>
      </c>
      <c r="AV299" s="14" t="s">
        <v>79</v>
      </c>
      <c r="AW299" s="14" t="s">
        <v>33</v>
      </c>
      <c r="AX299" s="14" t="s">
        <v>72</v>
      </c>
      <c r="AY299" s="264" t="s">
        <v>174</v>
      </c>
    </row>
    <row r="300" s="13" customFormat="1">
      <c r="A300" s="13"/>
      <c r="B300" s="234"/>
      <c r="C300" s="235"/>
      <c r="D300" s="228" t="s">
        <v>197</v>
      </c>
      <c r="E300" s="236" t="s">
        <v>19</v>
      </c>
      <c r="F300" s="237" t="s">
        <v>2484</v>
      </c>
      <c r="G300" s="235"/>
      <c r="H300" s="238">
        <v>3.698</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197</v>
      </c>
      <c r="AU300" s="244" t="s">
        <v>81</v>
      </c>
      <c r="AV300" s="13" t="s">
        <v>81</v>
      </c>
      <c r="AW300" s="13" t="s">
        <v>33</v>
      </c>
      <c r="AX300" s="13" t="s">
        <v>72</v>
      </c>
      <c r="AY300" s="244" t="s">
        <v>174</v>
      </c>
    </row>
    <row r="301" s="14" customFormat="1">
      <c r="A301" s="14"/>
      <c r="B301" s="255"/>
      <c r="C301" s="256"/>
      <c r="D301" s="228" t="s">
        <v>197</v>
      </c>
      <c r="E301" s="257" t="s">
        <v>19</v>
      </c>
      <c r="F301" s="258" t="s">
        <v>2353</v>
      </c>
      <c r="G301" s="256"/>
      <c r="H301" s="257" t="s">
        <v>19</v>
      </c>
      <c r="I301" s="259"/>
      <c r="J301" s="256"/>
      <c r="K301" s="256"/>
      <c r="L301" s="260"/>
      <c r="M301" s="261"/>
      <c r="N301" s="262"/>
      <c r="O301" s="262"/>
      <c r="P301" s="262"/>
      <c r="Q301" s="262"/>
      <c r="R301" s="262"/>
      <c r="S301" s="262"/>
      <c r="T301" s="263"/>
      <c r="U301" s="14"/>
      <c r="V301" s="14"/>
      <c r="W301" s="14"/>
      <c r="X301" s="14"/>
      <c r="Y301" s="14"/>
      <c r="Z301" s="14"/>
      <c r="AA301" s="14"/>
      <c r="AB301" s="14"/>
      <c r="AC301" s="14"/>
      <c r="AD301" s="14"/>
      <c r="AE301" s="14"/>
      <c r="AT301" s="264" t="s">
        <v>197</v>
      </c>
      <c r="AU301" s="264" t="s">
        <v>81</v>
      </c>
      <c r="AV301" s="14" t="s">
        <v>79</v>
      </c>
      <c r="AW301" s="14" t="s">
        <v>33</v>
      </c>
      <c r="AX301" s="14" t="s">
        <v>72</v>
      </c>
      <c r="AY301" s="264" t="s">
        <v>174</v>
      </c>
    </row>
    <row r="302" s="13" customFormat="1">
      <c r="A302" s="13"/>
      <c r="B302" s="234"/>
      <c r="C302" s="235"/>
      <c r="D302" s="228" t="s">
        <v>197</v>
      </c>
      <c r="E302" s="236" t="s">
        <v>19</v>
      </c>
      <c r="F302" s="237" t="s">
        <v>2485</v>
      </c>
      <c r="G302" s="235"/>
      <c r="H302" s="238">
        <v>3.6120000000000001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197</v>
      </c>
      <c r="AU302" s="244" t="s">
        <v>81</v>
      </c>
      <c r="AV302" s="13" t="s">
        <v>81</v>
      </c>
      <c r="AW302" s="13" t="s">
        <v>33</v>
      </c>
      <c r="AX302" s="13" t="s">
        <v>72</v>
      </c>
      <c r="AY302" s="244" t="s">
        <v>174</v>
      </c>
    </row>
    <row r="303" s="15" customFormat="1">
      <c r="A303" s="15"/>
      <c r="B303" s="270"/>
      <c r="C303" s="271"/>
      <c r="D303" s="228" t="s">
        <v>197</v>
      </c>
      <c r="E303" s="272" t="s">
        <v>19</v>
      </c>
      <c r="F303" s="273" t="s">
        <v>2356</v>
      </c>
      <c r="G303" s="271"/>
      <c r="H303" s="274">
        <v>9.1319999999999997</v>
      </c>
      <c r="I303" s="275"/>
      <c r="J303" s="271"/>
      <c r="K303" s="271"/>
      <c r="L303" s="276"/>
      <c r="M303" s="277"/>
      <c r="N303" s="278"/>
      <c r="O303" s="278"/>
      <c r="P303" s="278"/>
      <c r="Q303" s="278"/>
      <c r="R303" s="278"/>
      <c r="S303" s="278"/>
      <c r="T303" s="279"/>
      <c r="U303" s="15"/>
      <c r="V303" s="15"/>
      <c r="W303" s="15"/>
      <c r="X303" s="15"/>
      <c r="Y303" s="15"/>
      <c r="Z303" s="15"/>
      <c r="AA303" s="15"/>
      <c r="AB303" s="15"/>
      <c r="AC303" s="15"/>
      <c r="AD303" s="15"/>
      <c r="AE303" s="15"/>
      <c r="AT303" s="280" t="s">
        <v>197</v>
      </c>
      <c r="AU303" s="280" t="s">
        <v>81</v>
      </c>
      <c r="AV303" s="15" t="s">
        <v>181</v>
      </c>
      <c r="AW303" s="15" t="s">
        <v>33</v>
      </c>
      <c r="AX303" s="15" t="s">
        <v>79</v>
      </c>
      <c r="AY303" s="280" t="s">
        <v>174</v>
      </c>
    </row>
    <row r="304" s="12" customFormat="1" ht="22.8" customHeight="1">
      <c r="A304" s="12"/>
      <c r="B304" s="199"/>
      <c r="C304" s="200"/>
      <c r="D304" s="201" t="s">
        <v>71</v>
      </c>
      <c r="E304" s="213" t="s">
        <v>214</v>
      </c>
      <c r="F304" s="213" t="s">
        <v>472</v>
      </c>
      <c r="G304" s="200"/>
      <c r="H304" s="200"/>
      <c r="I304" s="203"/>
      <c r="J304" s="214">
        <f>BK304</f>
        <v>0</v>
      </c>
      <c r="K304" s="200"/>
      <c r="L304" s="205"/>
      <c r="M304" s="206"/>
      <c r="N304" s="207"/>
      <c r="O304" s="207"/>
      <c r="P304" s="208">
        <f>SUM(P305:P338)</f>
        <v>0</v>
      </c>
      <c r="Q304" s="207"/>
      <c r="R304" s="208">
        <f>SUM(R305:R338)</f>
        <v>0</v>
      </c>
      <c r="S304" s="207"/>
      <c r="T304" s="209">
        <f>SUM(T305:T338)</f>
        <v>0</v>
      </c>
      <c r="U304" s="12"/>
      <c r="V304" s="12"/>
      <c r="W304" s="12"/>
      <c r="X304" s="12"/>
      <c r="Y304" s="12"/>
      <c r="Z304" s="12"/>
      <c r="AA304" s="12"/>
      <c r="AB304" s="12"/>
      <c r="AC304" s="12"/>
      <c r="AD304" s="12"/>
      <c r="AE304" s="12"/>
      <c r="AR304" s="210" t="s">
        <v>79</v>
      </c>
      <c r="AT304" s="211" t="s">
        <v>71</v>
      </c>
      <c r="AU304" s="211" t="s">
        <v>79</v>
      </c>
      <c r="AY304" s="210" t="s">
        <v>174</v>
      </c>
      <c r="BK304" s="212">
        <f>SUM(BK305:BK338)</f>
        <v>0</v>
      </c>
    </row>
    <row r="305" s="2" customFormat="1">
      <c r="A305" s="40"/>
      <c r="B305" s="41"/>
      <c r="C305" s="215" t="s">
        <v>343</v>
      </c>
      <c r="D305" s="215" t="s">
        <v>176</v>
      </c>
      <c r="E305" s="216" t="s">
        <v>751</v>
      </c>
      <c r="F305" s="217" t="s">
        <v>754</v>
      </c>
      <c r="G305" s="218" t="s">
        <v>193</v>
      </c>
      <c r="H305" s="219">
        <v>9.2629999999999999</v>
      </c>
      <c r="I305" s="220"/>
      <c r="J305" s="221">
        <f>ROUND(I305*H305,2)</f>
        <v>0</v>
      </c>
      <c r="K305" s="217" t="s">
        <v>180</v>
      </c>
      <c r="L305" s="46"/>
      <c r="M305" s="222" t="s">
        <v>19</v>
      </c>
      <c r="N305" s="223" t="s">
        <v>43</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181</v>
      </c>
      <c r="AT305" s="226" t="s">
        <v>176</v>
      </c>
      <c r="AU305" s="226" t="s">
        <v>81</v>
      </c>
      <c r="AY305" s="19" t="s">
        <v>174</v>
      </c>
      <c r="BE305" s="227">
        <f>IF(N305="základní",J305,0)</f>
        <v>0</v>
      </c>
      <c r="BF305" s="227">
        <f>IF(N305="snížená",J305,0)</f>
        <v>0</v>
      </c>
      <c r="BG305" s="227">
        <f>IF(N305="zákl. přenesená",J305,0)</f>
        <v>0</v>
      </c>
      <c r="BH305" s="227">
        <f>IF(N305="sníž. přenesená",J305,0)</f>
        <v>0</v>
      </c>
      <c r="BI305" s="227">
        <f>IF(N305="nulová",J305,0)</f>
        <v>0</v>
      </c>
      <c r="BJ305" s="19" t="s">
        <v>79</v>
      </c>
      <c r="BK305" s="227">
        <f>ROUND(I305*H305,2)</f>
        <v>0</v>
      </c>
      <c r="BL305" s="19" t="s">
        <v>181</v>
      </c>
      <c r="BM305" s="226" t="s">
        <v>534</v>
      </c>
    </row>
    <row r="306" s="2" customFormat="1">
      <c r="A306" s="40"/>
      <c r="B306" s="41"/>
      <c r="C306" s="42"/>
      <c r="D306" s="228" t="s">
        <v>183</v>
      </c>
      <c r="E306" s="42"/>
      <c r="F306" s="229" t="s">
        <v>754</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183</v>
      </c>
      <c r="AU306" s="19" t="s">
        <v>81</v>
      </c>
    </row>
    <row r="307" s="14" customFormat="1">
      <c r="A307" s="14"/>
      <c r="B307" s="255"/>
      <c r="C307" s="256"/>
      <c r="D307" s="228" t="s">
        <v>197</v>
      </c>
      <c r="E307" s="257" t="s">
        <v>19</v>
      </c>
      <c r="F307" s="258" t="s">
        <v>2486</v>
      </c>
      <c r="G307" s="256"/>
      <c r="H307" s="257" t="s">
        <v>19</v>
      </c>
      <c r="I307" s="259"/>
      <c r="J307" s="256"/>
      <c r="K307" s="256"/>
      <c r="L307" s="260"/>
      <c r="M307" s="261"/>
      <c r="N307" s="262"/>
      <c r="O307" s="262"/>
      <c r="P307" s="262"/>
      <c r="Q307" s="262"/>
      <c r="R307" s="262"/>
      <c r="S307" s="262"/>
      <c r="T307" s="263"/>
      <c r="U307" s="14"/>
      <c r="V307" s="14"/>
      <c r="W307" s="14"/>
      <c r="X307" s="14"/>
      <c r="Y307" s="14"/>
      <c r="Z307" s="14"/>
      <c r="AA307" s="14"/>
      <c r="AB307" s="14"/>
      <c r="AC307" s="14"/>
      <c r="AD307" s="14"/>
      <c r="AE307" s="14"/>
      <c r="AT307" s="264" t="s">
        <v>197</v>
      </c>
      <c r="AU307" s="264" t="s">
        <v>81</v>
      </c>
      <c r="AV307" s="14" t="s">
        <v>79</v>
      </c>
      <c r="AW307" s="14" t="s">
        <v>33</v>
      </c>
      <c r="AX307" s="14" t="s">
        <v>72</v>
      </c>
      <c r="AY307" s="264" t="s">
        <v>174</v>
      </c>
    </row>
    <row r="308" s="14" customFormat="1">
      <c r="A308" s="14"/>
      <c r="B308" s="255"/>
      <c r="C308" s="256"/>
      <c r="D308" s="228" t="s">
        <v>197</v>
      </c>
      <c r="E308" s="257" t="s">
        <v>19</v>
      </c>
      <c r="F308" s="258" t="s">
        <v>2487</v>
      </c>
      <c r="G308" s="256"/>
      <c r="H308" s="257" t="s">
        <v>19</v>
      </c>
      <c r="I308" s="259"/>
      <c r="J308" s="256"/>
      <c r="K308" s="256"/>
      <c r="L308" s="260"/>
      <c r="M308" s="261"/>
      <c r="N308" s="262"/>
      <c r="O308" s="262"/>
      <c r="P308" s="262"/>
      <c r="Q308" s="262"/>
      <c r="R308" s="262"/>
      <c r="S308" s="262"/>
      <c r="T308" s="263"/>
      <c r="U308" s="14"/>
      <c r="V308" s="14"/>
      <c r="W308" s="14"/>
      <c r="X308" s="14"/>
      <c r="Y308" s="14"/>
      <c r="Z308" s="14"/>
      <c r="AA308" s="14"/>
      <c r="AB308" s="14"/>
      <c r="AC308" s="14"/>
      <c r="AD308" s="14"/>
      <c r="AE308" s="14"/>
      <c r="AT308" s="264" t="s">
        <v>197</v>
      </c>
      <c r="AU308" s="264" t="s">
        <v>81</v>
      </c>
      <c r="AV308" s="14" t="s">
        <v>79</v>
      </c>
      <c r="AW308" s="14" t="s">
        <v>33</v>
      </c>
      <c r="AX308" s="14" t="s">
        <v>72</v>
      </c>
      <c r="AY308" s="264" t="s">
        <v>174</v>
      </c>
    </row>
    <row r="309" s="13" customFormat="1">
      <c r="A309" s="13"/>
      <c r="B309" s="234"/>
      <c r="C309" s="235"/>
      <c r="D309" s="228" t="s">
        <v>197</v>
      </c>
      <c r="E309" s="236" t="s">
        <v>19</v>
      </c>
      <c r="F309" s="237" t="s">
        <v>2488</v>
      </c>
      <c r="G309" s="235"/>
      <c r="H309" s="238">
        <v>2.3380000000000001</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197</v>
      </c>
      <c r="AU309" s="244" t="s">
        <v>81</v>
      </c>
      <c r="AV309" s="13" t="s">
        <v>81</v>
      </c>
      <c r="AW309" s="13" t="s">
        <v>33</v>
      </c>
      <c r="AX309" s="13" t="s">
        <v>72</v>
      </c>
      <c r="AY309" s="244" t="s">
        <v>174</v>
      </c>
    </row>
    <row r="310" s="14" customFormat="1">
      <c r="A310" s="14"/>
      <c r="B310" s="255"/>
      <c r="C310" s="256"/>
      <c r="D310" s="228" t="s">
        <v>197</v>
      </c>
      <c r="E310" s="257" t="s">
        <v>19</v>
      </c>
      <c r="F310" s="258" t="s">
        <v>2489</v>
      </c>
      <c r="G310" s="256"/>
      <c r="H310" s="257" t="s">
        <v>19</v>
      </c>
      <c r="I310" s="259"/>
      <c r="J310" s="256"/>
      <c r="K310" s="256"/>
      <c r="L310" s="260"/>
      <c r="M310" s="261"/>
      <c r="N310" s="262"/>
      <c r="O310" s="262"/>
      <c r="P310" s="262"/>
      <c r="Q310" s="262"/>
      <c r="R310" s="262"/>
      <c r="S310" s="262"/>
      <c r="T310" s="263"/>
      <c r="U310" s="14"/>
      <c r="V310" s="14"/>
      <c r="W310" s="14"/>
      <c r="X310" s="14"/>
      <c r="Y310" s="14"/>
      <c r="Z310" s="14"/>
      <c r="AA310" s="14"/>
      <c r="AB310" s="14"/>
      <c r="AC310" s="14"/>
      <c r="AD310" s="14"/>
      <c r="AE310" s="14"/>
      <c r="AT310" s="264" t="s">
        <v>197</v>
      </c>
      <c r="AU310" s="264" t="s">
        <v>81</v>
      </c>
      <c r="AV310" s="14" t="s">
        <v>79</v>
      </c>
      <c r="AW310" s="14" t="s">
        <v>33</v>
      </c>
      <c r="AX310" s="14" t="s">
        <v>72</v>
      </c>
      <c r="AY310" s="264" t="s">
        <v>174</v>
      </c>
    </row>
    <row r="311" s="13" customFormat="1">
      <c r="A311" s="13"/>
      <c r="B311" s="234"/>
      <c r="C311" s="235"/>
      <c r="D311" s="228" t="s">
        <v>197</v>
      </c>
      <c r="E311" s="236" t="s">
        <v>19</v>
      </c>
      <c r="F311" s="237" t="s">
        <v>2490</v>
      </c>
      <c r="G311" s="235"/>
      <c r="H311" s="238">
        <v>1.228</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197</v>
      </c>
      <c r="AU311" s="244" t="s">
        <v>81</v>
      </c>
      <c r="AV311" s="13" t="s">
        <v>81</v>
      </c>
      <c r="AW311" s="13" t="s">
        <v>33</v>
      </c>
      <c r="AX311" s="13" t="s">
        <v>72</v>
      </c>
      <c r="AY311" s="244" t="s">
        <v>174</v>
      </c>
    </row>
    <row r="312" s="14" customFormat="1">
      <c r="A312" s="14"/>
      <c r="B312" s="255"/>
      <c r="C312" s="256"/>
      <c r="D312" s="228" t="s">
        <v>197</v>
      </c>
      <c r="E312" s="257" t="s">
        <v>19</v>
      </c>
      <c r="F312" s="258" t="s">
        <v>2491</v>
      </c>
      <c r="G312" s="256"/>
      <c r="H312" s="257" t="s">
        <v>19</v>
      </c>
      <c r="I312" s="259"/>
      <c r="J312" s="256"/>
      <c r="K312" s="256"/>
      <c r="L312" s="260"/>
      <c r="M312" s="261"/>
      <c r="N312" s="262"/>
      <c r="O312" s="262"/>
      <c r="P312" s="262"/>
      <c r="Q312" s="262"/>
      <c r="R312" s="262"/>
      <c r="S312" s="262"/>
      <c r="T312" s="263"/>
      <c r="U312" s="14"/>
      <c r="V312" s="14"/>
      <c r="W312" s="14"/>
      <c r="X312" s="14"/>
      <c r="Y312" s="14"/>
      <c r="Z312" s="14"/>
      <c r="AA312" s="14"/>
      <c r="AB312" s="14"/>
      <c r="AC312" s="14"/>
      <c r="AD312" s="14"/>
      <c r="AE312" s="14"/>
      <c r="AT312" s="264" t="s">
        <v>197</v>
      </c>
      <c r="AU312" s="264" t="s">
        <v>81</v>
      </c>
      <c r="AV312" s="14" t="s">
        <v>79</v>
      </c>
      <c r="AW312" s="14" t="s">
        <v>33</v>
      </c>
      <c r="AX312" s="14" t="s">
        <v>72</v>
      </c>
      <c r="AY312" s="264" t="s">
        <v>174</v>
      </c>
    </row>
    <row r="313" s="14" customFormat="1">
      <c r="A313" s="14"/>
      <c r="B313" s="255"/>
      <c r="C313" s="256"/>
      <c r="D313" s="228" t="s">
        <v>197</v>
      </c>
      <c r="E313" s="257" t="s">
        <v>19</v>
      </c>
      <c r="F313" s="258" t="s">
        <v>2487</v>
      </c>
      <c r="G313" s="256"/>
      <c r="H313" s="257" t="s">
        <v>19</v>
      </c>
      <c r="I313" s="259"/>
      <c r="J313" s="256"/>
      <c r="K313" s="256"/>
      <c r="L313" s="260"/>
      <c r="M313" s="261"/>
      <c r="N313" s="262"/>
      <c r="O313" s="262"/>
      <c r="P313" s="262"/>
      <c r="Q313" s="262"/>
      <c r="R313" s="262"/>
      <c r="S313" s="262"/>
      <c r="T313" s="263"/>
      <c r="U313" s="14"/>
      <c r="V313" s="14"/>
      <c r="W313" s="14"/>
      <c r="X313" s="14"/>
      <c r="Y313" s="14"/>
      <c r="Z313" s="14"/>
      <c r="AA313" s="14"/>
      <c r="AB313" s="14"/>
      <c r="AC313" s="14"/>
      <c r="AD313" s="14"/>
      <c r="AE313" s="14"/>
      <c r="AT313" s="264" t="s">
        <v>197</v>
      </c>
      <c r="AU313" s="264" t="s">
        <v>81</v>
      </c>
      <c r="AV313" s="14" t="s">
        <v>79</v>
      </c>
      <c r="AW313" s="14" t="s">
        <v>33</v>
      </c>
      <c r="AX313" s="14" t="s">
        <v>72</v>
      </c>
      <c r="AY313" s="264" t="s">
        <v>174</v>
      </c>
    </row>
    <row r="314" s="13" customFormat="1">
      <c r="A314" s="13"/>
      <c r="B314" s="234"/>
      <c r="C314" s="235"/>
      <c r="D314" s="228" t="s">
        <v>197</v>
      </c>
      <c r="E314" s="236" t="s">
        <v>19</v>
      </c>
      <c r="F314" s="237" t="s">
        <v>2492</v>
      </c>
      <c r="G314" s="235"/>
      <c r="H314" s="238">
        <v>2.6949999999999998</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197</v>
      </c>
      <c r="AU314" s="244" t="s">
        <v>81</v>
      </c>
      <c r="AV314" s="13" t="s">
        <v>81</v>
      </c>
      <c r="AW314" s="13" t="s">
        <v>33</v>
      </c>
      <c r="AX314" s="13" t="s">
        <v>72</v>
      </c>
      <c r="AY314" s="244" t="s">
        <v>174</v>
      </c>
    </row>
    <row r="315" s="14" customFormat="1">
      <c r="A315" s="14"/>
      <c r="B315" s="255"/>
      <c r="C315" s="256"/>
      <c r="D315" s="228" t="s">
        <v>197</v>
      </c>
      <c r="E315" s="257" t="s">
        <v>19</v>
      </c>
      <c r="F315" s="258" t="s">
        <v>2489</v>
      </c>
      <c r="G315" s="256"/>
      <c r="H315" s="257" t="s">
        <v>19</v>
      </c>
      <c r="I315" s="259"/>
      <c r="J315" s="256"/>
      <c r="K315" s="256"/>
      <c r="L315" s="260"/>
      <c r="M315" s="261"/>
      <c r="N315" s="262"/>
      <c r="O315" s="262"/>
      <c r="P315" s="262"/>
      <c r="Q315" s="262"/>
      <c r="R315" s="262"/>
      <c r="S315" s="262"/>
      <c r="T315" s="263"/>
      <c r="U315" s="14"/>
      <c r="V315" s="14"/>
      <c r="W315" s="14"/>
      <c r="X315" s="14"/>
      <c r="Y315" s="14"/>
      <c r="Z315" s="14"/>
      <c r="AA315" s="14"/>
      <c r="AB315" s="14"/>
      <c r="AC315" s="14"/>
      <c r="AD315" s="14"/>
      <c r="AE315" s="14"/>
      <c r="AT315" s="264" t="s">
        <v>197</v>
      </c>
      <c r="AU315" s="264" t="s">
        <v>81</v>
      </c>
      <c r="AV315" s="14" t="s">
        <v>79</v>
      </c>
      <c r="AW315" s="14" t="s">
        <v>33</v>
      </c>
      <c r="AX315" s="14" t="s">
        <v>72</v>
      </c>
      <c r="AY315" s="264" t="s">
        <v>174</v>
      </c>
    </row>
    <row r="316" s="13" customFormat="1">
      <c r="A316" s="13"/>
      <c r="B316" s="234"/>
      <c r="C316" s="235"/>
      <c r="D316" s="228" t="s">
        <v>197</v>
      </c>
      <c r="E316" s="236" t="s">
        <v>19</v>
      </c>
      <c r="F316" s="237" t="s">
        <v>2493</v>
      </c>
      <c r="G316" s="235"/>
      <c r="H316" s="238">
        <v>1.415</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197</v>
      </c>
      <c r="AU316" s="244" t="s">
        <v>81</v>
      </c>
      <c r="AV316" s="13" t="s">
        <v>81</v>
      </c>
      <c r="AW316" s="13" t="s">
        <v>33</v>
      </c>
      <c r="AX316" s="13" t="s">
        <v>72</v>
      </c>
      <c r="AY316" s="244" t="s">
        <v>174</v>
      </c>
    </row>
    <row r="317" s="14" customFormat="1">
      <c r="A317" s="14"/>
      <c r="B317" s="255"/>
      <c r="C317" s="256"/>
      <c r="D317" s="228" t="s">
        <v>197</v>
      </c>
      <c r="E317" s="257" t="s">
        <v>19</v>
      </c>
      <c r="F317" s="258" t="s">
        <v>2494</v>
      </c>
      <c r="G317" s="256"/>
      <c r="H317" s="257" t="s">
        <v>19</v>
      </c>
      <c r="I317" s="259"/>
      <c r="J317" s="256"/>
      <c r="K317" s="256"/>
      <c r="L317" s="260"/>
      <c r="M317" s="261"/>
      <c r="N317" s="262"/>
      <c r="O317" s="262"/>
      <c r="P317" s="262"/>
      <c r="Q317" s="262"/>
      <c r="R317" s="262"/>
      <c r="S317" s="262"/>
      <c r="T317" s="263"/>
      <c r="U317" s="14"/>
      <c r="V317" s="14"/>
      <c r="W317" s="14"/>
      <c r="X317" s="14"/>
      <c r="Y317" s="14"/>
      <c r="Z317" s="14"/>
      <c r="AA317" s="14"/>
      <c r="AB317" s="14"/>
      <c r="AC317" s="14"/>
      <c r="AD317" s="14"/>
      <c r="AE317" s="14"/>
      <c r="AT317" s="264" t="s">
        <v>197</v>
      </c>
      <c r="AU317" s="264" t="s">
        <v>81</v>
      </c>
      <c r="AV317" s="14" t="s">
        <v>79</v>
      </c>
      <c r="AW317" s="14" t="s">
        <v>33</v>
      </c>
      <c r="AX317" s="14" t="s">
        <v>72</v>
      </c>
      <c r="AY317" s="264" t="s">
        <v>174</v>
      </c>
    </row>
    <row r="318" s="14" customFormat="1">
      <c r="A318" s="14"/>
      <c r="B318" s="255"/>
      <c r="C318" s="256"/>
      <c r="D318" s="228" t="s">
        <v>197</v>
      </c>
      <c r="E318" s="257" t="s">
        <v>19</v>
      </c>
      <c r="F318" s="258" t="s">
        <v>2495</v>
      </c>
      <c r="G318" s="256"/>
      <c r="H318" s="257" t="s">
        <v>19</v>
      </c>
      <c r="I318" s="259"/>
      <c r="J318" s="256"/>
      <c r="K318" s="256"/>
      <c r="L318" s="260"/>
      <c r="M318" s="261"/>
      <c r="N318" s="262"/>
      <c r="O318" s="262"/>
      <c r="P318" s="262"/>
      <c r="Q318" s="262"/>
      <c r="R318" s="262"/>
      <c r="S318" s="262"/>
      <c r="T318" s="263"/>
      <c r="U318" s="14"/>
      <c r="V318" s="14"/>
      <c r="W318" s="14"/>
      <c r="X318" s="14"/>
      <c r="Y318" s="14"/>
      <c r="Z318" s="14"/>
      <c r="AA318" s="14"/>
      <c r="AB318" s="14"/>
      <c r="AC318" s="14"/>
      <c r="AD318" s="14"/>
      <c r="AE318" s="14"/>
      <c r="AT318" s="264" t="s">
        <v>197</v>
      </c>
      <c r="AU318" s="264" t="s">
        <v>81</v>
      </c>
      <c r="AV318" s="14" t="s">
        <v>79</v>
      </c>
      <c r="AW318" s="14" t="s">
        <v>33</v>
      </c>
      <c r="AX318" s="14" t="s">
        <v>72</v>
      </c>
      <c r="AY318" s="264" t="s">
        <v>174</v>
      </c>
    </row>
    <row r="319" s="13" customFormat="1">
      <c r="A319" s="13"/>
      <c r="B319" s="234"/>
      <c r="C319" s="235"/>
      <c r="D319" s="228" t="s">
        <v>197</v>
      </c>
      <c r="E319" s="236" t="s">
        <v>19</v>
      </c>
      <c r="F319" s="237" t="s">
        <v>2496</v>
      </c>
      <c r="G319" s="235"/>
      <c r="H319" s="238">
        <v>1.587</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197</v>
      </c>
      <c r="AU319" s="244" t="s">
        <v>81</v>
      </c>
      <c r="AV319" s="13" t="s">
        <v>81</v>
      </c>
      <c r="AW319" s="13" t="s">
        <v>33</v>
      </c>
      <c r="AX319" s="13" t="s">
        <v>72</v>
      </c>
      <c r="AY319" s="244" t="s">
        <v>174</v>
      </c>
    </row>
    <row r="320" s="15" customFormat="1">
      <c r="A320" s="15"/>
      <c r="B320" s="270"/>
      <c r="C320" s="271"/>
      <c r="D320" s="228" t="s">
        <v>197</v>
      </c>
      <c r="E320" s="272" t="s">
        <v>19</v>
      </c>
      <c r="F320" s="273" t="s">
        <v>2356</v>
      </c>
      <c r="G320" s="271"/>
      <c r="H320" s="274">
        <v>9.2629999999999999</v>
      </c>
      <c r="I320" s="275"/>
      <c r="J320" s="271"/>
      <c r="K320" s="271"/>
      <c r="L320" s="276"/>
      <c r="M320" s="277"/>
      <c r="N320" s="278"/>
      <c r="O320" s="278"/>
      <c r="P320" s="278"/>
      <c r="Q320" s="278"/>
      <c r="R320" s="278"/>
      <c r="S320" s="278"/>
      <c r="T320" s="279"/>
      <c r="U320" s="15"/>
      <c r="V320" s="15"/>
      <c r="W320" s="15"/>
      <c r="X320" s="15"/>
      <c r="Y320" s="15"/>
      <c r="Z320" s="15"/>
      <c r="AA320" s="15"/>
      <c r="AB320" s="15"/>
      <c r="AC320" s="15"/>
      <c r="AD320" s="15"/>
      <c r="AE320" s="15"/>
      <c r="AT320" s="280" t="s">
        <v>197</v>
      </c>
      <c r="AU320" s="280" t="s">
        <v>81</v>
      </c>
      <c r="AV320" s="15" t="s">
        <v>181</v>
      </c>
      <c r="AW320" s="15" t="s">
        <v>33</v>
      </c>
      <c r="AX320" s="15" t="s">
        <v>79</v>
      </c>
      <c r="AY320" s="280" t="s">
        <v>174</v>
      </c>
    </row>
    <row r="321" s="2" customFormat="1" ht="21.75" customHeight="1">
      <c r="A321" s="40"/>
      <c r="B321" s="41"/>
      <c r="C321" s="215" t="s">
        <v>353</v>
      </c>
      <c r="D321" s="215" t="s">
        <v>176</v>
      </c>
      <c r="E321" s="216" t="s">
        <v>2497</v>
      </c>
      <c r="F321" s="217" t="s">
        <v>2498</v>
      </c>
      <c r="G321" s="218" t="s">
        <v>238</v>
      </c>
      <c r="H321" s="219">
        <v>0.60099999999999998</v>
      </c>
      <c r="I321" s="220"/>
      <c r="J321" s="221">
        <f>ROUND(I321*H321,2)</f>
        <v>0</v>
      </c>
      <c r="K321" s="217" t="s">
        <v>180</v>
      </c>
      <c r="L321" s="46"/>
      <c r="M321" s="222" t="s">
        <v>19</v>
      </c>
      <c r="N321" s="223" t="s">
        <v>43</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181</v>
      </c>
      <c r="AT321" s="226" t="s">
        <v>176</v>
      </c>
      <c r="AU321" s="226" t="s">
        <v>81</v>
      </c>
      <c r="AY321" s="19" t="s">
        <v>174</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181</v>
      </c>
      <c r="BM321" s="226" t="s">
        <v>578</v>
      </c>
    </row>
    <row r="322" s="2" customFormat="1">
      <c r="A322" s="40"/>
      <c r="B322" s="41"/>
      <c r="C322" s="42"/>
      <c r="D322" s="228" t="s">
        <v>183</v>
      </c>
      <c r="E322" s="42"/>
      <c r="F322" s="229" t="s">
        <v>2498</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183</v>
      </c>
      <c r="AU322" s="19" t="s">
        <v>81</v>
      </c>
    </row>
    <row r="323" s="2" customFormat="1">
      <c r="A323" s="40"/>
      <c r="B323" s="41"/>
      <c r="C323" s="42"/>
      <c r="D323" s="228" t="s">
        <v>185</v>
      </c>
      <c r="E323" s="42"/>
      <c r="F323" s="233" t="s">
        <v>2499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185</v>
      </c>
      <c r="AU323" s="19" t="s">
        <v>81</v>
      </c>
    </row>
    <row r="324" s="14" customFormat="1">
      <c r="A324" s="14"/>
      <c r="B324" s="255"/>
      <c r="C324" s="256"/>
      <c r="D324" s="228" t="s">
        <v>197</v>
      </c>
      <c r="E324" s="257" t="s">
        <v>19</v>
      </c>
      <c r="F324" s="258" t="s">
        <v>2500</v>
      </c>
      <c r="G324" s="256"/>
      <c r="H324" s="257" t="s">
        <v>19</v>
      </c>
      <c r="I324" s="259"/>
      <c r="J324" s="256"/>
      <c r="K324" s="256"/>
      <c r="L324" s="260"/>
      <c r="M324" s="261"/>
      <c r="N324" s="262"/>
      <c r="O324" s="262"/>
      <c r="P324" s="262"/>
      <c r="Q324" s="262"/>
      <c r="R324" s="262"/>
      <c r="S324" s="262"/>
      <c r="T324" s="263"/>
      <c r="U324" s="14"/>
      <c r="V324" s="14"/>
      <c r="W324" s="14"/>
      <c r="X324" s="14"/>
      <c r="Y324" s="14"/>
      <c r="Z324" s="14"/>
      <c r="AA324" s="14"/>
      <c r="AB324" s="14"/>
      <c r="AC324" s="14"/>
      <c r="AD324" s="14"/>
      <c r="AE324" s="14"/>
      <c r="AT324" s="264" t="s">
        <v>197</v>
      </c>
      <c r="AU324" s="264" t="s">
        <v>81</v>
      </c>
      <c r="AV324" s="14" t="s">
        <v>79</v>
      </c>
      <c r="AW324" s="14" t="s">
        <v>33</v>
      </c>
      <c r="AX324" s="14" t="s">
        <v>72</v>
      </c>
      <c r="AY324" s="264" t="s">
        <v>174</v>
      </c>
    </row>
    <row r="325" s="14" customFormat="1">
      <c r="A325" s="14"/>
      <c r="B325" s="255"/>
      <c r="C325" s="256"/>
      <c r="D325" s="228" t="s">
        <v>197</v>
      </c>
      <c r="E325" s="257" t="s">
        <v>19</v>
      </c>
      <c r="F325" s="258" t="s">
        <v>2486</v>
      </c>
      <c r="G325" s="256"/>
      <c r="H325" s="257" t="s">
        <v>19</v>
      </c>
      <c r="I325" s="259"/>
      <c r="J325" s="256"/>
      <c r="K325" s="256"/>
      <c r="L325" s="260"/>
      <c r="M325" s="261"/>
      <c r="N325" s="262"/>
      <c r="O325" s="262"/>
      <c r="P325" s="262"/>
      <c r="Q325" s="262"/>
      <c r="R325" s="262"/>
      <c r="S325" s="262"/>
      <c r="T325" s="263"/>
      <c r="U325" s="14"/>
      <c r="V325" s="14"/>
      <c r="W325" s="14"/>
      <c r="X325" s="14"/>
      <c r="Y325" s="14"/>
      <c r="Z325" s="14"/>
      <c r="AA325" s="14"/>
      <c r="AB325" s="14"/>
      <c r="AC325" s="14"/>
      <c r="AD325" s="14"/>
      <c r="AE325" s="14"/>
      <c r="AT325" s="264" t="s">
        <v>197</v>
      </c>
      <c r="AU325" s="264" t="s">
        <v>81</v>
      </c>
      <c r="AV325" s="14" t="s">
        <v>79</v>
      </c>
      <c r="AW325" s="14" t="s">
        <v>33</v>
      </c>
      <c r="AX325" s="14" t="s">
        <v>72</v>
      </c>
      <c r="AY325" s="264" t="s">
        <v>174</v>
      </c>
    </row>
    <row r="326" s="14" customFormat="1">
      <c r="A326" s="14"/>
      <c r="B326" s="255"/>
      <c r="C326" s="256"/>
      <c r="D326" s="228" t="s">
        <v>197</v>
      </c>
      <c r="E326" s="257" t="s">
        <v>19</v>
      </c>
      <c r="F326" s="258" t="s">
        <v>2487</v>
      </c>
      <c r="G326" s="256"/>
      <c r="H326" s="257" t="s">
        <v>19</v>
      </c>
      <c r="I326" s="259"/>
      <c r="J326" s="256"/>
      <c r="K326" s="256"/>
      <c r="L326" s="260"/>
      <c r="M326" s="261"/>
      <c r="N326" s="262"/>
      <c r="O326" s="262"/>
      <c r="P326" s="262"/>
      <c r="Q326" s="262"/>
      <c r="R326" s="262"/>
      <c r="S326" s="262"/>
      <c r="T326" s="263"/>
      <c r="U326" s="14"/>
      <c r="V326" s="14"/>
      <c r="W326" s="14"/>
      <c r="X326" s="14"/>
      <c r="Y326" s="14"/>
      <c r="Z326" s="14"/>
      <c r="AA326" s="14"/>
      <c r="AB326" s="14"/>
      <c r="AC326" s="14"/>
      <c r="AD326" s="14"/>
      <c r="AE326" s="14"/>
      <c r="AT326" s="264" t="s">
        <v>197</v>
      </c>
      <c r="AU326" s="264" t="s">
        <v>81</v>
      </c>
      <c r="AV326" s="14" t="s">
        <v>79</v>
      </c>
      <c r="AW326" s="14" t="s">
        <v>33</v>
      </c>
      <c r="AX326" s="14" t="s">
        <v>72</v>
      </c>
      <c r="AY326" s="264" t="s">
        <v>174</v>
      </c>
    </row>
    <row r="327" s="13" customFormat="1">
      <c r="A327" s="13"/>
      <c r="B327" s="234"/>
      <c r="C327" s="235"/>
      <c r="D327" s="228" t="s">
        <v>197</v>
      </c>
      <c r="E327" s="236" t="s">
        <v>19</v>
      </c>
      <c r="F327" s="237" t="s">
        <v>2501</v>
      </c>
      <c r="G327" s="235"/>
      <c r="H327" s="238">
        <v>0.13500000000000001</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197</v>
      </c>
      <c r="AU327" s="244" t="s">
        <v>81</v>
      </c>
      <c r="AV327" s="13" t="s">
        <v>81</v>
      </c>
      <c r="AW327" s="13" t="s">
        <v>33</v>
      </c>
      <c r="AX327" s="13" t="s">
        <v>72</v>
      </c>
      <c r="AY327" s="244" t="s">
        <v>174</v>
      </c>
    </row>
    <row r="328" s="14" customFormat="1">
      <c r="A328" s="14"/>
      <c r="B328" s="255"/>
      <c r="C328" s="256"/>
      <c r="D328" s="228" t="s">
        <v>197</v>
      </c>
      <c r="E328" s="257" t="s">
        <v>19</v>
      </c>
      <c r="F328" s="258" t="s">
        <v>2489</v>
      </c>
      <c r="G328" s="256"/>
      <c r="H328" s="257" t="s">
        <v>19</v>
      </c>
      <c r="I328" s="259"/>
      <c r="J328" s="256"/>
      <c r="K328" s="256"/>
      <c r="L328" s="260"/>
      <c r="M328" s="261"/>
      <c r="N328" s="262"/>
      <c r="O328" s="262"/>
      <c r="P328" s="262"/>
      <c r="Q328" s="262"/>
      <c r="R328" s="262"/>
      <c r="S328" s="262"/>
      <c r="T328" s="263"/>
      <c r="U328" s="14"/>
      <c r="V328" s="14"/>
      <c r="W328" s="14"/>
      <c r="X328" s="14"/>
      <c r="Y328" s="14"/>
      <c r="Z328" s="14"/>
      <c r="AA328" s="14"/>
      <c r="AB328" s="14"/>
      <c r="AC328" s="14"/>
      <c r="AD328" s="14"/>
      <c r="AE328" s="14"/>
      <c r="AT328" s="264" t="s">
        <v>197</v>
      </c>
      <c r="AU328" s="264" t="s">
        <v>81</v>
      </c>
      <c r="AV328" s="14" t="s">
        <v>79</v>
      </c>
      <c r="AW328" s="14" t="s">
        <v>33</v>
      </c>
      <c r="AX328" s="14" t="s">
        <v>72</v>
      </c>
      <c r="AY328" s="264" t="s">
        <v>174</v>
      </c>
    </row>
    <row r="329" s="13" customFormat="1">
      <c r="A329" s="13"/>
      <c r="B329" s="234"/>
      <c r="C329" s="235"/>
      <c r="D329" s="228" t="s">
        <v>197</v>
      </c>
      <c r="E329" s="236" t="s">
        <v>19</v>
      </c>
      <c r="F329" s="237" t="s">
        <v>2502</v>
      </c>
      <c r="G329" s="235"/>
      <c r="H329" s="238">
        <v>0.10100000000000001</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197</v>
      </c>
      <c r="AU329" s="244" t="s">
        <v>81</v>
      </c>
      <c r="AV329" s="13" t="s">
        <v>81</v>
      </c>
      <c r="AW329" s="13" t="s">
        <v>33</v>
      </c>
      <c r="AX329" s="13" t="s">
        <v>72</v>
      </c>
      <c r="AY329" s="244" t="s">
        <v>174</v>
      </c>
    </row>
    <row r="330" s="14" customFormat="1">
      <c r="A330" s="14"/>
      <c r="B330" s="255"/>
      <c r="C330" s="256"/>
      <c r="D330" s="228" t="s">
        <v>197</v>
      </c>
      <c r="E330" s="257" t="s">
        <v>19</v>
      </c>
      <c r="F330" s="258" t="s">
        <v>2491</v>
      </c>
      <c r="G330" s="256"/>
      <c r="H330" s="257" t="s">
        <v>19</v>
      </c>
      <c r="I330" s="259"/>
      <c r="J330" s="256"/>
      <c r="K330" s="256"/>
      <c r="L330" s="260"/>
      <c r="M330" s="261"/>
      <c r="N330" s="262"/>
      <c r="O330" s="262"/>
      <c r="P330" s="262"/>
      <c r="Q330" s="262"/>
      <c r="R330" s="262"/>
      <c r="S330" s="262"/>
      <c r="T330" s="263"/>
      <c r="U330" s="14"/>
      <c r="V330" s="14"/>
      <c r="W330" s="14"/>
      <c r="X330" s="14"/>
      <c r="Y330" s="14"/>
      <c r="Z330" s="14"/>
      <c r="AA330" s="14"/>
      <c r="AB330" s="14"/>
      <c r="AC330" s="14"/>
      <c r="AD330" s="14"/>
      <c r="AE330" s="14"/>
      <c r="AT330" s="264" t="s">
        <v>197</v>
      </c>
      <c r="AU330" s="264" t="s">
        <v>81</v>
      </c>
      <c r="AV330" s="14" t="s">
        <v>79</v>
      </c>
      <c r="AW330" s="14" t="s">
        <v>33</v>
      </c>
      <c r="AX330" s="14" t="s">
        <v>72</v>
      </c>
      <c r="AY330" s="264" t="s">
        <v>174</v>
      </c>
    </row>
    <row r="331" s="14" customFormat="1">
      <c r="A331" s="14"/>
      <c r="B331" s="255"/>
      <c r="C331" s="256"/>
      <c r="D331" s="228" t="s">
        <v>197</v>
      </c>
      <c r="E331" s="257" t="s">
        <v>19</v>
      </c>
      <c r="F331" s="258" t="s">
        <v>2487</v>
      </c>
      <c r="G331" s="256"/>
      <c r="H331" s="257" t="s">
        <v>19</v>
      </c>
      <c r="I331" s="259"/>
      <c r="J331" s="256"/>
      <c r="K331" s="256"/>
      <c r="L331" s="260"/>
      <c r="M331" s="261"/>
      <c r="N331" s="262"/>
      <c r="O331" s="262"/>
      <c r="P331" s="262"/>
      <c r="Q331" s="262"/>
      <c r="R331" s="262"/>
      <c r="S331" s="262"/>
      <c r="T331" s="263"/>
      <c r="U331" s="14"/>
      <c r="V331" s="14"/>
      <c r="W331" s="14"/>
      <c r="X331" s="14"/>
      <c r="Y331" s="14"/>
      <c r="Z331" s="14"/>
      <c r="AA331" s="14"/>
      <c r="AB331" s="14"/>
      <c r="AC331" s="14"/>
      <c r="AD331" s="14"/>
      <c r="AE331" s="14"/>
      <c r="AT331" s="264" t="s">
        <v>197</v>
      </c>
      <c r="AU331" s="264" t="s">
        <v>81</v>
      </c>
      <c r="AV331" s="14" t="s">
        <v>79</v>
      </c>
      <c r="AW331" s="14" t="s">
        <v>33</v>
      </c>
      <c r="AX331" s="14" t="s">
        <v>72</v>
      </c>
      <c r="AY331" s="264" t="s">
        <v>174</v>
      </c>
    </row>
    <row r="332" s="13" customFormat="1">
      <c r="A332" s="13"/>
      <c r="B332" s="234"/>
      <c r="C332" s="235"/>
      <c r="D332" s="228" t="s">
        <v>197</v>
      </c>
      <c r="E332" s="236" t="s">
        <v>19</v>
      </c>
      <c r="F332" s="237" t="s">
        <v>2503</v>
      </c>
      <c r="G332" s="235"/>
      <c r="H332" s="238">
        <v>0.156</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197</v>
      </c>
      <c r="AU332" s="244" t="s">
        <v>81</v>
      </c>
      <c r="AV332" s="13" t="s">
        <v>81</v>
      </c>
      <c r="AW332" s="13" t="s">
        <v>33</v>
      </c>
      <c r="AX332" s="13" t="s">
        <v>72</v>
      </c>
      <c r="AY332" s="244" t="s">
        <v>174</v>
      </c>
    </row>
    <row r="333" s="14" customFormat="1">
      <c r="A333" s="14"/>
      <c r="B333" s="255"/>
      <c r="C333" s="256"/>
      <c r="D333" s="228" t="s">
        <v>197</v>
      </c>
      <c r="E333" s="257" t="s">
        <v>19</v>
      </c>
      <c r="F333" s="258" t="s">
        <v>2489</v>
      </c>
      <c r="G333" s="256"/>
      <c r="H333" s="257" t="s">
        <v>19</v>
      </c>
      <c r="I333" s="259"/>
      <c r="J333" s="256"/>
      <c r="K333" s="256"/>
      <c r="L333" s="260"/>
      <c r="M333" s="261"/>
      <c r="N333" s="262"/>
      <c r="O333" s="262"/>
      <c r="P333" s="262"/>
      <c r="Q333" s="262"/>
      <c r="R333" s="262"/>
      <c r="S333" s="262"/>
      <c r="T333" s="263"/>
      <c r="U333" s="14"/>
      <c r="V333" s="14"/>
      <c r="W333" s="14"/>
      <c r="X333" s="14"/>
      <c r="Y333" s="14"/>
      <c r="Z333" s="14"/>
      <c r="AA333" s="14"/>
      <c r="AB333" s="14"/>
      <c r="AC333" s="14"/>
      <c r="AD333" s="14"/>
      <c r="AE333" s="14"/>
      <c r="AT333" s="264" t="s">
        <v>197</v>
      </c>
      <c r="AU333" s="264" t="s">
        <v>81</v>
      </c>
      <c r="AV333" s="14" t="s">
        <v>79</v>
      </c>
      <c r="AW333" s="14" t="s">
        <v>33</v>
      </c>
      <c r="AX333" s="14" t="s">
        <v>72</v>
      </c>
      <c r="AY333" s="264" t="s">
        <v>174</v>
      </c>
    </row>
    <row r="334" s="13" customFormat="1">
      <c r="A334" s="13"/>
      <c r="B334" s="234"/>
      <c r="C334" s="235"/>
      <c r="D334" s="228" t="s">
        <v>197</v>
      </c>
      <c r="E334" s="236" t="s">
        <v>19</v>
      </c>
      <c r="F334" s="237" t="s">
        <v>2504</v>
      </c>
      <c r="G334" s="235"/>
      <c r="H334" s="238">
        <v>0.11700000000000001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197</v>
      </c>
      <c r="AU334" s="244" t="s">
        <v>81</v>
      </c>
      <c r="AV334" s="13" t="s">
        <v>81</v>
      </c>
      <c r="AW334" s="13" t="s">
        <v>33</v>
      </c>
      <c r="AX334" s="13" t="s">
        <v>72</v>
      </c>
      <c r="AY334" s="244" t="s">
        <v>174</v>
      </c>
    </row>
    <row r="335" s="14" customFormat="1">
      <c r="A335" s="14"/>
      <c r="B335" s="255"/>
      <c r="C335" s="256"/>
      <c r="D335" s="228" t="s">
        <v>197</v>
      </c>
      <c r="E335" s="257" t="s">
        <v>19</v>
      </c>
      <c r="F335" s="258" t="s">
        <v>2494</v>
      </c>
      <c r="G335" s="256"/>
      <c r="H335" s="257" t="s">
        <v>19</v>
      </c>
      <c r="I335" s="259"/>
      <c r="J335" s="256"/>
      <c r="K335" s="256"/>
      <c r="L335" s="260"/>
      <c r="M335" s="261"/>
      <c r="N335" s="262"/>
      <c r="O335" s="262"/>
      <c r="P335" s="262"/>
      <c r="Q335" s="262"/>
      <c r="R335" s="262"/>
      <c r="S335" s="262"/>
      <c r="T335" s="263"/>
      <c r="U335" s="14"/>
      <c r="V335" s="14"/>
      <c r="W335" s="14"/>
      <c r="X335" s="14"/>
      <c r="Y335" s="14"/>
      <c r="Z335" s="14"/>
      <c r="AA335" s="14"/>
      <c r="AB335" s="14"/>
      <c r="AC335" s="14"/>
      <c r="AD335" s="14"/>
      <c r="AE335" s="14"/>
      <c r="AT335" s="264" t="s">
        <v>197</v>
      </c>
      <c r="AU335" s="264" t="s">
        <v>81</v>
      </c>
      <c r="AV335" s="14" t="s">
        <v>79</v>
      </c>
      <c r="AW335" s="14" t="s">
        <v>33</v>
      </c>
      <c r="AX335" s="14" t="s">
        <v>72</v>
      </c>
      <c r="AY335" s="264" t="s">
        <v>174</v>
      </c>
    </row>
    <row r="336" s="14" customFormat="1">
      <c r="A336" s="14"/>
      <c r="B336" s="255"/>
      <c r="C336" s="256"/>
      <c r="D336" s="228" t="s">
        <v>197</v>
      </c>
      <c r="E336" s="257" t="s">
        <v>19</v>
      </c>
      <c r="F336" s="258" t="s">
        <v>2495</v>
      </c>
      <c r="G336" s="256"/>
      <c r="H336" s="257" t="s">
        <v>19</v>
      </c>
      <c r="I336" s="259"/>
      <c r="J336" s="256"/>
      <c r="K336" s="256"/>
      <c r="L336" s="260"/>
      <c r="M336" s="261"/>
      <c r="N336" s="262"/>
      <c r="O336" s="262"/>
      <c r="P336" s="262"/>
      <c r="Q336" s="262"/>
      <c r="R336" s="262"/>
      <c r="S336" s="262"/>
      <c r="T336" s="263"/>
      <c r="U336" s="14"/>
      <c r="V336" s="14"/>
      <c r="W336" s="14"/>
      <c r="X336" s="14"/>
      <c r="Y336" s="14"/>
      <c r="Z336" s="14"/>
      <c r="AA336" s="14"/>
      <c r="AB336" s="14"/>
      <c r="AC336" s="14"/>
      <c r="AD336" s="14"/>
      <c r="AE336" s="14"/>
      <c r="AT336" s="264" t="s">
        <v>197</v>
      </c>
      <c r="AU336" s="264" t="s">
        <v>81</v>
      </c>
      <c r="AV336" s="14" t="s">
        <v>79</v>
      </c>
      <c r="AW336" s="14" t="s">
        <v>33</v>
      </c>
      <c r="AX336" s="14" t="s">
        <v>72</v>
      </c>
      <c r="AY336" s="264" t="s">
        <v>174</v>
      </c>
    </row>
    <row r="337" s="13" customFormat="1">
      <c r="A337" s="13"/>
      <c r="B337" s="234"/>
      <c r="C337" s="235"/>
      <c r="D337" s="228" t="s">
        <v>197</v>
      </c>
      <c r="E337" s="236" t="s">
        <v>19</v>
      </c>
      <c r="F337" s="237" t="s">
        <v>2505</v>
      </c>
      <c r="G337" s="235"/>
      <c r="H337" s="238">
        <v>0.091999999999999998</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197</v>
      </c>
      <c r="AU337" s="244" t="s">
        <v>81</v>
      </c>
      <c r="AV337" s="13" t="s">
        <v>81</v>
      </c>
      <c r="AW337" s="13" t="s">
        <v>33</v>
      </c>
      <c r="AX337" s="13" t="s">
        <v>72</v>
      </c>
      <c r="AY337" s="244" t="s">
        <v>174</v>
      </c>
    </row>
    <row r="338" s="15" customFormat="1">
      <c r="A338" s="15"/>
      <c r="B338" s="270"/>
      <c r="C338" s="271"/>
      <c r="D338" s="228" t="s">
        <v>197</v>
      </c>
      <c r="E338" s="272" t="s">
        <v>19</v>
      </c>
      <c r="F338" s="273" t="s">
        <v>2356</v>
      </c>
      <c r="G338" s="271"/>
      <c r="H338" s="274">
        <v>0.60099999999999998</v>
      </c>
      <c r="I338" s="275"/>
      <c r="J338" s="271"/>
      <c r="K338" s="271"/>
      <c r="L338" s="276"/>
      <c r="M338" s="277"/>
      <c r="N338" s="278"/>
      <c r="O338" s="278"/>
      <c r="P338" s="278"/>
      <c r="Q338" s="278"/>
      <c r="R338" s="278"/>
      <c r="S338" s="278"/>
      <c r="T338" s="279"/>
      <c r="U338" s="15"/>
      <c r="V338" s="15"/>
      <c r="W338" s="15"/>
      <c r="X338" s="15"/>
      <c r="Y338" s="15"/>
      <c r="Z338" s="15"/>
      <c r="AA338" s="15"/>
      <c r="AB338" s="15"/>
      <c r="AC338" s="15"/>
      <c r="AD338" s="15"/>
      <c r="AE338" s="15"/>
      <c r="AT338" s="280" t="s">
        <v>197</v>
      </c>
      <c r="AU338" s="280" t="s">
        <v>81</v>
      </c>
      <c r="AV338" s="15" t="s">
        <v>181</v>
      </c>
      <c r="AW338" s="15" t="s">
        <v>33</v>
      </c>
      <c r="AX338" s="15" t="s">
        <v>79</v>
      </c>
      <c r="AY338" s="280" t="s">
        <v>174</v>
      </c>
    </row>
    <row r="339" s="12" customFormat="1" ht="22.8" customHeight="1">
      <c r="A339" s="12"/>
      <c r="B339" s="199"/>
      <c r="C339" s="200"/>
      <c r="D339" s="201" t="s">
        <v>71</v>
      </c>
      <c r="E339" s="213" t="s">
        <v>227</v>
      </c>
      <c r="F339" s="213" t="s">
        <v>2506</v>
      </c>
      <c r="G339" s="200"/>
      <c r="H339" s="200"/>
      <c r="I339" s="203"/>
      <c r="J339" s="214">
        <f>BK339</f>
        <v>0</v>
      </c>
      <c r="K339" s="200"/>
      <c r="L339" s="205"/>
      <c r="M339" s="206"/>
      <c r="N339" s="207"/>
      <c r="O339" s="207"/>
      <c r="P339" s="208">
        <f>SUM(P340:P385)</f>
        <v>0</v>
      </c>
      <c r="Q339" s="207"/>
      <c r="R339" s="208">
        <f>SUM(R340:R385)</f>
        <v>0</v>
      </c>
      <c r="S339" s="207"/>
      <c r="T339" s="209">
        <f>SUM(T340:T385)</f>
        <v>0</v>
      </c>
      <c r="U339" s="12"/>
      <c r="V339" s="12"/>
      <c r="W339" s="12"/>
      <c r="X339" s="12"/>
      <c r="Y339" s="12"/>
      <c r="Z339" s="12"/>
      <c r="AA339" s="12"/>
      <c r="AB339" s="12"/>
      <c r="AC339" s="12"/>
      <c r="AD339" s="12"/>
      <c r="AE339" s="12"/>
      <c r="AR339" s="210" t="s">
        <v>79</v>
      </c>
      <c r="AT339" s="211" t="s">
        <v>71</v>
      </c>
      <c r="AU339" s="211" t="s">
        <v>79</v>
      </c>
      <c r="AY339" s="210" t="s">
        <v>174</v>
      </c>
      <c r="BK339" s="212">
        <f>SUM(BK340:BK385)</f>
        <v>0</v>
      </c>
    </row>
    <row r="340" s="2" customFormat="1">
      <c r="A340" s="40"/>
      <c r="B340" s="41"/>
      <c r="C340" s="215" t="s">
        <v>363</v>
      </c>
      <c r="D340" s="215" t="s">
        <v>176</v>
      </c>
      <c r="E340" s="216" t="s">
        <v>2507</v>
      </c>
      <c r="F340" s="217" t="s">
        <v>2508</v>
      </c>
      <c r="G340" s="218" t="s">
        <v>179</v>
      </c>
      <c r="H340" s="219">
        <v>117</v>
      </c>
      <c r="I340" s="220"/>
      <c r="J340" s="221">
        <f>ROUND(I340*H340,2)</f>
        <v>0</v>
      </c>
      <c r="K340" s="217" t="s">
        <v>180</v>
      </c>
      <c r="L340" s="46"/>
      <c r="M340" s="222" t="s">
        <v>19</v>
      </c>
      <c r="N340" s="223" t="s">
        <v>43</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181</v>
      </c>
      <c r="AT340" s="226" t="s">
        <v>176</v>
      </c>
      <c r="AU340" s="226" t="s">
        <v>81</v>
      </c>
      <c r="AY340" s="19" t="s">
        <v>174</v>
      </c>
      <c r="BE340" s="227">
        <f>IF(N340="základní",J340,0)</f>
        <v>0</v>
      </c>
      <c r="BF340" s="227">
        <f>IF(N340="snížená",J340,0)</f>
        <v>0</v>
      </c>
      <c r="BG340" s="227">
        <f>IF(N340="zákl. přenesená",J340,0)</f>
        <v>0</v>
      </c>
      <c r="BH340" s="227">
        <f>IF(N340="sníž. přenesená",J340,0)</f>
        <v>0</v>
      </c>
      <c r="BI340" s="227">
        <f>IF(N340="nulová",J340,0)</f>
        <v>0</v>
      </c>
      <c r="BJ340" s="19" t="s">
        <v>79</v>
      </c>
      <c r="BK340" s="227">
        <f>ROUND(I340*H340,2)</f>
        <v>0</v>
      </c>
      <c r="BL340" s="19" t="s">
        <v>181</v>
      </c>
      <c r="BM340" s="226" t="s">
        <v>590</v>
      </c>
    </row>
    <row r="341" s="2" customFormat="1">
      <c r="A341" s="40"/>
      <c r="B341" s="41"/>
      <c r="C341" s="42"/>
      <c r="D341" s="228" t="s">
        <v>183</v>
      </c>
      <c r="E341" s="42"/>
      <c r="F341" s="229" t="s">
        <v>2508</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183</v>
      </c>
      <c r="AU341" s="19" t="s">
        <v>81</v>
      </c>
    </row>
    <row r="342" s="2" customFormat="1">
      <c r="A342" s="40"/>
      <c r="B342" s="41"/>
      <c r="C342" s="42"/>
      <c r="D342" s="228" t="s">
        <v>185</v>
      </c>
      <c r="E342" s="42"/>
      <c r="F342" s="233" t="s">
        <v>2509</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185</v>
      </c>
      <c r="AU342" s="19" t="s">
        <v>81</v>
      </c>
    </row>
    <row r="343" s="13" customFormat="1">
      <c r="A343" s="13"/>
      <c r="B343" s="234"/>
      <c r="C343" s="235"/>
      <c r="D343" s="228" t="s">
        <v>197</v>
      </c>
      <c r="E343" s="236" t="s">
        <v>19</v>
      </c>
      <c r="F343" s="237" t="s">
        <v>2510</v>
      </c>
      <c r="G343" s="235"/>
      <c r="H343" s="238">
        <v>117</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197</v>
      </c>
      <c r="AU343" s="244" t="s">
        <v>81</v>
      </c>
      <c r="AV343" s="13" t="s">
        <v>81</v>
      </c>
      <c r="AW343" s="13" t="s">
        <v>33</v>
      </c>
      <c r="AX343" s="13" t="s">
        <v>72</v>
      </c>
      <c r="AY343" s="244" t="s">
        <v>174</v>
      </c>
    </row>
    <row r="344" s="15" customFormat="1">
      <c r="A344" s="15"/>
      <c r="B344" s="270"/>
      <c r="C344" s="271"/>
      <c r="D344" s="228" t="s">
        <v>197</v>
      </c>
      <c r="E344" s="272" t="s">
        <v>19</v>
      </c>
      <c r="F344" s="273" t="s">
        <v>2356</v>
      </c>
      <c r="G344" s="271"/>
      <c r="H344" s="274">
        <v>117</v>
      </c>
      <c r="I344" s="275"/>
      <c r="J344" s="271"/>
      <c r="K344" s="271"/>
      <c r="L344" s="276"/>
      <c r="M344" s="277"/>
      <c r="N344" s="278"/>
      <c r="O344" s="278"/>
      <c r="P344" s="278"/>
      <c r="Q344" s="278"/>
      <c r="R344" s="278"/>
      <c r="S344" s="278"/>
      <c r="T344" s="279"/>
      <c r="U344" s="15"/>
      <c r="V344" s="15"/>
      <c r="W344" s="15"/>
      <c r="X344" s="15"/>
      <c r="Y344" s="15"/>
      <c r="Z344" s="15"/>
      <c r="AA344" s="15"/>
      <c r="AB344" s="15"/>
      <c r="AC344" s="15"/>
      <c r="AD344" s="15"/>
      <c r="AE344" s="15"/>
      <c r="AT344" s="280" t="s">
        <v>197</v>
      </c>
      <c r="AU344" s="280" t="s">
        <v>81</v>
      </c>
      <c r="AV344" s="15" t="s">
        <v>181</v>
      </c>
      <c r="AW344" s="15" t="s">
        <v>33</v>
      </c>
      <c r="AX344" s="15" t="s">
        <v>79</v>
      </c>
      <c r="AY344" s="280" t="s">
        <v>174</v>
      </c>
    </row>
    <row r="345" s="2" customFormat="1" ht="16.5" customHeight="1">
      <c r="A345" s="40"/>
      <c r="B345" s="41"/>
      <c r="C345" s="215" t="s">
        <v>371</v>
      </c>
      <c r="D345" s="215" t="s">
        <v>176</v>
      </c>
      <c r="E345" s="216" t="s">
        <v>2511</v>
      </c>
      <c r="F345" s="217" t="s">
        <v>2512</v>
      </c>
      <c r="G345" s="218" t="s">
        <v>1400</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181</v>
      </c>
      <c r="AT345" s="226" t="s">
        <v>176</v>
      </c>
      <c r="AU345" s="226" t="s">
        <v>81</v>
      </c>
      <c r="AY345" s="19" t="s">
        <v>174</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181</v>
      </c>
      <c r="BM345" s="226" t="s">
        <v>605</v>
      </c>
    </row>
    <row r="346" s="2" customFormat="1">
      <c r="A346" s="40"/>
      <c r="B346" s="41"/>
      <c r="C346" s="42"/>
      <c r="D346" s="228" t="s">
        <v>183</v>
      </c>
      <c r="E346" s="42"/>
      <c r="F346" s="229" t="s">
        <v>2512</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183</v>
      </c>
      <c r="AU346" s="19" t="s">
        <v>81</v>
      </c>
    </row>
    <row r="347" s="2" customFormat="1">
      <c r="A347" s="40"/>
      <c r="B347" s="41"/>
      <c r="C347" s="215" t="s">
        <v>377</v>
      </c>
      <c r="D347" s="215" t="s">
        <v>176</v>
      </c>
      <c r="E347" s="216" t="s">
        <v>2513</v>
      </c>
      <c r="F347" s="217" t="s">
        <v>2514</v>
      </c>
      <c r="G347" s="218" t="s">
        <v>1400</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181</v>
      </c>
      <c r="AT347" s="226" t="s">
        <v>176</v>
      </c>
      <c r="AU347" s="226" t="s">
        <v>81</v>
      </c>
      <c r="AY347" s="19" t="s">
        <v>174</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181</v>
      </c>
      <c r="BM347" s="226" t="s">
        <v>620</v>
      </c>
    </row>
    <row r="348" s="2" customFormat="1">
      <c r="A348" s="40"/>
      <c r="B348" s="41"/>
      <c r="C348" s="42"/>
      <c r="D348" s="228" t="s">
        <v>183</v>
      </c>
      <c r="E348" s="42"/>
      <c r="F348" s="229" t="s">
        <v>2514</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183</v>
      </c>
      <c r="AU348" s="19" t="s">
        <v>81</v>
      </c>
    </row>
    <row r="349" s="2" customFormat="1">
      <c r="A349" s="40"/>
      <c r="B349" s="41"/>
      <c r="C349" s="215" t="s">
        <v>384</v>
      </c>
      <c r="D349" s="215" t="s">
        <v>176</v>
      </c>
      <c r="E349" s="216" t="s">
        <v>2515</v>
      </c>
      <c r="F349" s="217" t="s">
        <v>2516</v>
      </c>
      <c r="G349" s="218" t="s">
        <v>1400</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181</v>
      </c>
      <c r="AT349" s="226" t="s">
        <v>176</v>
      </c>
      <c r="AU349" s="226" t="s">
        <v>81</v>
      </c>
      <c r="AY349" s="19" t="s">
        <v>174</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181</v>
      </c>
      <c r="BM349" s="226" t="s">
        <v>597</v>
      </c>
    </row>
    <row r="350" s="2" customFormat="1">
      <c r="A350" s="40"/>
      <c r="B350" s="41"/>
      <c r="C350" s="42"/>
      <c r="D350" s="228" t="s">
        <v>183</v>
      </c>
      <c r="E350" s="42"/>
      <c r="F350" s="229" t="s">
        <v>2516</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183</v>
      </c>
      <c r="AU350" s="19" t="s">
        <v>81</v>
      </c>
    </row>
    <row r="351" s="2" customFormat="1">
      <c r="A351" s="40"/>
      <c r="B351" s="41"/>
      <c r="C351" s="215" t="s">
        <v>394</v>
      </c>
      <c r="D351" s="215" t="s">
        <v>176</v>
      </c>
      <c r="E351" s="216" t="s">
        <v>2517</v>
      </c>
      <c r="F351" s="217" t="s">
        <v>2518</v>
      </c>
      <c r="G351" s="218" t="s">
        <v>1400</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181</v>
      </c>
      <c r="AT351" s="226" t="s">
        <v>176</v>
      </c>
      <c r="AU351" s="226" t="s">
        <v>81</v>
      </c>
      <c r="AY351" s="19" t="s">
        <v>174</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181</v>
      </c>
      <c r="BM351" s="226" t="s">
        <v>642</v>
      </c>
    </row>
    <row r="352" s="2" customFormat="1">
      <c r="A352" s="40"/>
      <c r="B352" s="41"/>
      <c r="C352" s="42"/>
      <c r="D352" s="228" t="s">
        <v>183</v>
      </c>
      <c r="E352" s="42"/>
      <c r="F352" s="229" t="s">
        <v>2519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183</v>
      </c>
      <c r="AU352" s="19" t="s">
        <v>81</v>
      </c>
    </row>
    <row r="353" s="2" customFormat="1" ht="44.25" customHeight="1">
      <c r="A353" s="40"/>
      <c r="B353" s="41"/>
      <c r="C353" s="215" t="s">
        <v>401</v>
      </c>
      <c r="D353" s="215" t="s">
        <v>176</v>
      </c>
      <c r="E353" s="216" t="s">
        <v>2520</v>
      </c>
      <c r="F353" s="217" t="s">
        <v>2521</v>
      </c>
      <c r="G353" s="218" t="s">
        <v>366</v>
      </c>
      <c r="H353" s="219">
        <v>2</v>
      </c>
      <c r="I353" s="220"/>
      <c r="J353" s="221">
        <f>ROUND(I353*H353,2)</f>
        <v>0</v>
      </c>
      <c r="K353" s="217" t="s">
        <v>180</v>
      </c>
      <c r="L353" s="46"/>
      <c r="M353" s="222" t="s">
        <v>19</v>
      </c>
      <c r="N353" s="223" t="s">
        <v>43</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181</v>
      </c>
      <c r="AT353" s="226" t="s">
        <v>176</v>
      </c>
      <c r="AU353" s="226" t="s">
        <v>81</v>
      </c>
      <c r="AY353" s="19" t="s">
        <v>174</v>
      </c>
      <c r="BE353" s="227">
        <f>IF(N353="základní",J353,0)</f>
        <v>0</v>
      </c>
      <c r="BF353" s="227">
        <f>IF(N353="snížená",J353,0)</f>
        <v>0</v>
      </c>
      <c r="BG353" s="227">
        <f>IF(N353="zákl. přenesená",J353,0)</f>
        <v>0</v>
      </c>
      <c r="BH353" s="227">
        <f>IF(N353="sníž. přenesená",J353,0)</f>
        <v>0</v>
      </c>
      <c r="BI353" s="227">
        <f>IF(N353="nulová",J353,0)</f>
        <v>0</v>
      </c>
      <c r="BJ353" s="19" t="s">
        <v>79</v>
      </c>
      <c r="BK353" s="227">
        <f>ROUND(I353*H353,2)</f>
        <v>0</v>
      </c>
      <c r="BL353" s="19" t="s">
        <v>181</v>
      </c>
      <c r="BM353" s="226" t="s">
        <v>654</v>
      </c>
    </row>
    <row r="354" s="2" customFormat="1">
      <c r="A354" s="40"/>
      <c r="B354" s="41"/>
      <c r="C354" s="42"/>
      <c r="D354" s="228" t="s">
        <v>183</v>
      </c>
      <c r="E354" s="42"/>
      <c r="F354" s="229" t="s">
        <v>2521</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183</v>
      </c>
      <c r="AU354" s="19" t="s">
        <v>81</v>
      </c>
    </row>
    <row r="355" s="2" customFormat="1">
      <c r="A355" s="40"/>
      <c r="B355" s="41"/>
      <c r="C355" s="42"/>
      <c r="D355" s="228" t="s">
        <v>185</v>
      </c>
      <c r="E355" s="42"/>
      <c r="F355" s="233" t="s">
        <v>2522</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185</v>
      </c>
      <c r="AU355" s="19" t="s">
        <v>81</v>
      </c>
    </row>
    <row r="356" s="2" customFormat="1">
      <c r="A356" s="40"/>
      <c r="B356" s="41"/>
      <c r="C356" s="215" t="s">
        <v>408</v>
      </c>
      <c r="D356" s="215" t="s">
        <v>176</v>
      </c>
      <c r="E356" s="216" t="s">
        <v>2523</v>
      </c>
      <c r="F356" s="217" t="s">
        <v>2524</v>
      </c>
      <c r="G356" s="218" t="s">
        <v>366</v>
      </c>
      <c r="H356" s="219">
        <v>1</v>
      </c>
      <c r="I356" s="220"/>
      <c r="J356" s="221">
        <f>ROUND(I356*H356,2)</f>
        <v>0</v>
      </c>
      <c r="K356" s="217" t="s">
        <v>180</v>
      </c>
      <c r="L356" s="46"/>
      <c r="M356" s="222" t="s">
        <v>19</v>
      </c>
      <c r="N356" s="223" t="s">
        <v>43</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181</v>
      </c>
      <c r="AT356" s="226" t="s">
        <v>176</v>
      </c>
      <c r="AU356" s="226" t="s">
        <v>81</v>
      </c>
      <c r="AY356" s="19" t="s">
        <v>174</v>
      </c>
      <c r="BE356" s="227">
        <f>IF(N356="základní",J356,0)</f>
        <v>0</v>
      </c>
      <c r="BF356" s="227">
        <f>IF(N356="snížená",J356,0)</f>
        <v>0</v>
      </c>
      <c r="BG356" s="227">
        <f>IF(N356="zákl. přenesená",J356,0)</f>
        <v>0</v>
      </c>
      <c r="BH356" s="227">
        <f>IF(N356="sníž. přenesená",J356,0)</f>
        <v>0</v>
      </c>
      <c r="BI356" s="227">
        <f>IF(N356="nulová",J356,0)</f>
        <v>0</v>
      </c>
      <c r="BJ356" s="19" t="s">
        <v>79</v>
      </c>
      <c r="BK356" s="227">
        <f>ROUND(I356*H356,2)</f>
        <v>0</v>
      </c>
      <c r="BL356" s="19" t="s">
        <v>181</v>
      </c>
      <c r="BM356" s="226" t="s">
        <v>666</v>
      </c>
    </row>
    <row r="357" s="2" customFormat="1">
      <c r="A357" s="40"/>
      <c r="B357" s="41"/>
      <c r="C357" s="42"/>
      <c r="D357" s="228" t="s">
        <v>183</v>
      </c>
      <c r="E357" s="42"/>
      <c r="F357" s="229" t="s">
        <v>2524</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183</v>
      </c>
      <c r="AU357" s="19" t="s">
        <v>81</v>
      </c>
    </row>
    <row r="358" s="2" customFormat="1">
      <c r="A358" s="40"/>
      <c r="B358" s="41"/>
      <c r="C358" s="42"/>
      <c r="D358" s="228" t="s">
        <v>185</v>
      </c>
      <c r="E358" s="42"/>
      <c r="F358" s="233" t="s">
        <v>2522</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185</v>
      </c>
      <c r="AU358" s="19" t="s">
        <v>81</v>
      </c>
    </row>
    <row r="359" s="2" customFormat="1">
      <c r="A359" s="40"/>
      <c r="B359" s="41"/>
      <c r="C359" s="215" t="s">
        <v>415</v>
      </c>
      <c r="D359" s="215" t="s">
        <v>176</v>
      </c>
      <c r="E359" s="216" t="s">
        <v>2525</v>
      </c>
      <c r="F359" s="217" t="s">
        <v>2526</v>
      </c>
      <c r="G359" s="218" t="s">
        <v>366</v>
      </c>
      <c r="H359" s="219">
        <v>1</v>
      </c>
      <c r="I359" s="220"/>
      <c r="J359" s="221">
        <f>ROUND(I359*H359,2)</f>
        <v>0</v>
      </c>
      <c r="K359" s="217" t="s">
        <v>180</v>
      </c>
      <c r="L359" s="46"/>
      <c r="M359" s="222" t="s">
        <v>19</v>
      </c>
      <c r="N359" s="223" t="s">
        <v>43</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181</v>
      </c>
      <c r="AT359" s="226" t="s">
        <v>176</v>
      </c>
      <c r="AU359" s="226" t="s">
        <v>81</v>
      </c>
      <c r="AY359" s="19" t="s">
        <v>174</v>
      </c>
      <c r="BE359" s="227">
        <f>IF(N359="základní",J359,0)</f>
        <v>0</v>
      </c>
      <c r="BF359" s="227">
        <f>IF(N359="snížená",J359,0)</f>
        <v>0</v>
      </c>
      <c r="BG359" s="227">
        <f>IF(N359="zákl. přenesená",J359,0)</f>
        <v>0</v>
      </c>
      <c r="BH359" s="227">
        <f>IF(N359="sníž. přenesená",J359,0)</f>
        <v>0</v>
      </c>
      <c r="BI359" s="227">
        <f>IF(N359="nulová",J359,0)</f>
        <v>0</v>
      </c>
      <c r="BJ359" s="19" t="s">
        <v>79</v>
      </c>
      <c r="BK359" s="227">
        <f>ROUND(I359*H359,2)</f>
        <v>0</v>
      </c>
      <c r="BL359" s="19" t="s">
        <v>181</v>
      </c>
      <c r="BM359" s="226" t="s">
        <v>679</v>
      </c>
    </row>
    <row r="360" s="2" customFormat="1">
      <c r="A360" s="40"/>
      <c r="B360" s="41"/>
      <c r="C360" s="42"/>
      <c r="D360" s="228" t="s">
        <v>183</v>
      </c>
      <c r="E360" s="42"/>
      <c r="F360" s="229" t="s">
        <v>2526</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183</v>
      </c>
      <c r="AU360" s="19" t="s">
        <v>81</v>
      </c>
    </row>
    <row r="361" s="2" customFormat="1">
      <c r="A361" s="40"/>
      <c r="B361" s="41"/>
      <c r="C361" s="42"/>
      <c r="D361" s="228" t="s">
        <v>185</v>
      </c>
      <c r="E361" s="42"/>
      <c r="F361" s="233" t="s">
        <v>2522</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185</v>
      </c>
      <c r="AU361" s="19" t="s">
        <v>81</v>
      </c>
    </row>
    <row r="362" s="2" customFormat="1" ht="44.25" customHeight="1">
      <c r="A362" s="40"/>
      <c r="B362" s="41"/>
      <c r="C362" s="215" t="s">
        <v>422</v>
      </c>
      <c r="D362" s="215" t="s">
        <v>176</v>
      </c>
      <c r="E362" s="216" t="s">
        <v>2527</v>
      </c>
      <c r="F362" s="217" t="s">
        <v>2528</v>
      </c>
      <c r="G362" s="218" t="s">
        <v>366</v>
      </c>
      <c r="H362" s="219">
        <v>2</v>
      </c>
      <c r="I362" s="220"/>
      <c r="J362" s="221">
        <f>ROUND(I362*H362,2)</f>
        <v>0</v>
      </c>
      <c r="K362" s="217" t="s">
        <v>180</v>
      </c>
      <c r="L362" s="46"/>
      <c r="M362" s="222" t="s">
        <v>19</v>
      </c>
      <c r="N362" s="223" t="s">
        <v>43</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181</v>
      </c>
      <c r="AT362" s="226" t="s">
        <v>176</v>
      </c>
      <c r="AU362" s="226" t="s">
        <v>81</v>
      </c>
      <c r="AY362" s="19" t="s">
        <v>174</v>
      </c>
      <c r="BE362" s="227">
        <f>IF(N362="základní",J362,0)</f>
        <v>0</v>
      </c>
      <c r="BF362" s="227">
        <f>IF(N362="snížená",J362,0)</f>
        <v>0</v>
      </c>
      <c r="BG362" s="227">
        <f>IF(N362="zákl. přenesená",J362,0)</f>
        <v>0</v>
      </c>
      <c r="BH362" s="227">
        <f>IF(N362="sníž. přenesená",J362,0)</f>
        <v>0</v>
      </c>
      <c r="BI362" s="227">
        <f>IF(N362="nulová",J362,0)</f>
        <v>0</v>
      </c>
      <c r="BJ362" s="19" t="s">
        <v>79</v>
      </c>
      <c r="BK362" s="227">
        <f>ROUND(I362*H362,2)</f>
        <v>0</v>
      </c>
      <c r="BL362" s="19" t="s">
        <v>181</v>
      </c>
      <c r="BM362" s="226" t="s">
        <v>691</v>
      </c>
    </row>
    <row r="363" s="2" customFormat="1">
      <c r="A363" s="40"/>
      <c r="B363" s="41"/>
      <c r="C363" s="42"/>
      <c r="D363" s="228" t="s">
        <v>183</v>
      </c>
      <c r="E363" s="42"/>
      <c r="F363" s="229" t="s">
        <v>2528</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183</v>
      </c>
      <c r="AU363" s="19" t="s">
        <v>81</v>
      </c>
    </row>
    <row r="364" s="2" customFormat="1">
      <c r="A364" s="40"/>
      <c r="B364" s="41"/>
      <c r="C364" s="42"/>
      <c r="D364" s="228" t="s">
        <v>185</v>
      </c>
      <c r="E364" s="42"/>
      <c r="F364" s="233" t="s">
        <v>2522</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185</v>
      </c>
      <c r="AU364" s="19" t="s">
        <v>81</v>
      </c>
    </row>
    <row r="365" s="2" customFormat="1">
      <c r="A365" s="40"/>
      <c r="B365" s="41"/>
      <c r="C365" s="215" t="s">
        <v>432</v>
      </c>
      <c r="D365" s="215" t="s">
        <v>176</v>
      </c>
      <c r="E365" s="216" t="s">
        <v>2529</v>
      </c>
      <c r="F365" s="217" t="s">
        <v>2530</v>
      </c>
      <c r="G365" s="218" t="s">
        <v>366</v>
      </c>
      <c r="H365" s="219">
        <v>2</v>
      </c>
      <c r="I365" s="220"/>
      <c r="J365" s="221">
        <f>ROUND(I365*H365,2)</f>
        <v>0</v>
      </c>
      <c r="K365" s="217" t="s">
        <v>180</v>
      </c>
      <c r="L365" s="46"/>
      <c r="M365" s="222" t="s">
        <v>19</v>
      </c>
      <c r="N365" s="223" t="s">
        <v>43</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181</v>
      </c>
      <c r="AT365" s="226" t="s">
        <v>176</v>
      </c>
      <c r="AU365" s="226" t="s">
        <v>81</v>
      </c>
      <c r="AY365" s="19" t="s">
        <v>174</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181</v>
      </c>
      <c r="BM365" s="226" t="s">
        <v>702</v>
      </c>
    </row>
    <row r="366" s="2" customFormat="1">
      <c r="A366" s="40"/>
      <c r="B366" s="41"/>
      <c r="C366" s="42"/>
      <c r="D366" s="228" t="s">
        <v>183</v>
      </c>
      <c r="E366" s="42"/>
      <c r="F366" s="229" t="s">
        <v>2530</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183</v>
      </c>
      <c r="AU366" s="19" t="s">
        <v>81</v>
      </c>
    </row>
    <row r="367" s="2" customFormat="1">
      <c r="A367" s="40"/>
      <c r="B367" s="41"/>
      <c r="C367" s="42"/>
      <c r="D367" s="228" t="s">
        <v>185</v>
      </c>
      <c r="E367" s="42"/>
      <c r="F367" s="233" t="s">
        <v>2522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185</v>
      </c>
      <c r="AU367" s="19" t="s">
        <v>81</v>
      </c>
    </row>
    <row r="368" s="2" customFormat="1">
      <c r="A368" s="40"/>
      <c r="B368" s="41"/>
      <c r="C368" s="215" t="s">
        <v>438</v>
      </c>
      <c r="D368" s="215" t="s">
        <v>176</v>
      </c>
      <c r="E368" s="216" t="s">
        <v>2531</v>
      </c>
      <c r="F368" s="217" t="s">
        <v>2532</v>
      </c>
      <c r="G368" s="218" t="s">
        <v>366</v>
      </c>
      <c r="H368" s="219">
        <v>1</v>
      </c>
      <c r="I368" s="220"/>
      <c r="J368" s="221">
        <f>ROUND(I368*H368,2)</f>
        <v>0</v>
      </c>
      <c r="K368" s="217" t="s">
        <v>180</v>
      </c>
      <c r="L368" s="46"/>
      <c r="M368" s="222" t="s">
        <v>19</v>
      </c>
      <c r="N368" s="223" t="s">
        <v>43</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181</v>
      </c>
      <c r="AT368" s="226" t="s">
        <v>176</v>
      </c>
      <c r="AU368" s="226" t="s">
        <v>81</v>
      </c>
      <c r="AY368" s="19" t="s">
        <v>174</v>
      </c>
      <c r="BE368" s="227">
        <f>IF(N368="základní",J368,0)</f>
        <v>0</v>
      </c>
      <c r="BF368" s="227">
        <f>IF(N368="snížená",J368,0)</f>
        <v>0</v>
      </c>
      <c r="BG368" s="227">
        <f>IF(N368="zákl. přenesená",J368,0)</f>
        <v>0</v>
      </c>
      <c r="BH368" s="227">
        <f>IF(N368="sníž. přenesená",J368,0)</f>
        <v>0</v>
      </c>
      <c r="BI368" s="227">
        <f>IF(N368="nulová",J368,0)</f>
        <v>0</v>
      </c>
      <c r="BJ368" s="19" t="s">
        <v>79</v>
      </c>
      <c r="BK368" s="227">
        <f>ROUND(I368*H368,2)</f>
        <v>0</v>
      </c>
      <c r="BL368" s="19" t="s">
        <v>181</v>
      </c>
      <c r="BM368" s="226" t="s">
        <v>717</v>
      </c>
    </row>
    <row r="369" s="2" customFormat="1">
      <c r="A369" s="40"/>
      <c r="B369" s="41"/>
      <c r="C369" s="42"/>
      <c r="D369" s="228" t="s">
        <v>183</v>
      </c>
      <c r="E369" s="42"/>
      <c r="F369" s="229" t="s">
        <v>2532</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183</v>
      </c>
      <c r="AU369" s="19" t="s">
        <v>81</v>
      </c>
    </row>
    <row r="370" s="2" customFormat="1">
      <c r="A370" s="40"/>
      <c r="B370" s="41"/>
      <c r="C370" s="42"/>
      <c r="D370" s="228" t="s">
        <v>185</v>
      </c>
      <c r="E370" s="42"/>
      <c r="F370" s="233" t="s">
        <v>2522</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185</v>
      </c>
      <c r="AU370" s="19" t="s">
        <v>81</v>
      </c>
    </row>
    <row r="371" s="2" customFormat="1" ht="44.25" customHeight="1">
      <c r="A371" s="40"/>
      <c r="B371" s="41"/>
      <c r="C371" s="215" t="s">
        <v>444</v>
      </c>
      <c r="D371" s="215" t="s">
        <v>176</v>
      </c>
      <c r="E371" s="216" t="s">
        <v>2533</v>
      </c>
      <c r="F371" s="217" t="s">
        <v>2534</v>
      </c>
      <c r="G371" s="218" t="s">
        <v>366</v>
      </c>
      <c r="H371" s="219">
        <v>1</v>
      </c>
      <c r="I371" s="220"/>
      <c r="J371" s="221">
        <f>ROUND(I371*H371,2)</f>
        <v>0</v>
      </c>
      <c r="K371" s="217" t="s">
        <v>180</v>
      </c>
      <c r="L371" s="46"/>
      <c r="M371" s="222" t="s">
        <v>19</v>
      </c>
      <c r="N371" s="223" t="s">
        <v>43</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181</v>
      </c>
      <c r="AT371" s="226" t="s">
        <v>176</v>
      </c>
      <c r="AU371" s="226" t="s">
        <v>81</v>
      </c>
      <c r="AY371" s="19" t="s">
        <v>174</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181</v>
      </c>
      <c r="BM371" s="226" t="s">
        <v>727</v>
      </c>
    </row>
    <row r="372" s="2" customFormat="1">
      <c r="A372" s="40"/>
      <c r="B372" s="41"/>
      <c r="C372" s="42"/>
      <c r="D372" s="228" t="s">
        <v>183</v>
      </c>
      <c r="E372" s="42"/>
      <c r="F372" s="229" t="s">
        <v>2534</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183</v>
      </c>
      <c r="AU372" s="19" t="s">
        <v>81</v>
      </c>
    </row>
    <row r="373" s="2" customFormat="1">
      <c r="A373" s="40"/>
      <c r="B373" s="41"/>
      <c r="C373" s="42"/>
      <c r="D373" s="228" t="s">
        <v>185</v>
      </c>
      <c r="E373" s="42"/>
      <c r="F373" s="233" t="s">
        <v>2522</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185</v>
      </c>
      <c r="AU373" s="19" t="s">
        <v>81</v>
      </c>
    </row>
    <row r="374" s="2" customFormat="1">
      <c r="A374" s="40"/>
      <c r="B374" s="41"/>
      <c r="C374" s="215" t="s">
        <v>450</v>
      </c>
      <c r="D374" s="215" t="s">
        <v>176</v>
      </c>
      <c r="E374" s="216" t="s">
        <v>2535</v>
      </c>
      <c r="F374" s="217" t="s">
        <v>2536</v>
      </c>
      <c r="G374" s="218" t="s">
        <v>366</v>
      </c>
      <c r="H374" s="219">
        <v>1</v>
      </c>
      <c r="I374" s="220"/>
      <c r="J374" s="221">
        <f>ROUND(I374*H374,2)</f>
        <v>0</v>
      </c>
      <c r="K374" s="217" t="s">
        <v>180</v>
      </c>
      <c r="L374" s="46"/>
      <c r="M374" s="222" t="s">
        <v>19</v>
      </c>
      <c r="N374" s="223" t="s">
        <v>43</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181</v>
      </c>
      <c r="AT374" s="226" t="s">
        <v>176</v>
      </c>
      <c r="AU374" s="226" t="s">
        <v>81</v>
      </c>
      <c r="AY374" s="19" t="s">
        <v>174</v>
      </c>
      <c r="BE374" s="227">
        <f>IF(N374="základní",J374,0)</f>
        <v>0</v>
      </c>
      <c r="BF374" s="227">
        <f>IF(N374="snížená",J374,0)</f>
        <v>0</v>
      </c>
      <c r="BG374" s="227">
        <f>IF(N374="zákl. přenesená",J374,0)</f>
        <v>0</v>
      </c>
      <c r="BH374" s="227">
        <f>IF(N374="sníž. přenesená",J374,0)</f>
        <v>0</v>
      </c>
      <c r="BI374" s="227">
        <f>IF(N374="nulová",J374,0)</f>
        <v>0</v>
      </c>
      <c r="BJ374" s="19" t="s">
        <v>79</v>
      </c>
      <c r="BK374" s="227">
        <f>ROUND(I374*H374,2)</f>
        <v>0</v>
      </c>
      <c r="BL374" s="19" t="s">
        <v>181</v>
      </c>
      <c r="BM374" s="226" t="s">
        <v>738</v>
      </c>
    </row>
    <row r="375" s="2" customFormat="1">
      <c r="A375" s="40"/>
      <c r="B375" s="41"/>
      <c r="C375" s="42"/>
      <c r="D375" s="228" t="s">
        <v>183</v>
      </c>
      <c r="E375" s="42"/>
      <c r="F375" s="229" t="s">
        <v>2536</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183</v>
      </c>
      <c r="AU375" s="19" t="s">
        <v>81</v>
      </c>
    </row>
    <row r="376" s="2" customFormat="1">
      <c r="A376" s="40"/>
      <c r="B376" s="41"/>
      <c r="C376" s="42"/>
      <c r="D376" s="228" t="s">
        <v>185</v>
      </c>
      <c r="E376" s="42"/>
      <c r="F376" s="233" t="s">
        <v>2522</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185</v>
      </c>
      <c r="AU376" s="19" t="s">
        <v>81</v>
      </c>
    </row>
    <row r="377" s="2" customFormat="1">
      <c r="A377" s="40"/>
      <c r="B377" s="41"/>
      <c r="C377" s="215" t="s">
        <v>455</v>
      </c>
      <c r="D377" s="215" t="s">
        <v>176</v>
      </c>
      <c r="E377" s="216" t="s">
        <v>2537</v>
      </c>
      <c r="F377" s="217" t="s">
        <v>2538</v>
      </c>
      <c r="G377" s="218" t="s">
        <v>366</v>
      </c>
      <c r="H377" s="219">
        <v>1</v>
      </c>
      <c r="I377" s="220"/>
      <c r="J377" s="221">
        <f>ROUND(I377*H377,2)</f>
        <v>0</v>
      </c>
      <c r="K377" s="217" t="s">
        <v>180</v>
      </c>
      <c r="L377" s="46"/>
      <c r="M377" s="222" t="s">
        <v>19</v>
      </c>
      <c r="N377" s="223" t="s">
        <v>43</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181</v>
      </c>
      <c r="AT377" s="226" t="s">
        <v>176</v>
      </c>
      <c r="AU377" s="226" t="s">
        <v>81</v>
      </c>
      <c r="AY377" s="19" t="s">
        <v>174</v>
      </c>
      <c r="BE377" s="227">
        <f>IF(N377="základní",J377,0)</f>
        <v>0</v>
      </c>
      <c r="BF377" s="227">
        <f>IF(N377="snížená",J377,0)</f>
        <v>0</v>
      </c>
      <c r="BG377" s="227">
        <f>IF(N377="zákl. přenesená",J377,0)</f>
        <v>0</v>
      </c>
      <c r="BH377" s="227">
        <f>IF(N377="sníž. přenesená",J377,0)</f>
        <v>0</v>
      </c>
      <c r="BI377" s="227">
        <f>IF(N377="nulová",J377,0)</f>
        <v>0</v>
      </c>
      <c r="BJ377" s="19" t="s">
        <v>79</v>
      </c>
      <c r="BK377" s="227">
        <f>ROUND(I377*H377,2)</f>
        <v>0</v>
      </c>
      <c r="BL377" s="19" t="s">
        <v>181</v>
      </c>
      <c r="BM377" s="226" t="s">
        <v>750</v>
      </c>
    </row>
    <row r="378" s="2" customFormat="1">
      <c r="A378" s="40"/>
      <c r="B378" s="41"/>
      <c r="C378" s="42"/>
      <c r="D378" s="228" t="s">
        <v>183</v>
      </c>
      <c r="E378" s="42"/>
      <c r="F378" s="229" t="s">
        <v>2538</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183</v>
      </c>
      <c r="AU378" s="19" t="s">
        <v>81</v>
      </c>
    </row>
    <row r="379" s="2" customFormat="1">
      <c r="A379" s="40"/>
      <c r="B379" s="41"/>
      <c r="C379" s="42"/>
      <c r="D379" s="228" t="s">
        <v>185</v>
      </c>
      <c r="E379" s="42"/>
      <c r="F379" s="233" t="s">
        <v>2522</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185</v>
      </c>
      <c r="AU379" s="19" t="s">
        <v>81</v>
      </c>
    </row>
    <row r="380" s="2" customFormat="1" ht="44.25" customHeight="1">
      <c r="A380" s="40"/>
      <c r="B380" s="41"/>
      <c r="C380" s="215" t="s">
        <v>461</v>
      </c>
      <c r="D380" s="215" t="s">
        <v>176</v>
      </c>
      <c r="E380" s="216" t="s">
        <v>2539</v>
      </c>
      <c r="F380" s="217" t="s">
        <v>2540</v>
      </c>
      <c r="G380" s="218" t="s">
        <v>366</v>
      </c>
      <c r="H380" s="219">
        <v>2</v>
      </c>
      <c r="I380" s="220"/>
      <c r="J380" s="221">
        <f>ROUND(I380*H380,2)</f>
        <v>0</v>
      </c>
      <c r="K380" s="217" t="s">
        <v>180</v>
      </c>
      <c r="L380" s="46"/>
      <c r="M380" s="222" t="s">
        <v>19</v>
      </c>
      <c r="N380" s="223" t="s">
        <v>43</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181</v>
      </c>
      <c r="AT380" s="226" t="s">
        <v>176</v>
      </c>
      <c r="AU380" s="226" t="s">
        <v>81</v>
      </c>
      <c r="AY380" s="19" t="s">
        <v>174</v>
      </c>
      <c r="BE380" s="227">
        <f>IF(N380="základní",J380,0)</f>
        <v>0</v>
      </c>
      <c r="BF380" s="227">
        <f>IF(N380="snížená",J380,0)</f>
        <v>0</v>
      </c>
      <c r="BG380" s="227">
        <f>IF(N380="zákl. přenesená",J380,0)</f>
        <v>0</v>
      </c>
      <c r="BH380" s="227">
        <f>IF(N380="sníž. přenesená",J380,0)</f>
        <v>0</v>
      </c>
      <c r="BI380" s="227">
        <f>IF(N380="nulová",J380,0)</f>
        <v>0</v>
      </c>
      <c r="BJ380" s="19" t="s">
        <v>79</v>
      </c>
      <c r="BK380" s="227">
        <f>ROUND(I380*H380,2)</f>
        <v>0</v>
      </c>
      <c r="BL380" s="19" t="s">
        <v>181</v>
      </c>
      <c r="BM380" s="226" t="s">
        <v>765</v>
      </c>
    </row>
    <row r="381" s="2" customFormat="1">
      <c r="A381" s="40"/>
      <c r="B381" s="41"/>
      <c r="C381" s="42"/>
      <c r="D381" s="228" t="s">
        <v>183</v>
      </c>
      <c r="E381" s="42"/>
      <c r="F381" s="229" t="s">
        <v>2540</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183</v>
      </c>
      <c r="AU381" s="19" t="s">
        <v>81</v>
      </c>
    </row>
    <row r="382" s="2" customFormat="1">
      <c r="A382" s="40"/>
      <c r="B382" s="41"/>
      <c r="C382" s="42"/>
      <c r="D382" s="228" t="s">
        <v>185</v>
      </c>
      <c r="E382" s="42"/>
      <c r="F382" s="233" t="s">
        <v>2522</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185</v>
      </c>
      <c r="AU382" s="19" t="s">
        <v>81</v>
      </c>
    </row>
    <row r="383" s="2" customFormat="1">
      <c r="A383" s="40"/>
      <c r="B383" s="41"/>
      <c r="C383" s="215" t="s">
        <v>430</v>
      </c>
      <c r="D383" s="215" t="s">
        <v>176</v>
      </c>
      <c r="E383" s="216" t="s">
        <v>2541</v>
      </c>
      <c r="F383" s="217" t="s">
        <v>2542</v>
      </c>
      <c r="G383" s="218" t="s">
        <v>366</v>
      </c>
      <c r="H383" s="219">
        <v>2</v>
      </c>
      <c r="I383" s="220"/>
      <c r="J383" s="221">
        <f>ROUND(I383*H383,2)</f>
        <v>0</v>
      </c>
      <c r="K383" s="217" t="s">
        <v>180</v>
      </c>
      <c r="L383" s="46"/>
      <c r="M383" s="222" t="s">
        <v>19</v>
      </c>
      <c r="N383" s="223" t="s">
        <v>43</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181</v>
      </c>
      <c r="AT383" s="226" t="s">
        <v>176</v>
      </c>
      <c r="AU383" s="226" t="s">
        <v>81</v>
      </c>
      <c r="AY383" s="19" t="s">
        <v>174</v>
      </c>
      <c r="BE383" s="227">
        <f>IF(N383="základní",J383,0)</f>
        <v>0</v>
      </c>
      <c r="BF383" s="227">
        <f>IF(N383="snížená",J383,0)</f>
        <v>0</v>
      </c>
      <c r="BG383" s="227">
        <f>IF(N383="zákl. přenesená",J383,0)</f>
        <v>0</v>
      </c>
      <c r="BH383" s="227">
        <f>IF(N383="sníž. přenesená",J383,0)</f>
        <v>0</v>
      </c>
      <c r="BI383" s="227">
        <f>IF(N383="nulová",J383,0)</f>
        <v>0</v>
      </c>
      <c r="BJ383" s="19" t="s">
        <v>79</v>
      </c>
      <c r="BK383" s="227">
        <f>ROUND(I383*H383,2)</f>
        <v>0</v>
      </c>
      <c r="BL383" s="19" t="s">
        <v>181</v>
      </c>
      <c r="BM383" s="226" t="s">
        <v>777</v>
      </c>
    </row>
    <row r="384" s="2" customFormat="1">
      <c r="A384" s="40"/>
      <c r="B384" s="41"/>
      <c r="C384" s="42"/>
      <c r="D384" s="228" t="s">
        <v>183</v>
      </c>
      <c r="E384" s="42"/>
      <c r="F384" s="229" t="s">
        <v>2542</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183</v>
      </c>
      <c r="AU384" s="19" t="s">
        <v>81</v>
      </c>
    </row>
    <row r="385" s="2" customFormat="1">
      <c r="A385" s="40"/>
      <c r="B385" s="41"/>
      <c r="C385" s="42"/>
      <c r="D385" s="228" t="s">
        <v>185</v>
      </c>
      <c r="E385" s="42"/>
      <c r="F385" s="233" t="s">
        <v>2522</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185</v>
      </c>
      <c r="AU385" s="19" t="s">
        <v>81</v>
      </c>
    </row>
    <row r="386" s="12" customFormat="1" ht="22.8" customHeight="1">
      <c r="A386" s="12"/>
      <c r="B386" s="199"/>
      <c r="C386" s="200"/>
      <c r="D386" s="201" t="s">
        <v>71</v>
      </c>
      <c r="E386" s="213" t="s">
        <v>233</v>
      </c>
      <c r="F386" s="213" t="s">
        <v>847</v>
      </c>
      <c r="G386" s="200"/>
      <c r="H386" s="200"/>
      <c r="I386" s="203"/>
      <c r="J386" s="214">
        <f>BK386</f>
        <v>0</v>
      </c>
      <c r="K386" s="200"/>
      <c r="L386" s="205"/>
      <c r="M386" s="206"/>
      <c r="N386" s="207"/>
      <c r="O386" s="207"/>
      <c r="P386" s="208">
        <f>SUM(P387:P423)</f>
        <v>0</v>
      </c>
      <c r="Q386" s="207"/>
      <c r="R386" s="208">
        <f>SUM(R387:R423)</f>
        <v>0</v>
      </c>
      <c r="S386" s="207"/>
      <c r="T386" s="209">
        <f>SUM(T387:T423)</f>
        <v>0</v>
      </c>
      <c r="U386" s="12"/>
      <c r="V386" s="12"/>
      <c r="W386" s="12"/>
      <c r="X386" s="12"/>
      <c r="Y386" s="12"/>
      <c r="Z386" s="12"/>
      <c r="AA386" s="12"/>
      <c r="AB386" s="12"/>
      <c r="AC386" s="12"/>
      <c r="AD386" s="12"/>
      <c r="AE386" s="12"/>
      <c r="AR386" s="210" t="s">
        <v>79</v>
      </c>
      <c r="AT386" s="211" t="s">
        <v>71</v>
      </c>
      <c r="AU386" s="211" t="s">
        <v>79</v>
      </c>
      <c r="AY386" s="210" t="s">
        <v>174</v>
      </c>
      <c r="BK386" s="212">
        <f>SUM(BK387:BK423)</f>
        <v>0</v>
      </c>
    </row>
    <row r="387" s="2" customFormat="1">
      <c r="A387" s="40"/>
      <c r="B387" s="41"/>
      <c r="C387" s="215" t="s">
        <v>475</v>
      </c>
      <c r="D387" s="215" t="s">
        <v>176</v>
      </c>
      <c r="E387" s="216" t="s">
        <v>2543</v>
      </c>
      <c r="F387" s="217" t="s">
        <v>2544</v>
      </c>
      <c r="G387" s="218" t="s">
        <v>1400</v>
      </c>
      <c r="H387" s="219">
        <v>1</v>
      </c>
      <c r="I387" s="220"/>
      <c r="J387" s="221">
        <f>ROUND(I387*H387,2)</f>
        <v>0</v>
      </c>
      <c r="K387" s="217" t="s">
        <v>19</v>
      </c>
      <c r="L387" s="46"/>
      <c r="M387" s="222" t="s">
        <v>19</v>
      </c>
      <c r="N387" s="223" t="s">
        <v>43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181</v>
      </c>
      <c r="AT387" s="226" t="s">
        <v>176</v>
      </c>
      <c r="AU387" s="226" t="s">
        <v>81</v>
      </c>
      <c r="AY387" s="19" t="s">
        <v>174</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181</v>
      </c>
      <c r="BM387" s="226" t="s">
        <v>790</v>
      </c>
    </row>
    <row r="388" s="2" customFormat="1">
      <c r="A388" s="40"/>
      <c r="B388" s="41"/>
      <c r="C388" s="42"/>
      <c r="D388" s="228" t="s">
        <v>183</v>
      </c>
      <c r="E388" s="42"/>
      <c r="F388" s="229" t="s">
        <v>2544</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183</v>
      </c>
      <c r="AU388" s="19" t="s">
        <v>81</v>
      </c>
    </row>
    <row r="389" s="2" customFormat="1">
      <c r="A389" s="40"/>
      <c r="B389" s="41"/>
      <c r="C389" s="215" t="s">
        <v>482</v>
      </c>
      <c r="D389" s="215" t="s">
        <v>176</v>
      </c>
      <c r="E389" s="216" t="s">
        <v>2545</v>
      </c>
      <c r="F389" s="217" t="s">
        <v>2546</v>
      </c>
      <c r="G389" s="218" t="s">
        <v>179</v>
      </c>
      <c r="H389" s="219">
        <v>387.38</v>
      </c>
      <c r="I389" s="220"/>
      <c r="J389" s="221">
        <f>ROUND(I389*H389,2)</f>
        <v>0</v>
      </c>
      <c r="K389" s="217" t="s">
        <v>180</v>
      </c>
      <c r="L389" s="46"/>
      <c r="M389" s="222" t="s">
        <v>19</v>
      </c>
      <c r="N389" s="223" t="s">
        <v>43</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181</v>
      </c>
      <c r="AT389" s="226" t="s">
        <v>176</v>
      </c>
      <c r="AU389" s="226" t="s">
        <v>81</v>
      </c>
      <c r="AY389" s="19" t="s">
        <v>174</v>
      </c>
      <c r="BE389" s="227">
        <f>IF(N389="základní",J389,0)</f>
        <v>0</v>
      </c>
      <c r="BF389" s="227">
        <f>IF(N389="snížená",J389,0)</f>
        <v>0</v>
      </c>
      <c r="BG389" s="227">
        <f>IF(N389="zákl. přenesená",J389,0)</f>
        <v>0</v>
      </c>
      <c r="BH389" s="227">
        <f>IF(N389="sníž. přenesená",J389,0)</f>
        <v>0</v>
      </c>
      <c r="BI389" s="227">
        <f>IF(N389="nulová",J389,0)</f>
        <v>0</v>
      </c>
      <c r="BJ389" s="19" t="s">
        <v>79</v>
      </c>
      <c r="BK389" s="227">
        <f>ROUND(I389*H389,2)</f>
        <v>0</v>
      </c>
      <c r="BL389" s="19" t="s">
        <v>181</v>
      </c>
      <c r="BM389" s="226" t="s">
        <v>801</v>
      </c>
    </row>
    <row r="390" s="2" customFormat="1">
      <c r="A390" s="40"/>
      <c r="B390" s="41"/>
      <c r="C390" s="42"/>
      <c r="D390" s="228" t="s">
        <v>183</v>
      </c>
      <c r="E390" s="42"/>
      <c r="F390" s="229" t="s">
        <v>2546</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183</v>
      </c>
      <c r="AU390" s="19" t="s">
        <v>81</v>
      </c>
    </row>
    <row r="391" s="14" customFormat="1">
      <c r="A391" s="14"/>
      <c r="B391" s="255"/>
      <c r="C391" s="256"/>
      <c r="D391" s="228" t="s">
        <v>197</v>
      </c>
      <c r="E391" s="257" t="s">
        <v>19</v>
      </c>
      <c r="F391" s="258" t="s">
        <v>2486</v>
      </c>
      <c r="G391" s="256"/>
      <c r="H391" s="257" t="s">
        <v>19</v>
      </c>
      <c r="I391" s="259"/>
      <c r="J391" s="256"/>
      <c r="K391" s="256"/>
      <c r="L391" s="260"/>
      <c r="M391" s="261"/>
      <c r="N391" s="262"/>
      <c r="O391" s="262"/>
      <c r="P391" s="262"/>
      <c r="Q391" s="262"/>
      <c r="R391" s="262"/>
      <c r="S391" s="262"/>
      <c r="T391" s="263"/>
      <c r="U391" s="14"/>
      <c r="V391" s="14"/>
      <c r="W391" s="14"/>
      <c r="X391" s="14"/>
      <c r="Y391" s="14"/>
      <c r="Z391" s="14"/>
      <c r="AA391" s="14"/>
      <c r="AB391" s="14"/>
      <c r="AC391" s="14"/>
      <c r="AD391" s="14"/>
      <c r="AE391" s="14"/>
      <c r="AT391" s="264" t="s">
        <v>197</v>
      </c>
      <c r="AU391" s="264" t="s">
        <v>81</v>
      </c>
      <c r="AV391" s="14" t="s">
        <v>79</v>
      </c>
      <c r="AW391" s="14" t="s">
        <v>33</v>
      </c>
      <c r="AX391" s="14" t="s">
        <v>72</v>
      </c>
      <c r="AY391" s="264" t="s">
        <v>174</v>
      </c>
    </row>
    <row r="392" s="14" customFormat="1">
      <c r="A392" s="14"/>
      <c r="B392" s="255"/>
      <c r="C392" s="256"/>
      <c r="D392" s="228" t="s">
        <v>197</v>
      </c>
      <c r="E392" s="257" t="s">
        <v>19</v>
      </c>
      <c r="F392" s="258" t="s">
        <v>2547</v>
      </c>
      <c r="G392" s="256"/>
      <c r="H392" s="257" t="s">
        <v>19</v>
      </c>
      <c r="I392" s="259"/>
      <c r="J392" s="256"/>
      <c r="K392" s="256"/>
      <c r="L392" s="260"/>
      <c r="M392" s="261"/>
      <c r="N392" s="262"/>
      <c r="O392" s="262"/>
      <c r="P392" s="262"/>
      <c r="Q392" s="262"/>
      <c r="R392" s="262"/>
      <c r="S392" s="262"/>
      <c r="T392" s="263"/>
      <c r="U392" s="14"/>
      <c r="V392" s="14"/>
      <c r="W392" s="14"/>
      <c r="X392" s="14"/>
      <c r="Y392" s="14"/>
      <c r="Z392" s="14"/>
      <c r="AA392" s="14"/>
      <c r="AB392" s="14"/>
      <c r="AC392" s="14"/>
      <c r="AD392" s="14"/>
      <c r="AE392" s="14"/>
      <c r="AT392" s="264" t="s">
        <v>197</v>
      </c>
      <c r="AU392" s="264" t="s">
        <v>81</v>
      </c>
      <c r="AV392" s="14" t="s">
        <v>79</v>
      </c>
      <c r="AW392" s="14" t="s">
        <v>33</v>
      </c>
      <c r="AX392" s="14" t="s">
        <v>72</v>
      </c>
      <c r="AY392" s="264" t="s">
        <v>174</v>
      </c>
    </row>
    <row r="393" s="13" customFormat="1">
      <c r="A393" s="13"/>
      <c r="B393" s="234"/>
      <c r="C393" s="235"/>
      <c r="D393" s="228" t="s">
        <v>197</v>
      </c>
      <c r="E393" s="236" t="s">
        <v>19</v>
      </c>
      <c r="F393" s="237" t="s">
        <v>2548</v>
      </c>
      <c r="G393" s="235"/>
      <c r="H393" s="238">
        <v>116.92</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197</v>
      </c>
      <c r="AU393" s="244" t="s">
        <v>81</v>
      </c>
      <c r="AV393" s="13" t="s">
        <v>81</v>
      </c>
      <c r="AW393" s="13" t="s">
        <v>33</v>
      </c>
      <c r="AX393" s="13" t="s">
        <v>72</v>
      </c>
      <c r="AY393" s="244" t="s">
        <v>174</v>
      </c>
    </row>
    <row r="394" s="13" customFormat="1">
      <c r="A394" s="13"/>
      <c r="B394" s="234"/>
      <c r="C394" s="235"/>
      <c r="D394" s="228" t="s">
        <v>197</v>
      </c>
      <c r="E394" s="236" t="s">
        <v>19</v>
      </c>
      <c r="F394" s="237" t="s">
        <v>2549</v>
      </c>
      <c r="G394" s="235"/>
      <c r="H394" s="238">
        <v>4.7999999999999998</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197</v>
      </c>
      <c r="AU394" s="244" t="s">
        <v>81</v>
      </c>
      <c r="AV394" s="13" t="s">
        <v>81</v>
      </c>
      <c r="AW394" s="13" t="s">
        <v>33</v>
      </c>
      <c r="AX394" s="13" t="s">
        <v>72</v>
      </c>
      <c r="AY394" s="244" t="s">
        <v>174</v>
      </c>
    </row>
    <row r="395" s="13" customFormat="1">
      <c r="A395" s="13"/>
      <c r="B395" s="234"/>
      <c r="C395" s="235"/>
      <c r="D395" s="228" t="s">
        <v>197</v>
      </c>
      <c r="E395" s="236" t="s">
        <v>19</v>
      </c>
      <c r="F395" s="237" t="s">
        <v>2550</v>
      </c>
      <c r="G395" s="235"/>
      <c r="H395" s="238">
        <v>6.4000000000000004</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197</v>
      </c>
      <c r="AU395" s="244" t="s">
        <v>81</v>
      </c>
      <c r="AV395" s="13" t="s">
        <v>81</v>
      </c>
      <c r="AW395" s="13" t="s">
        <v>33</v>
      </c>
      <c r="AX395" s="13" t="s">
        <v>72</v>
      </c>
      <c r="AY395" s="244" t="s">
        <v>174</v>
      </c>
    </row>
    <row r="396" s="14" customFormat="1">
      <c r="A396" s="14"/>
      <c r="B396" s="255"/>
      <c r="C396" s="256"/>
      <c r="D396" s="228" t="s">
        <v>197</v>
      </c>
      <c r="E396" s="257" t="s">
        <v>19</v>
      </c>
      <c r="F396" s="258" t="s">
        <v>2491</v>
      </c>
      <c r="G396" s="256"/>
      <c r="H396" s="257" t="s">
        <v>19</v>
      </c>
      <c r="I396" s="259"/>
      <c r="J396" s="256"/>
      <c r="K396" s="256"/>
      <c r="L396" s="260"/>
      <c r="M396" s="261"/>
      <c r="N396" s="262"/>
      <c r="O396" s="262"/>
      <c r="P396" s="262"/>
      <c r="Q396" s="262"/>
      <c r="R396" s="262"/>
      <c r="S396" s="262"/>
      <c r="T396" s="263"/>
      <c r="U396" s="14"/>
      <c r="V396" s="14"/>
      <c r="W396" s="14"/>
      <c r="X396" s="14"/>
      <c r="Y396" s="14"/>
      <c r="Z396" s="14"/>
      <c r="AA396" s="14"/>
      <c r="AB396" s="14"/>
      <c r="AC396" s="14"/>
      <c r="AD396" s="14"/>
      <c r="AE396" s="14"/>
      <c r="AT396" s="264" t="s">
        <v>197</v>
      </c>
      <c r="AU396" s="264" t="s">
        <v>81</v>
      </c>
      <c r="AV396" s="14" t="s">
        <v>79</v>
      </c>
      <c r="AW396" s="14" t="s">
        <v>33</v>
      </c>
      <c r="AX396" s="14" t="s">
        <v>72</v>
      </c>
      <c r="AY396" s="264" t="s">
        <v>174</v>
      </c>
    </row>
    <row r="397" s="14" customFormat="1">
      <c r="A397" s="14"/>
      <c r="B397" s="255"/>
      <c r="C397" s="256"/>
      <c r="D397" s="228" t="s">
        <v>197</v>
      </c>
      <c r="E397" s="257" t="s">
        <v>19</v>
      </c>
      <c r="F397" s="258" t="s">
        <v>2547</v>
      </c>
      <c r="G397" s="256"/>
      <c r="H397" s="257" t="s">
        <v>19</v>
      </c>
      <c r="I397" s="259"/>
      <c r="J397" s="256"/>
      <c r="K397" s="256"/>
      <c r="L397" s="260"/>
      <c r="M397" s="261"/>
      <c r="N397" s="262"/>
      <c r="O397" s="262"/>
      <c r="P397" s="262"/>
      <c r="Q397" s="262"/>
      <c r="R397" s="262"/>
      <c r="S397" s="262"/>
      <c r="T397" s="263"/>
      <c r="U397" s="14"/>
      <c r="V397" s="14"/>
      <c r="W397" s="14"/>
      <c r="X397" s="14"/>
      <c r="Y397" s="14"/>
      <c r="Z397" s="14"/>
      <c r="AA397" s="14"/>
      <c r="AB397" s="14"/>
      <c r="AC397" s="14"/>
      <c r="AD397" s="14"/>
      <c r="AE397" s="14"/>
      <c r="AT397" s="264" t="s">
        <v>197</v>
      </c>
      <c r="AU397" s="264" t="s">
        <v>81</v>
      </c>
      <c r="AV397" s="14" t="s">
        <v>79</v>
      </c>
      <c r="AW397" s="14" t="s">
        <v>33</v>
      </c>
      <c r="AX397" s="14" t="s">
        <v>72</v>
      </c>
      <c r="AY397" s="264" t="s">
        <v>174</v>
      </c>
    </row>
    <row r="398" s="13" customFormat="1">
      <c r="A398" s="13"/>
      <c r="B398" s="234"/>
      <c r="C398" s="235"/>
      <c r="D398" s="228" t="s">
        <v>197</v>
      </c>
      <c r="E398" s="236" t="s">
        <v>19</v>
      </c>
      <c r="F398" s="237" t="s">
        <v>2551</v>
      </c>
      <c r="G398" s="235"/>
      <c r="H398" s="238">
        <v>134.75999999999999</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197</v>
      </c>
      <c r="AU398" s="244" t="s">
        <v>81</v>
      </c>
      <c r="AV398" s="13" t="s">
        <v>81</v>
      </c>
      <c r="AW398" s="13" t="s">
        <v>33</v>
      </c>
      <c r="AX398" s="13" t="s">
        <v>72</v>
      </c>
      <c r="AY398" s="244" t="s">
        <v>174</v>
      </c>
    </row>
    <row r="399" s="13" customFormat="1">
      <c r="A399" s="13"/>
      <c r="B399" s="234"/>
      <c r="C399" s="235"/>
      <c r="D399" s="228" t="s">
        <v>197</v>
      </c>
      <c r="E399" s="236" t="s">
        <v>19</v>
      </c>
      <c r="F399" s="237" t="s">
        <v>2552</v>
      </c>
      <c r="G399" s="235"/>
      <c r="H399" s="238">
        <v>6.5999999999999996</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197</v>
      </c>
      <c r="AU399" s="244" t="s">
        <v>81</v>
      </c>
      <c r="AV399" s="13" t="s">
        <v>81</v>
      </c>
      <c r="AW399" s="13" t="s">
        <v>33</v>
      </c>
      <c r="AX399" s="13" t="s">
        <v>72</v>
      </c>
      <c r="AY399" s="244" t="s">
        <v>174</v>
      </c>
    </row>
    <row r="400" s="13" customFormat="1">
      <c r="A400" s="13"/>
      <c r="B400" s="234"/>
      <c r="C400" s="235"/>
      <c r="D400" s="228" t="s">
        <v>197</v>
      </c>
      <c r="E400" s="236" t="s">
        <v>19</v>
      </c>
      <c r="F400" s="237" t="s">
        <v>2553</v>
      </c>
      <c r="G400" s="235"/>
      <c r="H400" s="238">
        <v>8.8000000000000007</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197</v>
      </c>
      <c r="AU400" s="244" t="s">
        <v>81</v>
      </c>
      <c r="AV400" s="13" t="s">
        <v>81</v>
      </c>
      <c r="AW400" s="13" t="s">
        <v>33</v>
      </c>
      <c r="AX400" s="13" t="s">
        <v>72</v>
      </c>
      <c r="AY400" s="244" t="s">
        <v>174</v>
      </c>
    </row>
    <row r="401" s="14" customFormat="1">
      <c r="A401" s="14"/>
      <c r="B401" s="255"/>
      <c r="C401" s="256"/>
      <c r="D401" s="228" t="s">
        <v>197</v>
      </c>
      <c r="E401" s="257" t="s">
        <v>19</v>
      </c>
      <c r="F401" s="258" t="s">
        <v>2494</v>
      </c>
      <c r="G401" s="256"/>
      <c r="H401" s="257" t="s">
        <v>19</v>
      </c>
      <c r="I401" s="259"/>
      <c r="J401" s="256"/>
      <c r="K401" s="256"/>
      <c r="L401" s="260"/>
      <c r="M401" s="261"/>
      <c r="N401" s="262"/>
      <c r="O401" s="262"/>
      <c r="P401" s="262"/>
      <c r="Q401" s="262"/>
      <c r="R401" s="262"/>
      <c r="S401" s="262"/>
      <c r="T401" s="263"/>
      <c r="U401" s="14"/>
      <c r="V401" s="14"/>
      <c r="W401" s="14"/>
      <c r="X401" s="14"/>
      <c r="Y401" s="14"/>
      <c r="Z401" s="14"/>
      <c r="AA401" s="14"/>
      <c r="AB401" s="14"/>
      <c r="AC401" s="14"/>
      <c r="AD401" s="14"/>
      <c r="AE401" s="14"/>
      <c r="AT401" s="264" t="s">
        <v>197</v>
      </c>
      <c r="AU401" s="264" t="s">
        <v>81</v>
      </c>
      <c r="AV401" s="14" t="s">
        <v>79</v>
      </c>
      <c r="AW401" s="14" t="s">
        <v>33</v>
      </c>
      <c r="AX401" s="14" t="s">
        <v>72</v>
      </c>
      <c r="AY401" s="264" t="s">
        <v>174</v>
      </c>
    </row>
    <row r="402" s="14" customFormat="1">
      <c r="A402" s="14"/>
      <c r="B402" s="255"/>
      <c r="C402" s="256"/>
      <c r="D402" s="228" t="s">
        <v>197</v>
      </c>
      <c r="E402" s="257" t="s">
        <v>19</v>
      </c>
      <c r="F402" s="258" t="s">
        <v>2554</v>
      </c>
      <c r="G402" s="256"/>
      <c r="H402" s="257" t="s">
        <v>19</v>
      </c>
      <c r="I402" s="259"/>
      <c r="J402" s="256"/>
      <c r="K402" s="256"/>
      <c r="L402" s="260"/>
      <c r="M402" s="261"/>
      <c r="N402" s="262"/>
      <c r="O402" s="262"/>
      <c r="P402" s="262"/>
      <c r="Q402" s="262"/>
      <c r="R402" s="262"/>
      <c r="S402" s="262"/>
      <c r="T402" s="263"/>
      <c r="U402" s="14"/>
      <c r="V402" s="14"/>
      <c r="W402" s="14"/>
      <c r="X402" s="14"/>
      <c r="Y402" s="14"/>
      <c r="Z402" s="14"/>
      <c r="AA402" s="14"/>
      <c r="AB402" s="14"/>
      <c r="AC402" s="14"/>
      <c r="AD402" s="14"/>
      <c r="AE402" s="14"/>
      <c r="AT402" s="264" t="s">
        <v>197</v>
      </c>
      <c r="AU402" s="264" t="s">
        <v>81</v>
      </c>
      <c r="AV402" s="14" t="s">
        <v>79</v>
      </c>
      <c r="AW402" s="14" t="s">
        <v>33</v>
      </c>
      <c r="AX402" s="14" t="s">
        <v>72</v>
      </c>
      <c r="AY402" s="264" t="s">
        <v>174</v>
      </c>
    </row>
    <row r="403" s="13" customFormat="1">
      <c r="A403" s="13"/>
      <c r="B403" s="234"/>
      <c r="C403" s="235"/>
      <c r="D403" s="228" t="s">
        <v>197</v>
      </c>
      <c r="E403" s="236" t="s">
        <v>19</v>
      </c>
      <c r="F403" s="237" t="s">
        <v>2555</v>
      </c>
      <c r="G403" s="235"/>
      <c r="H403" s="238">
        <v>105.8</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197</v>
      </c>
      <c r="AU403" s="244" t="s">
        <v>81</v>
      </c>
      <c r="AV403" s="13" t="s">
        <v>81</v>
      </c>
      <c r="AW403" s="13" t="s">
        <v>33</v>
      </c>
      <c r="AX403" s="13" t="s">
        <v>72</v>
      </c>
      <c r="AY403" s="244" t="s">
        <v>174</v>
      </c>
    </row>
    <row r="404" s="13" customFormat="1">
      <c r="A404" s="13"/>
      <c r="B404" s="234"/>
      <c r="C404" s="235"/>
      <c r="D404" s="228" t="s">
        <v>197</v>
      </c>
      <c r="E404" s="236" t="s">
        <v>19</v>
      </c>
      <c r="F404" s="237" t="s">
        <v>2556</v>
      </c>
      <c r="G404" s="235"/>
      <c r="H404" s="238">
        <v>3.2999999999999998</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197</v>
      </c>
      <c r="AU404" s="244" t="s">
        <v>81</v>
      </c>
      <c r="AV404" s="13" t="s">
        <v>81</v>
      </c>
      <c r="AW404" s="13" t="s">
        <v>33</v>
      </c>
      <c r="AX404" s="13" t="s">
        <v>72</v>
      </c>
      <c r="AY404" s="244" t="s">
        <v>174</v>
      </c>
    </row>
    <row r="405" s="15" customFormat="1">
      <c r="A405" s="15"/>
      <c r="B405" s="270"/>
      <c r="C405" s="271"/>
      <c r="D405" s="228" t="s">
        <v>197</v>
      </c>
      <c r="E405" s="272" t="s">
        <v>19</v>
      </c>
      <c r="F405" s="273" t="s">
        <v>2356</v>
      </c>
      <c r="G405" s="271"/>
      <c r="H405" s="274">
        <v>387.38</v>
      </c>
      <c r="I405" s="275"/>
      <c r="J405" s="271"/>
      <c r="K405" s="271"/>
      <c r="L405" s="276"/>
      <c r="M405" s="277"/>
      <c r="N405" s="278"/>
      <c r="O405" s="278"/>
      <c r="P405" s="278"/>
      <c r="Q405" s="278"/>
      <c r="R405" s="278"/>
      <c r="S405" s="278"/>
      <c r="T405" s="279"/>
      <c r="U405" s="15"/>
      <c r="V405" s="15"/>
      <c r="W405" s="15"/>
      <c r="X405" s="15"/>
      <c r="Y405" s="15"/>
      <c r="Z405" s="15"/>
      <c r="AA405" s="15"/>
      <c r="AB405" s="15"/>
      <c r="AC405" s="15"/>
      <c r="AD405" s="15"/>
      <c r="AE405" s="15"/>
      <c r="AT405" s="280" t="s">
        <v>197</v>
      </c>
      <c r="AU405" s="280" t="s">
        <v>81</v>
      </c>
      <c r="AV405" s="15" t="s">
        <v>181</v>
      </c>
      <c r="AW405" s="15" t="s">
        <v>33</v>
      </c>
      <c r="AX405" s="15" t="s">
        <v>79</v>
      </c>
      <c r="AY405" s="280" t="s">
        <v>174</v>
      </c>
    </row>
    <row r="406" s="2" customFormat="1">
      <c r="A406" s="40"/>
      <c r="B406" s="41"/>
      <c r="C406" s="215" t="s">
        <v>488</v>
      </c>
      <c r="D406" s="215" t="s">
        <v>176</v>
      </c>
      <c r="E406" s="216" t="s">
        <v>2557</v>
      </c>
      <c r="F406" s="217" t="s">
        <v>2558</v>
      </c>
      <c r="G406" s="218" t="s">
        <v>193</v>
      </c>
      <c r="H406" s="219">
        <v>9.2629999999999999</v>
      </c>
      <c r="I406" s="220"/>
      <c r="J406" s="221">
        <f>ROUND(I406*H406,2)</f>
        <v>0</v>
      </c>
      <c r="K406" s="217" t="s">
        <v>180</v>
      </c>
      <c r="L406" s="46"/>
      <c r="M406" s="222" t="s">
        <v>19</v>
      </c>
      <c r="N406" s="223" t="s">
        <v>43</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181</v>
      </c>
      <c r="AT406" s="226" t="s">
        <v>176</v>
      </c>
      <c r="AU406" s="226" t="s">
        <v>81</v>
      </c>
      <c r="AY406" s="19" t="s">
        <v>174</v>
      </c>
      <c r="BE406" s="227">
        <f>IF(N406="základní",J406,0)</f>
        <v>0</v>
      </c>
      <c r="BF406" s="227">
        <f>IF(N406="snížená",J406,0)</f>
        <v>0</v>
      </c>
      <c r="BG406" s="227">
        <f>IF(N406="zákl. přenesená",J406,0)</f>
        <v>0</v>
      </c>
      <c r="BH406" s="227">
        <f>IF(N406="sníž. přenesená",J406,0)</f>
        <v>0</v>
      </c>
      <c r="BI406" s="227">
        <f>IF(N406="nulová",J406,0)</f>
        <v>0</v>
      </c>
      <c r="BJ406" s="19" t="s">
        <v>79</v>
      </c>
      <c r="BK406" s="227">
        <f>ROUND(I406*H406,2)</f>
        <v>0</v>
      </c>
      <c r="BL406" s="19" t="s">
        <v>181</v>
      </c>
      <c r="BM406" s="226" t="s">
        <v>808</v>
      </c>
    </row>
    <row r="407" s="2" customFormat="1">
      <c r="A407" s="40"/>
      <c r="B407" s="41"/>
      <c r="C407" s="42"/>
      <c r="D407" s="228" t="s">
        <v>183</v>
      </c>
      <c r="E407" s="42"/>
      <c r="F407" s="229" t="s">
        <v>2558</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183</v>
      </c>
      <c r="AU407" s="19" t="s">
        <v>81</v>
      </c>
    </row>
    <row r="408" s="14" customFormat="1">
      <c r="A408" s="14"/>
      <c r="B408" s="255"/>
      <c r="C408" s="256"/>
      <c r="D408" s="228" t="s">
        <v>197</v>
      </c>
      <c r="E408" s="257" t="s">
        <v>19</v>
      </c>
      <c r="F408" s="258" t="s">
        <v>2486</v>
      </c>
      <c r="G408" s="256"/>
      <c r="H408" s="257" t="s">
        <v>19</v>
      </c>
      <c r="I408" s="259"/>
      <c r="J408" s="256"/>
      <c r="K408" s="256"/>
      <c r="L408" s="260"/>
      <c r="M408" s="261"/>
      <c r="N408" s="262"/>
      <c r="O408" s="262"/>
      <c r="P408" s="262"/>
      <c r="Q408" s="262"/>
      <c r="R408" s="262"/>
      <c r="S408" s="262"/>
      <c r="T408" s="263"/>
      <c r="U408" s="14"/>
      <c r="V408" s="14"/>
      <c r="W408" s="14"/>
      <c r="X408" s="14"/>
      <c r="Y408" s="14"/>
      <c r="Z408" s="14"/>
      <c r="AA408" s="14"/>
      <c r="AB408" s="14"/>
      <c r="AC408" s="14"/>
      <c r="AD408" s="14"/>
      <c r="AE408" s="14"/>
      <c r="AT408" s="264" t="s">
        <v>197</v>
      </c>
      <c r="AU408" s="264" t="s">
        <v>81</v>
      </c>
      <c r="AV408" s="14" t="s">
        <v>79</v>
      </c>
      <c r="AW408" s="14" t="s">
        <v>33</v>
      </c>
      <c r="AX408" s="14" t="s">
        <v>72</v>
      </c>
      <c r="AY408" s="264" t="s">
        <v>174</v>
      </c>
    </row>
    <row r="409" s="14" customFormat="1">
      <c r="A409" s="14"/>
      <c r="B409" s="255"/>
      <c r="C409" s="256"/>
      <c r="D409" s="228" t="s">
        <v>197</v>
      </c>
      <c r="E409" s="257" t="s">
        <v>19</v>
      </c>
      <c r="F409" s="258" t="s">
        <v>2487</v>
      </c>
      <c r="G409" s="256"/>
      <c r="H409" s="257" t="s">
        <v>19</v>
      </c>
      <c r="I409" s="259"/>
      <c r="J409" s="256"/>
      <c r="K409" s="256"/>
      <c r="L409" s="260"/>
      <c r="M409" s="261"/>
      <c r="N409" s="262"/>
      <c r="O409" s="262"/>
      <c r="P409" s="262"/>
      <c r="Q409" s="262"/>
      <c r="R409" s="262"/>
      <c r="S409" s="262"/>
      <c r="T409" s="263"/>
      <c r="U409" s="14"/>
      <c r="V409" s="14"/>
      <c r="W409" s="14"/>
      <c r="X409" s="14"/>
      <c r="Y409" s="14"/>
      <c r="Z409" s="14"/>
      <c r="AA409" s="14"/>
      <c r="AB409" s="14"/>
      <c r="AC409" s="14"/>
      <c r="AD409" s="14"/>
      <c r="AE409" s="14"/>
      <c r="AT409" s="264" t="s">
        <v>197</v>
      </c>
      <c r="AU409" s="264" t="s">
        <v>81</v>
      </c>
      <c r="AV409" s="14" t="s">
        <v>79</v>
      </c>
      <c r="AW409" s="14" t="s">
        <v>33</v>
      </c>
      <c r="AX409" s="14" t="s">
        <v>72</v>
      </c>
      <c r="AY409" s="264" t="s">
        <v>174</v>
      </c>
    </row>
    <row r="410" s="13" customFormat="1">
      <c r="A410" s="13"/>
      <c r="B410" s="234"/>
      <c r="C410" s="235"/>
      <c r="D410" s="228" t="s">
        <v>197</v>
      </c>
      <c r="E410" s="236" t="s">
        <v>19</v>
      </c>
      <c r="F410" s="237" t="s">
        <v>2488</v>
      </c>
      <c r="G410" s="235"/>
      <c r="H410" s="238">
        <v>2.3380000000000001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197</v>
      </c>
      <c r="AU410" s="244" t="s">
        <v>81</v>
      </c>
      <c r="AV410" s="13" t="s">
        <v>81</v>
      </c>
      <c r="AW410" s="13" t="s">
        <v>33</v>
      </c>
      <c r="AX410" s="13" t="s">
        <v>72</v>
      </c>
      <c r="AY410" s="244" t="s">
        <v>174</v>
      </c>
    </row>
    <row r="411" s="14" customFormat="1">
      <c r="A411" s="14"/>
      <c r="B411" s="255"/>
      <c r="C411" s="256"/>
      <c r="D411" s="228" t="s">
        <v>197</v>
      </c>
      <c r="E411" s="257" t="s">
        <v>19</v>
      </c>
      <c r="F411" s="258" t="s">
        <v>2489</v>
      </c>
      <c r="G411" s="256"/>
      <c r="H411" s="257" t="s">
        <v>19</v>
      </c>
      <c r="I411" s="259"/>
      <c r="J411" s="256"/>
      <c r="K411" s="256"/>
      <c r="L411" s="260"/>
      <c r="M411" s="261"/>
      <c r="N411" s="262"/>
      <c r="O411" s="262"/>
      <c r="P411" s="262"/>
      <c r="Q411" s="262"/>
      <c r="R411" s="262"/>
      <c r="S411" s="262"/>
      <c r="T411" s="263"/>
      <c r="U411" s="14"/>
      <c r="V411" s="14"/>
      <c r="W411" s="14"/>
      <c r="X411" s="14"/>
      <c r="Y411" s="14"/>
      <c r="Z411" s="14"/>
      <c r="AA411" s="14"/>
      <c r="AB411" s="14"/>
      <c r="AC411" s="14"/>
      <c r="AD411" s="14"/>
      <c r="AE411" s="14"/>
      <c r="AT411" s="264" t="s">
        <v>197</v>
      </c>
      <c r="AU411" s="264" t="s">
        <v>81</v>
      </c>
      <c r="AV411" s="14" t="s">
        <v>79</v>
      </c>
      <c r="AW411" s="14" t="s">
        <v>33</v>
      </c>
      <c r="AX411" s="14" t="s">
        <v>72</v>
      </c>
      <c r="AY411" s="264" t="s">
        <v>174</v>
      </c>
    </row>
    <row r="412" s="13" customFormat="1">
      <c r="A412" s="13"/>
      <c r="B412" s="234"/>
      <c r="C412" s="235"/>
      <c r="D412" s="228" t="s">
        <v>197</v>
      </c>
      <c r="E412" s="236" t="s">
        <v>19</v>
      </c>
      <c r="F412" s="237" t="s">
        <v>2490</v>
      </c>
      <c r="G412" s="235"/>
      <c r="H412" s="238">
        <v>1.228</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197</v>
      </c>
      <c r="AU412" s="244" t="s">
        <v>81</v>
      </c>
      <c r="AV412" s="13" t="s">
        <v>81</v>
      </c>
      <c r="AW412" s="13" t="s">
        <v>33</v>
      </c>
      <c r="AX412" s="13" t="s">
        <v>72</v>
      </c>
      <c r="AY412" s="244" t="s">
        <v>174</v>
      </c>
    </row>
    <row r="413" s="14" customFormat="1">
      <c r="A413" s="14"/>
      <c r="B413" s="255"/>
      <c r="C413" s="256"/>
      <c r="D413" s="228" t="s">
        <v>197</v>
      </c>
      <c r="E413" s="257" t="s">
        <v>19</v>
      </c>
      <c r="F413" s="258" t="s">
        <v>2491</v>
      </c>
      <c r="G413" s="256"/>
      <c r="H413" s="257" t="s">
        <v>19</v>
      </c>
      <c r="I413" s="259"/>
      <c r="J413" s="256"/>
      <c r="K413" s="256"/>
      <c r="L413" s="260"/>
      <c r="M413" s="261"/>
      <c r="N413" s="262"/>
      <c r="O413" s="262"/>
      <c r="P413" s="262"/>
      <c r="Q413" s="262"/>
      <c r="R413" s="262"/>
      <c r="S413" s="262"/>
      <c r="T413" s="263"/>
      <c r="U413" s="14"/>
      <c r="V413" s="14"/>
      <c r="W413" s="14"/>
      <c r="X413" s="14"/>
      <c r="Y413" s="14"/>
      <c r="Z413" s="14"/>
      <c r="AA413" s="14"/>
      <c r="AB413" s="14"/>
      <c r="AC413" s="14"/>
      <c r="AD413" s="14"/>
      <c r="AE413" s="14"/>
      <c r="AT413" s="264" t="s">
        <v>197</v>
      </c>
      <c r="AU413" s="264" t="s">
        <v>81</v>
      </c>
      <c r="AV413" s="14" t="s">
        <v>79</v>
      </c>
      <c r="AW413" s="14" t="s">
        <v>33</v>
      </c>
      <c r="AX413" s="14" t="s">
        <v>72</v>
      </c>
      <c r="AY413" s="264" t="s">
        <v>174</v>
      </c>
    </row>
    <row r="414" s="14" customFormat="1">
      <c r="A414" s="14"/>
      <c r="B414" s="255"/>
      <c r="C414" s="256"/>
      <c r="D414" s="228" t="s">
        <v>197</v>
      </c>
      <c r="E414" s="257" t="s">
        <v>19</v>
      </c>
      <c r="F414" s="258" t="s">
        <v>2487</v>
      </c>
      <c r="G414" s="256"/>
      <c r="H414" s="257" t="s">
        <v>19</v>
      </c>
      <c r="I414" s="259"/>
      <c r="J414" s="256"/>
      <c r="K414" s="256"/>
      <c r="L414" s="260"/>
      <c r="M414" s="261"/>
      <c r="N414" s="262"/>
      <c r="O414" s="262"/>
      <c r="P414" s="262"/>
      <c r="Q414" s="262"/>
      <c r="R414" s="262"/>
      <c r="S414" s="262"/>
      <c r="T414" s="263"/>
      <c r="U414" s="14"/>
      <c r="V414" s="14"/>
      <c r="W414" s="14"/>
      <c r="X414" s="14"/>
      <c r="Y414" s="14"/>
      <c r="Z414" s="14"/>
      <c r="AA414" s="14"/>
      <c r="AB414" s="14"/>
      <c r="AC414" s="14"/>
      <c r="AD414" s="14"/>
      <c r="AE414" s="14"/>
      <c r="AT414" s="264" t="s">
        <v>197</v>
      </c>
      <c r="AU414" s="264" t="s">
        <v>81</v>
      </c>
      <c r="AV414" s="14" t="s">
        <v>79</v>
      </c>
      <c r="AW414" s="14" t="s">
        <v>33</v>
      </c>
      <c r="AX414" s="14" t="s">
        <v>72</v>
      </c>
      <c r="AY414" s="264" t="s">
        <v>174</v>
      </c>
    </row>
    <row r="415" s="13" customFormat="1">
      <c r="A415" s="13"/>
      <c r="B415" s="234"/>
      <c r="C415" s="235"/>
      <c r="D415" s="228" t="s">
        <v>197</v>
      </c>
      <c r="E415" s="236" t="s">
        <v>19</v>
      </c>
      <c r="F415" s="237" t="s">
        <v>2492</v>
      </c>
      <c r="G415" s="235"/>
      <c r="H415" s="238">
        <v>2.6949999999999998</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197</v>
      </c>
      <c r="AU415" s="244" t="s">
        <v>81</v>
      </c>
      <c r="AV415" s="13" t="s">
        <v>81</v>
      </c>
      <c r="AW415" s="13" t="s">
        <v>33</v>
      </c>
      <c r="AX415" s="13" t="s">
        <v>72</v>
      </c>
      <c r="AY415" s="244" t="s">
        <v>174</v>
      </c>
    </row>
    <row r="416" s="14" customFormat="1">
      <c r="A416" s="14"/>
      <c r="B416" s="255"/>
      <c r="C416" s="256"/>
      <c r="D416" s="228" t="s">
        <v>197</v>
      </c>
      <c r="E416" s="257" t="s">
        <v>19</v>
      </c>
      <c r="F416" s="258" t="s">
        <v>2489</v>
      </c>
      <c r="G416" s="256"/>
      <c r="H416" s="257" t="s">
        <v>19</v>
      </c>
      <c r="I416" s="259"/>
      <c r="J416" s="256"/>
      <c r="K416" s="256"/>
      <c r="L416" s="260"/>
      <c r="M416" s="261"/>
      <c r="N416" s="262"/>
      <c r="O416" s="262"/>
      <c r="P416" s="262"/>
      <c r="Q416" s="262"/>
      <c r="R416" s="262"/>
      <c r="S416" s="262"/>
      <c r="T416" s="263"/>
      <c r="U416" s="14"/>
      <c r="V416" s="14"/>
      <c r="W416" s="14"/>
      <c r="X416" s="14"/>
      <c r="Y416" s="14"/>
      <c r="Z416" s="14"/>
      <c r="AA416" s="14"/>
      <c r="AB416" s="14"/>
      <c r="AC416" s="14"/>
      <c r="AD416" s="14"/>
      <c r="AE416" s="14"/>
      <c r="AT416" s="264" t="s">
        <v>197</v>
      </c>
      <c r="AU416" s="264" t="s">
        <v>81</v>
      </c>
      <c r="AV416" s="14" t="s">
        <v>79</v>
      </c>
      <c r="AW416" s="14" t="s">
        <v>33</v>
      </c>
      <c r="AX416" s="14" t="s">
        <v>72</v>
      </c>
      <c r="AY416" s="264" t="s">
        <v>174</v>
      </c>
    </row>
    <row r="417" s="13" customFormat="1">
      <c r="A417" s="13"/>
      <c r="B417" s="234"/>
      <c r="C417" s="235"/>
      <c r="D417" s="228" t="s">
        <v>197</v>
      </c>
      <c r="E417" s="236" t="s">
        <v>19</v>
      </c>
      <c r="F417" s="237" t="s">
        <v>2493</v>
      </c>
      <c r="G417" s="235"/>
      <c r="H417" s="238">
        <v>1.415</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197</v>
      </c>
      <c r="AU417" s="244" t="s">
        <v>81</v>
      </c>
      <c r="AV417" s="13" t="s">
        <v>81</v>
      </c>
      <c r="AW417" s="13" t="s">
        <v>33</v>
      </c>
      <c r="AX417" s="13" t="s">
        <v>72</v>
      </c>
      <c r="AY417" s="244" t="s">
        <v>174</v>
      </c>
    </row>
    <row r="418" s="14" customFormat="1">
      <c r="A418" s="14"/>
      <c r="B418" s="255"/>
      <c r="C418" s="256"/>
      <c r="D418" s="228" t="s">
        <v>197</v>
      </c>
      <c r="E418" s="257" t="s">
        <v>19</v>
      </c>
      <c r="F418" s="258" t="s">
        <v>2494</v>
      </c>
      <c r="G418" s="256"/>
      <c r="H418" s="257" t="s">
        <v>19</v>
      </c>
      <c r="I418" s="259"/>
      <c r="J418" s="256"/>
      <c r="K418" s="256"/>
      <c r="L418" s="260"/>
      <c r="M418" s="261"/>
      <c r="N418" s="262"/>
      <c r="O418" s="262"/>
      <c r="P418" s="262"/>
      <c r="Q418" s="262"/>
      <c r="R418" s="262"/>
      <c r="S418" s="262"/>
      <c r="T418" s="263"/>
      <c r="U418" s="14"/>
      <c r="V418" s="14"/>
      <c r="W418" s="14"/>
      <c r="X418" s="14"/>
      <c r="Y418" s="14"/>
      <c r="Z418" s="14"/>
      <c r="AA418" s="14"/>
      <c r="AB418" s="14"/>
      <c r="AC418" s="14"/>
      <c r="AD418" s="14"/>
      <c r="AE418" s="14"/>
      <c r="AT418" s="264" t="s">
        <v>197</v>
      </c>
      <c r="AU418" s="264" t="s">
        <v>81</v>
      </c>
      <c r="AV418" s="14" t="s">
        <v>79</v>
      </c>
      <c r="AW418" s="14" t="s">
        <v>33</v>
      </c>
      <c r="AX418" s="14" t="s">
        <v>72</v>
      </c>
      <c r="AY418" s="264" t="s">
        <v>174</v>
      </c>
    </row>
    <row r="419" s="14" customFormat="1">
      <c r="A419" s="14"/>
      <c r="B419" s="255"/>
      <c r="C419" s="256"/>
      <c r="D419" s="228" t="s">
        <v>197</v>
      </c>
      <c r="E419" s="257" t="s">
        <v>19</v>
      </c>
      <c r="F419" s="258" t="s">
        <v>2495</v>
      </c>
      <c r="G419" s="256"/>
      <c r="H419" s="257" t="s">
        <v>19</v>
      </c>
      <c r="I419" s="259"/>
      <c r="J419" s="256"/>
      <c r="K419" s="256"/>
      <c r="L419" s="260"/>
      <c r="M419" s="261"/>
      <c r="N419" s="262"/>
      <c r="O419" s="262"/>
      <c r="P419" s="262"/>
      <c r="Q419" s="262"/>
      <c r="R419" s="262"/>
      <c r="S419" s="262"/>
      <c r="T419" s="263"/>
      <c r="U419" s="14"/>
      <c r="V419" s="14"/>
      <c r="W419" s="14"/>
      <c r="X419" s="14"/>
      <c r="Y419" s="14"/>
      <c r="Z419" s="14"/>
      <c r="AA419" s="14"/>
      <c r="AB419" s="14"/>
      <c r="AC419" s="14"/>
      <c r="AD419" s="14"/>
      <c r="AE419" s="14"/>
      <c r="AT419" s="264" t="s">
        <v>197</v>
      </c>
      <c r="AU419" s="264" t="s">
        <v>81</v>
      </c>
      <c r="AV419" s="14" t="s">
        <v>79</v>
      </c>
      <c r="AW419" s="14" t="s">
        <v>33</v>
      </c>
      <c r="AX419" s="14" t="s">
        <v>72</v>
      </c>
      <c r="AY419" s="264" t="s">
        <v>174</v>
      </c>
    </row>
    <row r="420" s="13" customFormat="1">
      <c r="A420" s="13"/>
      <c r="B420" s="234"/>
      <c r="C420" s="235"/>
      <c r="D420" s="228" t="s">
        <v>197</v>
      </c>
      <c r="E420" s="236" t="s">
        <v>19</v>
      </c>
      <c r="F420" s="237" t="s">
        <v>2496</v>
      </c>
      <c r="G420" s="235"/>
      <c r="H420" s="238">
        <v>1.587</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197</v>
      </c>
      <c r="AU420" s="244" t="s">
        <v>81</v>
      </c>
      <c r="AV420" s="13" t="s">
        <v>81</v>
      </c>
      <c r="AW420" s="13" t="s">
        <v>33</v>
      </c>
      <c r="AX420" s="13" t="s">
        <v>72</v>
      </c>
      <c r="AY420" s="244" t="s">
        <v>174</v>
      </c>
    </row>
    <row r="421" s="15" customFormat="1">
      <c r="A421" s="15"/>
      <c r="B421" s="270"/>
      <c r="C421" s="271"/>
      <c r="D421" s="228" t="s">
        <v>197</v>
      </c>
      <c r="E421" s="272" t="s">
        <v>19</v>
      </c>
      <c r="F421" s="273" t="s">
        <v>2356</v>
      </c>
      <c r="G421" s="271"/>
      <c r="H421" s="274">
        <v>9.2629999999999999</v>
      </c>
      <c r="I421" s="275"/>
      <c r="J421" s="271"/>
      <c r="K421" s="271"/>
      <c r="L421" s="276"/>
      <c r="M421" s="277"/>
      <c r="N421" s="278"/>
      <c r="O421" s="278"/>
      <c r="P421" s="278"/>
      <c r="Q421" s="278"/>
      <c r="R421" s="278"/>
      <c r="S421" s="278"/>
      <c r="T421" s="279"/>
      <c r="U421" s="15"/>
      <c r="V421" s="15"/>
      <c r="W421" s="15"/>
      <c r="X421" s="15"/>
      <c r="Y421" s="15"/>
      <c r="Z421" s="15"/>
      <c r="AA421" s="15"/>
      <c r="AB421" s="15"/>
      <c r="AC421" s="15"/>
      <c r="AD421" s="15"/>
      <c r="AE421" s="15"/>
      <c r="AT421" s="280" t="s">
        <v>197</v>
      </c>
      <c r="AU421" s="280" t="s">
        <v>81</v>
      </c>
      <c r="AV421" s="15" t="s">
        <v>181</v>
      </c>
      <c r="AW421" s="15" t="s">
        <v>33</v>
      </c>
      <c r="AX421" s="15" t="s">
        <v>79</v>
      </c>
      <c r="AY421" s="280" t="s">
        <v>174</v>
      </c>
    </row>
    <row r="422" s="2" customFormat="1" ht="33" customHeight="1">
      <c r="A422" s="40"/>
      <c r="B422" s="41"/>
      <c r="C422" s="215" t="s">
        <v>495</v>
      </c>
      <c r="D422" s="215" t="s">
        <v>176</v>
      </c>
      <c r="E422" s="216" t="s">
        <v>2559</v>
      </c>
      <c r="F422" s="217" t="s">
        <v>2560</v>
      </c>
      <c r="G422" s="218" t="s">
        <v>193</v>
      </c>
      <c r="H422" s="219">
        <v>9.2629999999999999</v>
      </c>
      <c r="I422" s="220"/>
      <c r="J422" s="221">
        <f>ROUND(I422*H422,2)</f>
        <v>0</v>
      </c>
      <c r="K422" s="217" t="s">
        <v>180</v>
      </c>
      <c r="L422" s="46"/>
      <c r="M422" s="222" t="s">
        <v>19</v>
      </c>
      <c r="N422" s="223" t="s">
        <v>43</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181</v>
      </c>
      <c r="AT422" s="226" t="s">
        <v>176</v>
      </c>
      <c r="AU422" s="226" t="s">
        <v>81</v>
      </c>
      <c r="AY422" s="19" t="s">
        <v>174</v>
      </c>
      <c r="BE422" s="227">
        <f>IF(N422="základní",J422,0)</f>
        <v>0</v>
      </c>
      <c r="BF422" s="227">
        <f>IF(N422="snížená",J422,0)</f>
        <v>0</v>
      </c>
      <c r="BG422" s="227">
        <f>IF(N422="zákl. přenesená",J422,0)</f>
        <v>0</v>
      </c>
      <c r="BH422" s="227">
        <f>IF(N422="sníž. přenesená",J422,0)</f>
        <v>0</v>
      </c>
      <c r="BI422" s="227">
        <f>IF(N422="nulová",J422,0)</f>
        <v>0</v>
      </c>
      <c r="BJ422" s="19" t="s">
        <v>79</v>
      </c>
      <c r="BK422" s="227">
        <f>ROUND(I422*H422,2)</f>
        <v>0</v>
      </c>
      <c r="BL422" s="19" t="s">
        <v>181</v>
      </c>
      <c r="BM422" s="226" t="s">
        <v>821</v>
      </c>
    </row>
    <row r="423" s="2" customFormat="1">
      <c r="A423" s="40"/>
      <c r="B423" s="41"/>
      <c r="C423" s="42"/>
      <c r="D423" s="228" t="s">
        <v>183</v>
      </c>
      <c r="E423" s="42"/>
      <c r="F423" s="229" t="s">
        <v>2560</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183</v>
      </c>
      <c r="AU423" s="19" t="s">
        <v>81</v>
      </c>
    </row>
    <row r="424" s="12" customFormat="1" ht="22.8" customHeight="1">
      <c r="A424" s="12"/>
      <c r="B424" s="199"/>
      <c r="C424" s="200"/>
      <c r="D424" s="201" t="s">
        <v>71</v>
      </c>
      <c r="E424" s="213" t="s">
        <v>1211</v>
      </c>
      <c r="F424" s="213" t="s">
        <v>1212</v>
      </c>
      <c r="G424" s="200"/>
      <c r="H424" s="200"/>
      <c r="I424" s="203"/>
      <c r="J424" s="214">
        <f>BK424</f>
        <v>0</v>
      </c>
      <c r="K424" s="200"/>
      <c r="L424" s="205"/>
      <c r="M424" s="206"/>
      <c r="N424" s="207"/>
      <c r="O424" s="207"/>
      <c r="P424" s="208">
        <f>SUM(P425:P442)</f>
        <v>0</v>
      </c>
      <c r="Q424" s="207"/>
      <c r="R424" s="208">
        <f>SUM(R425:R442)</f>
        <v>0</v>
      </c>
      <c r="S424" s="207"/>
      <c r="T424" s="209">
        <f>SUM(T425:T442)</f>
        <v>0</v>
      </c>
      <c r="U424" s="12"/>
      <c r="V424" s="12"/>
      <c r="W424" s="12"/>
      <c r="X424" s="12"/>
      <c r="Y424" s="12"/>
      <c r="Z424" s="12"/>
      <c r="AA424" s="12"/>
      <c r="AB424" s="12"/>
      <c r="AC424" s="12"/>
      <c r="AD424" s="12"/>
      <c r="AE424" s="12"/>
      <c r="AR424" s="210" t="s">
        <v>79</v>
      </c>
      <c r="AT424" s="211" t="s">
        <v>71</v>
      </c>
      <c r="AU424" s="211" t="s">
        <v>79</v>
      </c>
      <c r="AY424" s="210" t="s">
        <v>174</v>
      </c>
      <c r="BK424" s="212">
        <f>SUM(BK425:BK442)</f>
        <v>0</v>
      </c>
    </row>
    <row r="425" s="2" customFormat="1">
      <c r="A425" s="40"/>
      <c r="B425" s="41"/>
      <c r="C425" s="215" t="s">
        <v>500</v>
      </c>
      <c r="D425" s="215" t="s">
        <v>176</v>
      </c>
      <c r="E425" s="216" t="s">
        <v>2561</v>
      </c>
      <c r="F425" s="217" t="s">
        <v>2562</v>
      </c>
      <c r="G425" s="218" t="s">
        <v>238</v>
      </c>
      <c r="H425" s="219">
        <v>25.257999999999999</v>
      </c>
      <c r="I425" s="220"/>
      <c r="J425" s="221">
        <f>ROUND(I425*H425,2)</f>
        <v>0</v>
      </c>
      <c r="K425" s="217" t="s">
        <v>180</v>
      </c>
      <c r="L425" s="46"/>
      <c r="M425" s="222" t="s">
        <v>19</v>
      </c>
      <c r="N425" s="223" t="s">
        <v>43</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181</v>
      </c>
      <c r="AT425" s="226" t="s">
        <v>176</v>
      </c>
      <c r="AU425" s="226" t="s">
        <v>81</v>
      </c>
      <c r="AY425" s="19" t="s">
        <v>174</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181</v>
      </c>
      <c r="BM425" s="226" t="s">
        <v>835</v>
      </c>
    </row>
    <row r="426" s="2" customFormat="1">
      <c r="A426" s="40"/>
      <c r="B426" s="41"/>
      <c r="C426" s="42"/>
      <c r="D426" s="228" t="s">
        <v>183</v>
      </c>
      <c r="E426" s="42"/>
      <c r="F426" s="229" t="s">
        <v>2562</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183</v>
      </c>
      <c r="AU426" s="19" t="s">
        <v>81</v>
      </c>
    </row>
    <row r="427" s="2" customFormat="1">
      <c r="A427" s="40"/>
      <c r="B427" s="41"/>
      <c r="C427" s="42"/>
      <c r="D427" s="228" t="s">
        <v>185</v>
      </c>
      <c r="E427" s="42"/>
      <c r="F427" s="233" t="s">
        <v>2563</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185</v>
      </c>
      <c r="AU427" s="19" t="s">
        <v>81</v>
      </c>
    </row>
    <row r="428" s="2" customFormat="1" ht="33" customHeight="1">
      <c r="A428" s="40"/>
      <c r="B428" s="41"/>
      <c r="C428" s="215" t="s">
        <v>514</v>
      </c>
      <c r="D428" s="215" t="s">
        <v>176</v>
      </c>
      <c r="E428" s="216" t="s">
        <v>1220</v>
      </c>
      <c r="F428" s="217" t="s">
        <v>1223</v>
      </c>
      <c r="G428" s="218" t="s">
        <v>238</v>
      </c>
      <c r="H428" s="219">
        <v>25.257999999999999</v>
      </c>
      <c r="I428" s="220"/>
      <c r="J428" s="221">
        <f>ROUND(I428*H428,2)</f>
        <v>0</v>
      </c>
      <c r="K428" s="217" t="s">
        <v>180</v>
      </c>
      <c r="L428" s="46"/>
      <c r="M428" s="222" t="s">
        <v>19</v>
      </c>
      <c r="N428" s="223" t="s">
        <v>43</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181</v>
      </c>
      <c r="AT428" s="226" t="s">
        <v>176</v>
      </c>
      <c r="AU428" s="226" t="s">
        <v>81</v>
      </c>
      <c r="AY428" s="19" t="s">
        <v>174</v>
      </c>
      <c r="BE428" s="227">
        <f>IF(N428="základní",J428,0)</f>
        <v>0</v>
      </c>
      <c r="BF428" s="227">
        <f>IF(N428="snížená",J428,0)</f>
        <v>0</v>
      </c>
      <c r="BG428" s="227">
        <f>IF(N428="zákl. přenesená",J428,0)</f>
        <v>0</v>
      </c>
      <c r="BH428" s="227">
        <f>IF(N428="sníž. přenesená",J428,0)</f>
        <v>0</v>
      </c>
      <c r="BI428" s="227">
        <f>IF(N428="nulová",J428,0)</f>
        <v>0</v>
      </c>
      <c r="BJ428" s="19" t="s">
        <v>79</v>
      </c>
      <c r="BK428" s="227">
        <f>ROUND(I428*H428,2)</f>
        <v>0</v>
      </c>
      <c r="BL428" s="19" t="s">
        <v>181</v>
      </c>
      <c r="BM428" s="226" t="s">
        <v>843</v>
      </c>
    </row>
    <row r="429" s="2" customFormat="1">
      <c r="A429" s="40"/>
      <c r="B429" s="41"/>
      <c r="C429" s="42"/>
      <c r="D429" s="228" t="s">
        <v>183</v>
      </c>
      <c r="E429" s="42"/>
      <c r="F429" s="229" t="s">
        <v>1223</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183</v>
      </c>
      <c r="AU429" s="19" t="s">
        <v>81</v>
      </c>
    </row>
    <row r="430" s="2" customFormat="1">
      <c r="A430" s="40"/>
      <c r="B430" s="41"/>
      <c r="C430" s="42"/>
      <c r="D430" s="228" t="s">
        <v>185</v>
      </c>
      <c r="E430" s="42"/>
      <c r="F430" s="233" t="s">
        <v>2564</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185</v>
      </c>
      <c r="AU430" s="19" t="s">
        <v>81</v>
      </c>
    </row>
    <row r="431" s="2" customFormat="1" ht="44.25" customHeight="1">
      <c r="A431" s="40"/>
      <c r="B431" s="41"/>
      <c r="C431" s="215" t="s">
        <v>522</v>
      </c>
      <c r="D431" s="215" t="s">
        <v>176</v>
      </c>
      <c r="E431" s="216" t="s">
        <v>1226</v>
      </c>
      <c r="F431" s="217" t="s">
        <v>1229</v>
      </c>
      <c r="G431" s="218" t="s">
        <v>238</v>
      </c>
      <c r="H431" s="219">
        <v>170.20099999999999</v>
      </c>
      <c r="I431" s="220"/>
      <c r="J431" s="221">
        <f>ROUND(I431*H431,2)</f>
        <v>0</v>
      </c>
      <c r="K431" s="217" t="s">
        <v>180</v>
      </c>
      <c r="L431" s="46"/>
      <c r="M431" s="222" t="s">
        <v>19</v>
      </c>
      <c r="N431" s="223" t="s">
        <v>43</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181</v>
      </c>
      <c r="AT431" s="226" t="s">
        <v>176</v>
      </c>
      <c r="AU431" s="226" t="s">
        <v>81</v>
      </c>
      <c r="AY431" s="19" t="s">
        <v>174</v>
      </c>
      <c r="BE431" s="227">
        <f>IF(N431="základní",J431,0)</f>
        <v>0</v>
      </c>
      <c r="BF431" s="227">
        <f>IF(N431="snížená",J431,0)</f>
        <v>0</v>
      </c>
      <c r="BG431" s="227">
        <f>IF(N431="zákl. přenesená",J431,0)</f>
        <v>0</v>
      </c>
      <c r="BH431" s="227">
        <f>IF(N431="sníž. přenesená",J431,0)</f>
        <v>0</v>
      </c>
      <c r="BI431" s="227">
        <f>IF(N431="nulová",J431,0)</f>
        <v>0</v>
      </c>
      <c r="BJ431" s="19" t="s">
        <v>79</v>
      </c>
      <c r="BK431" s="227">
        <f>ROUND(I431*H431,2)</f>
        <v>0</v>
      </c>
      <c r="BL431" s="19" t="s">
        <v>181</v>
      </c>
      <c r="BM431" s="226" t="s">
        <v>856</v>
      </c>
    </row>
    <row r="432" s="2" customFormat="1">
      <c r="A432" s="40"/>
      <c r="B432" s="41"/>
      <c r="C432" s="42"/>
      <c r="D432" s="228" t="s">
        <v>183</v>
      </c>
      <c r="E432" s="42"/>
      <c r="F432" s="229" t="s">
        <v>1229</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183</v>
      </c>
      <c r="AU432" s="19" t="s">
        <v>81</v>
      </c>
    </row>
    <row r="433" s="2" customFormat="1">
      <c r="A433" s="40"/>
      <c r="B433" s="41"/>
      <c r="C433" s="42"/>
      <c r="D433" s="228" t="s">
        <v>185</v>
      </c>
      <c r="E433" s="42"/>
      <c r="F433" s="233" t="s">
        <v>2564</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185</v>
      </c>
      <c r="AU433" s="19" t="s">
        <v>81</v>
      </c>
    </row>
    <row r="434" s="13" customFormat="1">
      <c r="A434" s="13"/>
      <c r="B434" s="234"/>
      <c r="C434" s="235"/>
      <c r="D434" s="228" t="s">
        <v>197</v>
      </c>
      <c r="E434" s="236" t="s">
        <v>19</v>
      </c>
      <c r="F434" s="237" t="s">
        <v>2565</v>
      </c>
      <c r="G434" s="235"/>
      <c r="H434" s="238">
        <v>101.895</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197</v>
      </c>
      <c r="AU434" s="244" t="s">
        <v>81</v>
      </c>
      <c r="AV434" s="13" t="s">
        <v>81</v>
      </c>
      <c r="AW434" s="13" t="s">
        <v>33</v>
      </c>
      <c r="AX434" s="13" t="s">
        <v>72</v>
      </c>
      <c r="AY434" s="244" t="s">
        <v>174</v>
      </c>
    </row>
    <row r="435" s="13" customFormat="1">
      <c r="A435" s="13"/>
      <c r="B435" s="234"/>
      <c r="C435" s="235"/>
      <c r="D435" s="228" t="s">
        <v>197</v>
      </c>
      <c r="E435" s="236" t="s">
        <v>19</v>
      </c>
      <c r="F435" s="237" t="s">
        <v>2566</v>
      </c>
      <c r="G435" s="235"/>
      <c r="H435" s="238">
        <v>68.305999999999997</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197</v>
      </c>
      <c r="AU435" s="244" t="s">
        <v>81</v>
      </c>
      <c r="AV435" s="13" t="s">
        <v>81</v>
      </c>
      <c r="AW435" s="13" t="s">
        <v>33</v>
      </c>
      <c r="AX435" s="13" t="s">
        <v>72</v>
      </c>
      <c r="AY435" s="244" t="s">
        <v>174</v>
      </c>
    </row>
    <row r="436" s="15" customFormat="1">
      <c r="A436" s="15"/>
      <c r="B436" s="270"/>
      <c r="C436" s="271"/>
      <c r="D436" s="228" t="s">
        <v>197</v>
      </c>
      <c r="E436" s="272" t="s">
        <v>19</v>
      </c>
      <c r="F436" s="273" t="s">
        <v>2356</v>
      </c>
      <c r="G436" s="271"/>
      <c r="H436" s="274">
        <v>170.20099999999999</v>
      </c>
      <c r="I436" s="275"/>
      <c r="J436" s="271"/>
      <c r="K436" s="271"/>
      <c r="L436" s="276"/>
      <c r="M436" s="277"/>
      <c r="N436" s="278"/>
      <c r="O436" s="278"/>
      <c r="P436" s="278"/>
      <c r="Q436" s="278"/>
      <c r="R436" s="278"/>
      <c r="S436" s="278"/>
      <c r="T436" s="279"/>
      <c r="U436" s="15"/>
      <c r="V436" s="15"/>
      <c r="W436" s="15"/>
      <c r="X436" s="15"/>
      <c r="Y436" s="15"/>
      <c r="Z436" s="15"/>
      <c r="AA436" s="15"/>
      <c r="AB436" s="15"/>
      <c r="AC436" s="15"/>
      <c r="AD436" s="15"/>
      <c r="AE436" s="15"/>
      <c r="AT436" s="280" t="s">
        <v>197</v>
      </c>
      <c r="AU436" s="280" t="s">
        <v>81</v>
      </c>
      <c r="AV436" s="15" t="s">
        <v>181</v>
      </c>
      <c r="AW436" s="15" t="s">
        <v>33</v>
      </c>
      <c r="AX436" s="15" t="s">
        <v>79</v>
      </c>
      <c r="AY436" s="280" t="s">
        <v>174</v>
      </c>
    </row>
    <row r="437" s="2" customFormat="1" ht="33" customHeight="1">
      <c r="A437" s="40"/>
      <c r="B437" s="41"/>
      <c r="C437" s="215" t="s">
        <v>528</v>
      </c>
      <c r="D437" s="215" t="s">
        <v>176</v>
      </c>
      <c r="E437" s="216" t="s">
        <v>1233</v>
      </c>
      <c r="F437" s="217" t="s">
        <v>1234</v>
      </c>
      <c r="G437" s="218" t="s">
        <v>238</v>
      </c>
      <c r="H437" s="219">
        <v>4.8789999999999996</v>
      </c>
      <c r="I437" s="220"/>
      <c r="J437" s="221">
        <f>ROUND(I437*H437,2)</f>
        <v>0</v>
      </c>
      <c r="K437" s="217" t="s">
        <v>180</v>
      </c>
      <c r="L437" s="46"/>
      <c r="M437" s="222" t="s">
        <v>19</v>
      </c>
      <c r="N437" s="223" t="s">
        <v>43</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181</v>
      </c>
      <c r="AT437" s="226" t="s">
        <v>176</v>
      </c>
      <c r="AU437" s="226" t="s">
        <v>81</v>
      </c>
      <c r="AY437" s="19" t="s">
        <v>174</v>
      </c>
      <c r="BE437" s="227">
        <f>IF(N437="základní",J437,0)</f>
        <v>0</v>
      </c>
      <c r="BF437" s="227">
        <f>IF(N437="snížená",J437,0)</f>
        <v>0</v>
      </c>
      <c r="BG437" s="227">
        <f>IF(N437="zákl. přenesená",J437,0)</f>
        <v>0</v>
      </c>
      <c r="BH437" s="227">
        <f>IF(N437="sníž. přenesená",J437,0)</f>
        <v>0</v>
      </c>
      <c r="BI437" s="227">
        <f>IF(N437="nulová",J437,0)</f>
        <v>0</v>
      </c>
      <c r="BJ437" s="19" t="s">
        <v>79</v>
      </c>
      <c r="BK437" s="227">
        <f>ROUND(I437*H437,2)</f>
        <v>0</v>
      </c>
      <c r="BL437" s="19" t="s">
        <v>181</v>
      </c>
      <c r="BM437" s="226" t="s">
        <v>868</v>
      </c>
    </row>
    <row r="438" s="2" customFormat="1">
      <c r="A438" s="40"/>
      <c r="B438" s="41"/>
      <c r="C438" s="42"/>
      <c r="D438" s="228" t="s">
        <v>183</v>
      </c>
      <c r="E438" s="42"/>
      <c r="F438" s="229" t="s">
        <v>1236</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183</v>
      </c>
      <c r="AU438" s="19" t="s">
        <v>81</v>
      </c>
    </row>
    <row r="439" s="2" customFormat="1">
      <c r="A439" s="40"/>
      <c r="B439" s="41"/>
      <c r="C439" s="42"/>
      <c r="D439" s="228" t="s">
        <v>185</v>
      </c>
      <c r="E439" s="42"/>
      <c r="F439" s="233" t="s">
        <v>1237</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185</v>
      </c>
      <c r="AU439" s="19" t="s">
        <v>81</v>
      </c>
    </row>
    <row r="440" s="2" customFormat="1" ht="44.25" customHeight="1">
      <c r="A440" s="40"/>
      <c r="B440" s="41"/>
      <c r="C440" s="215" t="s">
        <v>534</v>
      </c>
      <c r="D440" s="215" t="s">
        <v>176</v>
      </c>
      <c r="E440" s="216" t="s">
        <v>2567</v>
      </c>
      <c r="F440" s="217" t="s">
        <v>2568</v>
      </c>
      <c r="G440" s="218" t="s">
        <v>238</v>
      </c>
      <c r="H440" s="219">
        <v>20.379000000000001</v>
      </c>
      <c r="I440" s="220"/>
      <c r="J440" s="221">
        <f>ROUND(I440*H440,2)</f>
        <v>0</v>
      </c>
      <c r="K440" s="217" t="s">
        <v>180</v>
      </c>
      <c r="L440" s="46"/>
      <c r="M440" s="222" t="s">
        <v>19</v>
      </c>
      <c r="N440" s="223" t="s">
        <v>43</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181</v>
      </c>
      <c r="AT440" s="226" t="s">
        <v>176</v>
      </c>
      <c r="AU440" s="226" t="s">
        <v>81</v>
      </c>
      <c r="AY440" s="19" t="s">
        <v>174</v>
      </c>
      <c r="BE440" s="227">
        <f>IF(N440="základní",J440,0)</f>
        <v>0</v>
      </c>
      <c r="BF440" s="227">
        <f>IF(N440="snížená",J440,0)</f>
        <v>0</v>
      </c>
      <c r="BG440" s="227">
        <f>IF(N440="zákl. přenesená",J440,0)</f>
        <v>0</v>
      </c>
      <c r="BH440" s="227">
        <f>IF(N440="sníž. přenesená",J440,0)</f>
        <v>0</v>
      </c>
      <c r="BI440" s="227">
        <f>IF(N440="nulová",J440,0)</f>
        <v>0</v>
      </c>
      <c r="BJ440" s="19" t="s">
        <v>79</v>
      </c>
      <c r="BK440" s="227">
        <f>ROUND(I440*H440,2)</f>
        <v>0</v>
      </c>
      <c r="BL440" s="19" t="s">
        <v>181</v>
      </c>
      <c r="BM440" s="226" t="s">
        <v>882</v>
      </c>
    </row>
    <row r="441" s="2" customFormat="1">
      <c r="A441" s="40"/>
      <c r="B441" s="41"/>
      <c r="C441" s="42"/>
      <c r="D441" s="228" t="s">
        <v>183</v>
      </c>
      <c r="E441" s="42"/>
      <c r="F441" s="229" t="s">
        <v>2568</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183</v>
      </c>
      <c r="AU441" s="19" t="s">
        <v>81</v>
      </c>
    </row>
    <row r="442" s="2" customFormat="1">
      <c r="A442" s="40"/>
      <c r="B442" s="41"/>
      <c r="C442" s="42"/>
      <c r="D442" s="228" t="s">
        <v>185</v>
      </c>
      <c r="E442" s="42"/>
      <c r="F442" s="233" t="s">
        <v>2569</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185</v>
      </c>
      <c r="AU442" s="19" t="s">
        <v>81</v>
      </c>
    </row>
    <row r="443" s="12" customFormat="1" ht="22.8" customHeight="1">
      <c r="A443" s="12"/>
      <c r="B443" s="199"/>
      <c r="C443" s="200"/>
      <c r="D443" s="201" t="s">
        <v>71</v>
      </c>
      <c r="E443" s="213" t="s">
        <v>1243</v>
      </c>
      <c r="F443" s="213" t="s">
        <v>1244</v>
      </c>
      <c r="G443" s="200"/>
      <c r="H443" s="200"/>
      <c r="I443" s="203"/>
      <c r="J443" s="214">
        <f>BK443</f>
        <v>0</v>
      </c>
      <c r="K443" s="200"/>
      <c r="L443" s="205"/>
      <c r="M443" s="206"/>
      <c r="N443" s="207"/>
      <c r="O443" s="207"/>
      <c r="P443" s="208">
        <f>SUM(P444:P446)</f>
        <v>0</v>
      </c>
      <c r="Q443" s="207"/>
      <c r="R443" s="208">
        <f>SUM(R444:R446)</f>
        <v>0</v>
      </c>
      <c r="S443" s="207"/>
      <c r="T443" s="209">
        <f>SUM(T444:T446)</f>
        <v>0</v>
      </c>
      <c r="U443" s="12"/>
      <c r="V443" s="12"/>
      <c r="W443" s="12"/>
      <c r="X443" s="12"/>
      <c r="Y443" s="12"/>
      <c r="Z443" s="12"/>
      <c r="AA443" s="12"/>
      <c r="AB443" s="12"/>
      <c r="AC443" s="12"/>
      <c r="AD443" s="12"/>
      <c r="AE443" s="12"/>
      <c r="AR443" s="210" t="s">
        <v>79</v>
      </c>
      <c r="AT443" s="211" t="s">
        <v>71</v>
      </c>
      <c r="AU443" s="211" t="s">
        <v>79</v>
      </c>
      <c r="AY443" s="210" t="s">
        <v>174</v>
      </c>
      <c r="BK443" s="212">
        <f>SUM(BK444:BK446)</f>
        <v>0</v>
      </c>
    </row>
    <row r="444" s="2" customFormat="1">
      <c r="A444" s="40"/>
      <c r="B444" s="41"/>
      <c r="C444" s="215" t="s">
        <v>543</v>
      </c>
      <c r="D444" s="215" t="s">
        <v>176</v>
      </c>
      <c r="E444" s="216" t="s">
        <v>2570</v>
      </c>
      <c r="F444" s="217" t="s">
        <v>2571</v>
      </c>
      <c r="G444" s="218" t="s">
        <v>238</v>
      </c>
      <c r="H444" s="219">
        <v>144.678</v>
      </c>
      <c r="I444" s="220"/>
      <c r="J444" s="221">
        <f>ROUND(I444*H444,2)</f>
        <v>0</v>
      </c>
      <c r="K444" s="217" t="s">
        <v>180</v>
      </c>
      <c r="L444" s="46"/>
      <c r="M444" s="222" t="s">
        <v>19</v>
      </c>
      <c r="N444" s="223" t="s">
        <v>43</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181</v>
      </c>
      <c r="AT444" s="226" t="s">
        <v>176</v>
      </c>
      <c r="AU444" s="226" t="s">
        <v>81</v>
      </c>
      <c r="AY444" s="19" t="s">
        <v>174</v>
      </c>
      <c r="BE444" s="227">
        <f>IF(N444="základní",J444,0)</f>
        <v>0</v>
      </c>
      <c r="BF444" s="227">
        <f>IF(N444="snížená",J444,0)</f>
        <v>0</v>
      </c>
      <c r="BG444" s="227">
        <f>IF(N444="zákl. přenesená",J444,0)</f>
        <v>0</v>
      </c>
      <c r="BH444" s="227">
        <f>IF(N444="sníž. přenesená",J444,0)</f>
        <v>0</v>
      </c>
      <c r="BI444" s="227">
        <f>IF(N444="nulová",J444,0)</f>
        <v>0</v>
      </c>
      <c r="BJ444" s="19" t="s">
        <v>79</v>
      </c>
      <c r="BK444" s="227">
        <f>ROUND(I444*H444,2)</f>
        <v>0</v>
      </c>
      <c r="BL444" s="19" t="s">
        <v>181</v>
      </c>
      <c r="BM444" s="226" t="s">
        <v>896</v>
      </c>
    </row>
    <row r="445" s="2" customFormat="1">
      <c r="A445" s="40"/>
      <c r="B445" s="41"/>
      <c r="C445" s="42"/>
      <c r="D445" s="228" t="s">
        <v>183</v>
      </c>
      <c r="E445" s="42"/>
      <c r="F445" s="229" t="s">
        <v>2571</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183</v>
      </c>
      <c r="AU445" s="19" t="s">
        <v>81</v>
      </c>
    </row>
    <row r="446" s="2" customFormat="1">
      <c r="A446" s="40"/>
      <c r="B446" s="41"/>
      <c r="C446" s="42"/>
      <c r="D446" s="228" t="s">
        <v>185</v>
      </c>
      <c r="E446" s="42"/>
      <c r="F446" s="233" t="s">
        <v>2572</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185</v>
      </c>
      <c r="AU446" s="19" t="s">
        <v>81</v>
      </c>
    </row>
    <row r="447" s="12" customFormat="1" ht="25.92" customHeight="1">
      <c r="A447" s="12"/>
      <c r="B447" s="199"/>
      <c r="C447" s="200"/>
      <c r="D447" s="201" t="s">
        <v>71</v>
      </c>
      <c r="E447" s="202" t="s">
        <v>1251</v>
      </c>
      <c r="F447" s="202" t="s">
        <v>1252</v>
      </c>
      <c r="G447" s="200"/>
      <c r="H447" s="200"/>
      <c r="I447" s="203"/>
      <c r="J447" s="204">
        <f>BK447</f>
        <v>0</v>
      </c>
      <c r="K447" s="200"/>
      <c r="L447" s="205"/>
      <c r="M447" s="206"/>
      <c r="N447" s="207"/>
      <c r="O447" s="207"/>
      <c r="P447" s="208">
        <f>P448+P492+P621+P693+P745</f>
        <v>0</v>
      </c>
      <c r="Q447" s="207"/>
      <c r="R447" s="208">
        <f>R448+R492+R621+R693+R745</f>
        <v>0</v>
      </c>
      <c r="S447" s="207"/>
      <c r="T447" s="209">
        <f>T448+T492+T621+T693+T745</f>
        <v>0</v>
      </c>
      <c r="U447" s="12"/>
      <c r="V447" s="12"/>
      <c r="W447" s="12"/>
      <c r="X447" s="12"/>
      <c r="Y447" s="12"/>
      <c r="Z447" s="12"/>
      <c r="AA447" s="12"/>
      <c r="AB447" s="12"/>
      <c r="AC447" s="12"/>
      <c r="AD447" s="12"/>
      <c r="AE447" s="12"/>
      <c r="AR447" s="210" t="s">
        <v>81</v>
      </c>
      <c r="AT447" s="211" t="s">
        <v>71</v>
      </c>
      <c r="AU447" s="211" t="s">
        <v>72</v>
      </c>
      <c r="AY447" s="210" t="s">
        <v>174</v>
      </c>
      <c r="BK447" s="212">
        <f>BK448+BK492+BK621+BK693+BK745</f>
        <v>0</v>
      </c>
    </row>
    <row r="448" s="12" customFormat="1" ht="22.8" customHeight="1">
      <c r="A448" s="12"/>
      <c r="B448" s="199"/>
      <c r="C448" s="200"/>
      <c r="D448" s="201" t="s">
        <v>71</v>
      </c>
      <c r="E448" s="213" t="s">
        <v>1253</v>
      </c>
      <c r="F448" s="213" t="s">
        <v>1254</v>
      </c>
      <c r="G448" s="200"/>
      <c r="H448" s="200"/>
      <c r="I448" s="203"/>
      <c r="J448" s="214">
        <f>BK448</f>
        <v>0</v>
      </c>
      <c r="K448" s="200"/>
      <c r="L448" s="205"/>
      <c r="M448" s="206"/>
      <c r="N448" s="207"/>
      <c r="O448" s="207"/>
      <c r="P448" s="208">
        <f>SUM(P449:P491)</f>
        <v>0</v>
      </c>
      <c r="Q448" s="207"/>
      <c r="R448" s="208">
        <f>SUM(R449:R491)</f>
        <v>0</v>
      </c>
      <c r="S448" s="207"/>
      <c r="T448" s="209">
        <f>SUM(T449:T491)</f>
        <v>0</v>
      </c>
      <c r="U448" s="12"/>
      <c r="V448" s="12"/>
      <c r="W448" s="12"/>
      <c r="X448" s="12"/>
      <c r="Y448" s="12"/>
      <c r="Z448" s="12"/>
      <c r="AA448" s="12"/>
      <c r="AB448" s="12"/>
      <c r="AC448" s="12"/>
      <c r="AD448" s="12"/>
      <c r="AE448" s="12"/>
      <c r="AR448" s="210" t="s">
        <v>81</v>
      </c>
      <c r="AT448" s="211" t="s">
        <v>71</v>
      </c>
      <c r="AU448" s="211" t="s">
        <v>79</v>
      </c>
      <c r="AY448" s="210" t="s">
        <v>174</v>
      </c>
      <c r="BK448" s="212">
        <f>SUM(BK449:BK491)</f>
        <v>0</v>
      </c>
    </row>
    <row r="449" s="2" customFormat="1">
      <c r="A449" s="40"/>
      <c r="B449" s="41"/>
      <c r="C449" s="215" t="s">
        <v>578</v>
      </c>
      <c r="D449" s="215" t="s">
        <v>176</v>
      </c>
      <c r="E449" s="216" t="s">
        <v>2573</v>
      </c>
      <c r="F449" s="217" t="s">
        <v>2574</v>
      </c>
      <c r="G449" s="218" t="s">
        <v>252</v>
      </c>
      <c r="H449" s="219">
        <v>107.244</v>
      </c>
      <c r="I449" s="220"/>
      <c r="J449" s="221">
        <f>ROUND(I449*H449,2)</f>
        <v>0</v>
      </c>
      <c r="K449" s="217" t="s">
        <v>180</v>
      </c>
      <c r="L449" s="46"/>
      <c r="M449" s="222" t="s">
        <v>19</v>
      </c>
      <c r="N449" s="223" t="s">
        <v>43</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275</v>
      </c>
      <c r="AT449" s="226" t="s">
        <v>176</v>
      </c>
      <c r="AU449" s="226" t="s">
        <v>81</v>
      </c>
      <c r="AY449" s="19" t="s">
        <v>174</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275</v>
      </c>
      <c r="BM449" s="226" t="s">
        <v>909</v>
      </c>
    </row>
    <row r="450" s="2" customFormat="1">
      <c r="A450" s="40"/>
      <c r="B450" s="41"/>
      <c r="C450" s="42"/>
      <c r="D450" s="228" t="s">
        <v>183</v>
      </c>
      <c r="E450" s="42"/>
      <c r="F450" s="229" t="s">
        <v>2574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183</v>
      </c>
      <c r="AU450" s="19" t="s">
        <v>81</v>
      </c>
    </row>
    <row r="451" s="2" customFormat="1">
      <c r="A451" s="40"/>
      <c r="B451" s="41"/>
      <c r="C451" s="42"/>
      <c r="D451" s="228" t="s">
        <v>185</v>
      </c>
      <c r="E451" s="42"/>
      <c r="F451" s="233" t="s">
        <v>2575</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185</v>
      </c>
      <c r="AU451" s="19" t="s">
        <v>81</v>
      </c>
    </row>
    <row r="452" s="14" customFormat="1">
      <c r="A452" s="14"/>
      <c r="B452" s="255"/>
      <c r="C452" s="256"/>
      <c r="D452" s="228" t="s">
        <v>197</v>
      </c>
      <c r="E452" s="257" t="s">
        <v>19</v>
      </c>
      <c r="F452" s="258" t="s">
        <v>2576</v>
      </c>
      <c r="G452" s="256"/>
      <c r="H452" s="257" t="s">
        <v>19</v>
      </c>
      <c r="I452" s="259"/>
      <c r="J452" s="256"/>
      <c r="K452" s="256"/>
      <c r="L452" s="260"/>
      <c r="M452" s="261"/>
      <c r="N452" s="262"/>
      <c r="O452" s="262"/>
      <c r="P452" s="262"/>
      <c r="Q452" s="262"/>
      <c r="R452" s="262"/>
      <c r="S452" s="262"/>
      <c r="T452" s="263"/>
      <c r="U452" s="14"/>
      <c r="V452" s="14"/>
      <c r="W452" s="14"/>
      <c r="X452" s="14"/>
      <c r="Y452" s="14"/>
      <c r="Z452" s="14"/>
      <c r="AA452" s="14"/>
      <c r="AB452" s="14"/>
      <c r="AC452" s="14"/>
      <c r="AD452" s="14"/>
      <c r="AE452" s="14"/>
      <c r="AT452" s="264" t="s">
        <v>197</v>
      </c>
      <c r="AU452" s="264" t="s">
        <v>81</v>
      </c>
      <c r="AV452" s="14" t="s">
        <v>79</v>
      </c>
      <c r="AW452" s="14" t="s">
        <v>33</v>
      </c>
      <c r="AX452" s="14" t="s">
        <v>72</v>
      </c>
      <c r="AY452" s="264" t="s">
        <v>174</v>
      </c>
    </row>
    <row r="453" s="14" customFormat="1">
      <c r="A453" s="14"/>
      <c r="B453" s="255"/>
      <c r="C453" s="256"/>
      <c r="D453" s="228" t="s">
        <v>197</v>
      </c>
      <c r="E453" s="257" t="s">
        <v>19</v>
      </c>
      <c r="F453" s="258" t="s">
        <v>2577</v>
      </c>
      <c r="G453" s="256"/>
      <c r="H453" s="257" t="s">
        <v>19</v>
      </c>
      <c r="I453" s="259"/>
      <c r="J453" s="256"/>
      <c r="K453" s="256"/>
      <c r="L453" s="260"/>
      <c r="M453" s="261"/>
      <c r="N453" s="262"/>
      <c r="O453" s="262"/>
      <c r="P453" s="262"/>
      <c r="Q453" s="262"/>
      <c r="R453" s="262"/>
      <c r="S453" s="262"/>
      <c r="T453" s="263"/>
      <c r="U453" s="14"/>
      <c r="V453" s="14"/>
      <c r="W453" s="14"/>
      <c r="X453" s="14"/>
      <c r="Y453" s="14"/>
      <c r="Z453" s="14"/>
      <c r="AA453" s="14"/>
      <c r="AB453" s="14"/>
      <c r="AC453" s="14"/>
      <c r="AD453" s="14"/>
      <c r="AE453" s="14"/>
      <c r="AT453" s="264" t="s">
        <v>197</v>
      </c>
      <c r="AU453" s="264" t="s">
        <v>81</v>
      </c>
      <c r="AV453" s="14" t="s">
        <v>79</v>
      </c>
      <c r="AW453" s="14" t="s">
        <v>33</v>
      </c>
      <c r="AX453" s="14" t="s">
        <v>72</v>
      </c>
      <c r="AY453" s="264" t="s">
        <v>174</v>
      </c>
    </row>
    <row r="454" s="13" customFormat="1">
      <c r="A454" s="13"/>
      <c r="B454" s="234"/>
      <c r="C454" s="235"/>
      <c r="D454" s="228" t="s">
        <v>197</v>
      </c>
      <c r="E454" s="236" t="s">
        <v>19</v>
      </c>
      <c r="F454" s="237" t="s">
        <v>2578</v>
      </c>
      <c r="G454" s="235"/>
      <c r="H454" s="238">
        <v>35.076000000000001</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197</v>
      </c>
      <c r="AU454" s="244" t="s">
        <v>81</v>
      </c>
      <c r="AV454" s="13" t="s">
        <v>81</v>
      </c>
      <c r="AW454" s="13" t="s">
        <v>33</v>
      </c>
      <c r="AX454" s="13" t="s">
        <v>72</v>
      </c>
      <c r="AY454" s="244" t="s">
        <v>174</v>
      </c>
    </row>
    <row r="455" s="14" customFormat="1">
      <c r="A455" s="14"/>
      <c r="B455" s="255"/>
      <c r="C455" s="256"/>
      <c r="D455" s="228" t="s">
        <v>197</v>
      </c>
      <c r="E455" s="257" t="s">
        <v>19</v>
      </c>
      <c r="F455" s="258" t="s">
        <v>2579</v>
      </c>
      <c r="G455" s="256"/>
      <c r="H455" s="257" t="s">
        <v>19</v>
      </c>
      <c r="I455" s="259"/>
      <c r="J455" s="256"/>
      <c r="K455" s="256"/>
      <c r="L455" s="260"/>
      <c r="M455" s="261"/>
      <c r="N455" s="262"/>
      <c r="O455" s="262"/>
      <c r="P455" s="262"/>
      <c r="Q455" s="262"/>
      <c r="R455" s="262"/>
      <c r="S455" s="262"/>
      <c r="T455" s="263"/>
      <c r="U455" s="14"/>
      <c r="V455" s="14"/>
      <c r="W455" s="14"/>
      <c r="X455" s="14"/>
      <c r="Y455" s="14"/>
      <c r="Z455" s="14"/>
      <c r="AA455" s="14"/>
      <c r="AB455" s="14"/>
      <c r="AC455" s="14"/>
      <c r="AD455" s="14"/>
      <c r="AE455" s="14"/>
      <c r="AT455" s="264" t="s">
        <v>197</v>
      </c>
      <c r="AU455" s="264" t="s">
        <v>81</v>
      </c>
      <c r="AV455" s="14" t="s">
        <v>79</v>
      </c>
      <c r="AW455" s="14" t="s">
        <v>33</v>
      </c>
      <c r="AX455" s="14" t="s">
        <v>72</v>
      </c>
      <c r="AY455" s="264" t="s">
        <v>174</v>
      </c>
    </row>
    <row r="456" s="13" customFormat="1">
      <c r="A456" s="13"/>
      <c r="B456" s="234"/>
      <c r="C456" s="235"/>
      <c r="D456" s="228" t="s">
        <v>197</v>
      </c>
      <c r="E456" s="236" t="s">
        <v>19</v>
      </c>
      <c r="F456" s="237" t="s">
        <v>2580</v>
      </c>
      <c r="G456" s="235"/>
      <c r="H456" s="238">
        <v>40.427999999999997</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197</v>
      </c>
      <c r="AU456" s="244" t="s">
        <v>81</v>
      </c>
      <c r="AV456" s="13" t="s">
        <v>81</v>
      </c>
      <c r="AW456" s="13" t="s">
        <v>33</v>
      </c>
      <c r="AX456" s="13" t="s">
        <v>72</v>
      </c>
      <c r="AY456" s="244" t="s">
        <v>174</v>
      </c>
    </row>
    <row r="457" s="14" customFormat="1">
      <c r="A457" s="14"/>
      <c r="B457" s="255"/>
      <c r="C457" s="256"/>
      <c r="D457" s="228" t="s">
        <v>197</v>
      </c>
      <c r="E457" s="257" t="s">
        <v>19</v>
      </c>
      <c r="F457" s="258" t="s">
        <v>2581</v>
      </c>
      <c r="G457" s="256"/>
      <c r="H457" s="257" t="s">
        <v>19</v>
      </c>
      <c r="I457" s="259"/>
      <c r="J457" s="256"/>
      <c r="K457" s="256"/>
      <c r="L457" s="260"/>
      <c r="M457" s="261"/>
      <c r="N457" s="262"/>
      <c r="O457" s="262"/>
      <c r="P457" s="262"/>
      <c r="Q457" s="262"/>
      <c r="R457" s="262"/>
      <c r="S457" s="262"/>
      <c r="T457" s="263"/>
      <c r="U457" s="14"/>
      <c r="V457" s="14"/>
      <c r="W457" s="14"/>
      <c r="X457" s="14"/>
      <c r="Y457" s="14"/>
      <c r="Z457" s="14"/>
      <c r="AA457" s="14"/>
      <c r="AB457" s="14"/>
      <c r="AC457" s="14"/>
      <c r="AD457" s="14"/>
      <c r="AE457" s="14"/>
      <c r="AT457" s="264" t="s">
        <v>197</v>
      </c>
      <c r="AU457" s="264" t="s">
        <v>81</v>
      </c>
      <c r="AV457" s="14" t="s">
        <v>79</v>
      </c>
      <c r="AW457" s="14" t="s">
        <v>33</v>
      </c>
      <c r="AX457" s="14" t="s">
        <v>72</v>
      </c>
      <c r="AY457" s="264" t="s">
        <v>174</v>
      </c>
    </row>
    <row r="458" s="13" customFormat="1">
      <c r="A458" s="13"/>
      <c r="B458" s="234"/>
      <c r="C458" s="235"/>
      <c r="D458" s="228" t="s">
        <v>197</v>
      </c>
      <c r="E458" s="236" t="s">
        <v>19</v>
      </c>
      <c r="F458" s="237" t="s">
        <v>2582</v>
      </c>
      <c r="G458" s="235"/>
      <c r="H458" s="238">
        <v>31.739999999999998</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197</v>
      </c>
      <c r="AU458" s="244" t="s">
        <v>81</v>
      </c>
      <c r="AV458" s="13" t="s">
        <v>81</v>
      </c>
      <c r="AW458" s="13" t="s">
        <v>33</v>
      </c>
      <c r="AX458" s="13" t="s">
        <v>72</v>
      </c>
      <c r="AY458" s="244" t="s">
        <v>174</v>
      </c>
    </row>
    <row r="459" s="15" customFormat="1">
      <c r="A459" s="15"/>
      <c r="B459" s="270"/>
      <c r="C459" s="271"/>
      <c r="D459" s="228" t="s">
        <v>197</v>
      </c>
      <c r="E459" s="272" t="s">
        <v>19</v>
      </c>
      <c r="F459" s="273" t="s">
        <v>2356</v>
      </c>
      <c r="G459" s="271"/>
      <c r="H459" s="274">
        <v>107.244</v>
      </c>
      <c r="I459" s="275"/>
      <c r="J459" s="271"/>
      <c r="K459" s="271"/>
      <c r="L459" s="276"/>
      <c r="M459" s="277"/>
      <c r="N459" s="278"/>
      <c r="O459" s="278"/>
      <c r="P459" s="278"/>
      <c r="Q459" s="278"/>
      <c r="R459" s="278"/>
      <c r="S459" s="278"/>
      <c r="T459" s="279"/>
      <c r="U459" s="15"/>
      <c r="V459" s="15"/>
      <c r="W459" s="15"/>
      <c r="X459" s="15"/>
      <c r="Y459" s="15"/>
      <c r="Z459" s="15"/>
      <c r="AA459" s="15"/>
      <c r="AB459" s="15"/>
      <c r="AC459" s="15"/>
      <c r="AD459" s="15"/>
      <c r="AE459" s="15"/>
      <c r="AT459" s="280" t="s">
        <v>197</v>
      </c>
      <c r="AU459" s="280" t="s">
        <v>81</v>
      </c>
      <c r="AV459" s="15" t="s">
        <v>181</v>
      </c>
      <c r="AW459" s="15" t="s">
        <v>33</v>
      </c>
      <c r="AX459" s="15" t="s">
        <v>79</v>
      </c>
      <c r="AY459" s="280" t="s">
        <v>174</v>
      </c>
    </row>
    <row r="460" s="2" customFormat="1">
      <c r="A460" s="40"/>
      <c r="B460" s="41"/>
      <c r="C460" s="215" t="s">
        <v>585</v>
      </c>
      <c r="D460" s="215" t="s">
        <v>176</v>
      </c>
      <c r="E460" s="216" t="s">
        <v>2583</v>
      </c>
      <c r="F460" s="217" t="s">
        <v>2584</v>
      </c>
      <c r="G460" s="218" t="s">
        <v>252</v>
      </c>
      <c r="H460" s="219">
        <v>66.206000000000003</v>
      </c>
      <c r="I460" s="220"/>
      <c r="J460" s="221">
        <f>ROUND(I460*H460,2)</f>
        <v>0</v>
      </c>
      <c r="K460" s="217" t="s">
        <v>180</v>
      </c>
      <c r="L460" s="46"/>
      <c r="M460" s="222" t="s">
        <v>19</v>
      </c>
      <c r="N460" s="223" t="s">
        <v>43</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275</v>
      </c>
      <c r="AT460" s="226" t="s">
        <v>176</v>
      </c>
      <c r="AU460" s="226" t="s">
        <v>81</v>
      </c>
      <c r="AY460" s="19" t="s">
        <v>174</v>
      </c>
      <c r="BE460" s="227">
        <f>IF(N460="základní",J460,0)</f>
        <v>0</v>
      </c>
      <c r="BF460" s="227">
        <f>IF(N460="snížená",J460,0)</f>
        <v>0</v>
      </c>
      <c r="BG460" s="227">
        <f>IF(N460="zákl. přenesená",J460,0)</f>
        <v>0</v>
      </c>
      <c r="BH460" s="227">
        <f>IF(N460="sníž. přenesená",J460,0)</f>
        <v>0</v>
      </c>
      <c r="BI460" s="227">
        <f>IF(N460="nulová",J460,0)</f>
        <v>0</v>
      </c>
      <c r="BJ460" s="19" t="s">
        <v>79</v>
      </c>
      <c r="BK460" s="227">
        <f>ROUND(I460*H460,2)</f>
        <v>0</v>
      </c>
      <c r="BL460" s="19" t="s">
        <v>275</v>
      </c>
      <c r="BM460" s="226" t="s">
        <v>922</v>
      </c>
    </row>
    <row r="461" s="2" customFormat="1">
      <c r="A461" s="40"/>
      <c r="B461" s="41"/>
      <c r="C461" s="42"/>
      <c r="D461" s="228" t="s">
        <v>183</v>
      </c>
      <c r="E461" s="42"/>
      <c r="F461" s="229" t="s">
        <v>2584</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183</v>
      </c>
      <c r="AU461" s="19" t="s">
        <v>81</v>
      </c>
    </row>
    <row r="462" s="2" customFormat="1">
      <c r="A462" s="40"/>
      <c r="B462" s="41"/>
      <c r="C462" s="42"/>
      <c r="D462" s="228" t="s">
        <v>185</v>
      </c>
      <c r="E462" s="42"/>
      <c r="F462" s="233" t="s">
        <v>2585</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185</v>
      </c>
      <c r="AU462" s="19" t="s">
        <v>81</v>
      </c>
    </row>
    <row r="463" s="14" customFormat="1">
      <c r="A463" s="14"/>
      <c r="B463" s="255"/>
      <c r="C463" s="256"/>
      <c r="D463" s="228" t="s">
        <v>197</v>
      </c>
      <c r="E463" s="257" t="s">
        <v>19</v>
      </c>
      <c r="F463" s="258" t="s">
        <v>2577</v>
      </c>
      <c r="G463" s="256"/>
      <c r="H463" s="257" t="s">
        <v>19</v>
      </c>
      <c r="I463" s="259"/>
      <c r="J463" s="256"/>
      <c r="K463" s="256"/>
      <c r="L463" s="260"/>
      <c r="M463" s="261"/>
      <c r="N463" s="262"/>
      <c r="O463" s="262"/>
      <c r="P463" s="262"/>
      <c r="Q463" s="262"/>
      <c r="R463" s="262"/>
      <c r="S463" s="262"/>
      <c r="T463" s="263"/>
      <c r="U463" s="14"/>
      <c r="V463" s="14"/>
      <c r="W463" s="14"/>
      <c r="X463" s="14"/>
      <c r="Y463" s="14"/>
      <c r="Z463" s="14"/>
      <c r="AA463" s="14"/>
      <c r="AB463" s="14"/>
      <c r="AC463" s="14"/>
      <c r="AD463" s="14"/>
      <c r="AE463" s="14"/>
      <c r="AT463" s="264" t="s">
        <v>197</v>
      </c>
      <c r="AU463" s="264" t="s">
        <v>81</v>
      </c>
      <c r="AV463" s="14" t="s">
        <v>79</v>
      </c>
      <c r="AW463" s="14" t="s">
        <v>33</v>
      </c>
      <c r="AX463" s="14" t="s">
        <v>72</v>
      </c>
      <c r="AY463" s="264" t="s">
        <v>174</v>
      </c>
    </row>
    <row r="464" s="13" customFormat="1">
      <c r="A464" s="13"/>
      <c r="B464" s="234"/>
      <c r="C464" s="235"/>
      <c r="D464" s="228" t="s">
        <v>197</v>
      </c>
      <c r="E464" s="236" t="s">
        <v>19</v>
      </c>
      <c r="F464" s="237" t="s">
        <v>2586</v>
      </c>
      <c r="G464" s="235"/>
      <c r="H464" s="238">
        <v>23.384</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197</v>
      </c>
      <c r="AU464" s="244" t="s">
        <v>81</v>
      </c>
      <c r="AV464" s="13" t="s">
        <v>81</v>
      </c>
      <c r="AW464" s="13" t="s">
        <v>33</v>
      </c>
      <c r="AX464" s="13" t="s">
        <v>72</v>
      </c>
      <c r="AY464" s="244" t="s">
        <v>174</v>
      </c>
    </row>
    <row r="465" s="14" customFormat="1">
      <c r="A465" s="14"/>
      <c r="B465" s="255"/>
      <c r="C465" s="256"/>
      <c r="D465" s="228" t="s">
        <v>197</v>
      </c>
      <c r="E465" s="257" t="s">
        <v>19</v>
      </c>
      <c r="F465" s="258" t="s">
        <v>2579</v>
      </c>
      <c r="G465" s="256"/>
      <c r="H465" s="257" t="s">
        <v>19</v>
      </c>
      <c r="I465" s="259"/>
      <c r="J465" s="256"/>
      <c r="K465" s="256"/>
      <c r="L465" s="260"/>
      <c r="M465" s="261"/>
      <c r="N465" s="262"/>
      <c r="O465" s="262"/>
      <c r="P465" s="262"/>
      <c r="Q465" s="262"/>
      <c r="R465" s="262"/>
      <c r="S465" s="262"/>
      <c r="T465" s="263"/>
      <c r="U465" s="14"/>
      <c r="V465" s="14"/>
      <c r="W465" s="14"/>
      <c r="X465" s="14"/>
      <c r="Y465" s="14"/>
      <c r="Z465" s="14"/>
      <c r="AA465" s="14"/>
      <c r="AB465" s="14"/>
      <c r="AC465" s="14"/>
      <c r="AD465" s="14"/>
      <c r="AE465" s="14"/>
      <c r="AT465" s="264" t="s">
        <v>197</v>
      </c>
      <c r="AU465" s="264" t="s">
        <v>81</v>
      </c>
      <c r="AV465" s="14" t="s">
        <v>79</v>
      </c>
      <c r="AW465" s="14" t="s">
        <v>33</v>
      </c>
      <c r="AX465" s="14" t="s">
        <v>72</v>
      </c>
      <c r="AY465" s="264" t="s">
        <v>174</v>
      </c>
    </row>
    <row r="466" s="13" customFormat="1">
      <c r="A466" s="13"/>
      <c r="B466" s="234"/>
      <c r="C466" s="235"/>
      <c r="D466" s="228" t="s">
        <v>197</v>
      </c>
      <c r="E466" s="236" t="s">
        <v>19</v>
      </c>
      <c r="F466" s="237" t="s">
        <v>2587</v>
      </c>
      <c r="G466" s="235"/>
      <c r="H466" s="238">
        <v>26.952000000000002</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197</v>
      </c>
      <c r="AU466" s="244" t="s">
        <v>81</v>
      </c>
      <c r="AV466" s="13" t="s">
        <v>81</v>
      </c>
      <c r="AW466" s="13" t="s">
        <v>33</v>
      </c>
      <c r="AX466" s="13" t="s">
        <v>72</v>
      </c>
      <c r="AY466" s="244" t="s">
        <v>174</v>
      </c>
    </row>
    <row r="467" s="14" customFormat="1">
      <c r="A467" s="14"/>
      <c r="B467" s="255"/>
      <c r="C467" s="256"/>
      <c r="D467" s="228" t="s">
        <v>197</v>
      </c>
      <c r="E467" s="257" t="s">
        <v>19</v>
      </c>
      <c r="F467" s="258" t="s">
        <v>2581</v>
      </c>
      <c r="G467" s="256"/>
      <c r="H467" s="257" t="s">
        <v>19</v>
      </c>
      <c r="I467" s="259"/>
      <c r="J467" s="256"/>
      <c r="K467" s="256"/>
      <c r="L467" s="260"/>
      <c r="M467" s="261"/>
      <c r="N467" s="262"/>
      <c r="O467" s="262"/>
      <c r="P467" s="262"/>
      <c r="Q467" s="262"/>
      <c r="R467" s="262"/>
      <c r="S467" s="262"/>
      <c r="T467" s="263"/>
      <c r="U467" s="14"/>
      <c r="V467" s="14"/>
      <c r="W467" s="14"/>
      <c r="X467" s="14"/>
      <c r="Y467" s="14"/>
      <c r="Z467" s="14"/>
      <c r="AA467" s="14"/>
      <c r="AB467" s="14"/>
      <c r="AC467" s="14"/>
      <c r="AD467" s="14"/>
      <c r="AE467" s="14"/>
      <c r="AT467" s="264" t="s">
        <v>197</v>
      </c>
      <c r="AU467" s="264" t="s">
        <v>81</v>
      </c>
      <c r="AV467" s="14" t="s">
        <v>79</v>
      </c>
      <c r="AW467" s="14" t="s">
        <v>33</v>
      </c>
      <c r="AX467" s="14" t="s">
        <v>72</v>
      </c>
      <c r="AY467" s="264" t="s">
        <v>174</v>
      </c>
    </row>
    <row r="468" s="13" customFormat="1">
      <c r="A468" s="13"/>
      <c r="B468" s="234"/>
      <c r="C468" s="235"/>
      <c r="D468" s="228" t="s">
        <v>197</v>
      </c>
      <c r="E468" s="236" t="s">
        <v>19</v>
      </c>
      <c r="F468" s="237" t="s">
        <v>2588</v>
      </c>
      <c r="G468" s="235"/>
      <c r="H468" s="238">
        <v>15.869999999999999</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197</v>
      </c>
      <c r="AU468" s="244" t="s">
        <v>81</v>
      </c>
      <c r="AV468" s="13" t="s">
        <v>81</v>
      </c>
      <c r="AW468" s="13" t="s">
        <v>33</v>
      </c>
      <c r="AX468" s="13" t="s">
        <v>72</v>
      </c>
      <c r="AY468" s="244" t="s">
        <v>174</v>
      </c>
    </row>
    <row r="469" s="15" customFormat="1">
      <c r="A469" s="15"/>
      <c r="B469" s="270"/>
      <c r="C469" s="271"/>
      <c r="D469" s="228" t="s">
        <v>197</v>
      </c>
      <c r="E469" s="272" t="s">
        <v>19</v>
      </c>
      <c r="F469" s="273" t="s">
        <v>2356</v>
      </c>
      <c r="G469" s="271"/>
      <c r="H469" s="274">
        <v>66.206000000000003</v>
      </c>
      <c r="I469" s="275"/>
      <c r="J469" s="271"/>
      <c r="K469" s="271"/>
      <c r="L469" s="276"/>
      <c r="M469" s="277"/>
      <c r="N469" s="278"/>
      <c r="O469" s="278"/>
      <c r="P469" s="278"/>
      <c r="Q469" s="278"/>
      <c r="R469" s="278"/>
      <c r="S469" s="278"/>
      <c r="T469" s="279"/>
      <c r="U469" s="15"/>
      <c r="V469" s="15"/>
      <c r="W469" s="15"/>
      <c r="X469" s="15"/>
      <c r="Y469" s="15"/>
      <c r="Z469" s="15"/>
      <c r="AA469" s="15"/>
      <c r="AB469" s="15"/>
      <c r="AC469" s="15"/>
      <c r="AD469" s="15"/>
      <c r="AE469" s="15"/>
      <c r="AT469" s="280" t="s">
        <v>197</v>
      </c>
      <c r="AU469" s="280" t="s">
        <v>81</v>
      </c>
      <c r="AV469" s="15" t="s">
        <v>181</v>
      </c>
      <c r="AW469" s="15" t="s">
        <v>33</v>
      </c>
      <c r="AX469" s="15" t="s">
        <v>79</v>
      </c>
      <c r="AY469" s="280" t="s">
        <v>174</v>
      </c>
    </row>
    <row r="470" s="2" customFormat="1" ht="16.5" customHeight="1">
      <c r="A470" s="40"/>
      <c r="B470" s="41"/>
      <c r="C470" s="245" t="s">
        <v>590</v>
      </c>
      <c r="D470" s="245" t="s">
        <v>269</v>
      </c>
      <c r="E470" s="246" t="s">
        <v>2589</v>
      </c>
      <c r="F470" s="247" t="s">
        <v>2590</v>
      </c>
      <c r="G470" s="248" t="s">
        <v>238</v>
      </c>
      <c r="H470" s="249">
        <v>0.025999999999999999</v>
      </c>
      <c r="I470" s="250"/>
      <c r="J470" s="251">
        <f>ROUND(I470*H470,2)</f>
        <v>0</v>
      </c>
      <c r="K470" s="247" t="s">
        <v>180</v>
      </c>
      <c r="L470" s="252"/>
      <c r="M470" s="253" t="s">
        <v>19</v>
      </c>
      <c r="N470" s="254" t="s">
        <v>43</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394</v>
      </c>
      <c r="AT470" s="226" t="s">
        <v>269</v>
      </c>
      <c r="AU470" s="226" t="s">
        <v>81</v>
      </c>
      <c r="AY470" s="19" t="s">
        <v>174</v>
      </c>
      <c r="BE470" s="227">
        <f>IF(N470="základní",J470,0)</f>
        <v>0</v>
      </c>
      <c r="BF470" s="227">
        <f>IF(N470="snížená",J470,0)</f>
        <v>0</v>
      </c>
      <c r="BG470" s="227">
        <f>IF(N470="zákl. přenesená",J470,0)</f>
        <v>0</v>
      </c>
      <c r="BH470" s="227">
        <f>IF(N470="sníž. přenesená",J470,0)</f>
        <v>0</v>
      </c>
      <c r="BI470" s="227">
        <f>IF(N470="nulová",J470,0)</f>
        <v>0</v>
      </c>
      <c r="BJ470" s="19" t="s">
        <v>79</v>
      </c>
      <c r="BK470" s="227">
        <f>ROUND(I470*H470,2)</f>
        <v>0</v>
      </c>
      <c r="BL470" s="19" t="s">
        <v>275</v>
      </c>
      <c r="BM470" s="226" t="s">
        <v>943</v>
      </c>
    </row>
    <row r="471" s="2" customFormat="1">
      <c r="A471" s="40"/>
      <c r="B471" s="41"/>
      <c r="C471" s="42"/>
      <c r="D471" s="228" t="s">
        <v>183</v>
      </c>
      <c r="E471" s="42"/>
      <c r="F471" s="229" t="s">
        <v>2590</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183</v>
      </c>
      <c r="AU471" s="19" t="s">
        <v>81</v>
      </c>
    </row>
    <row r="472" s="13" customFormat="1">
      <c r="A472" s="13"/>
      <c r="B472" s="234"/>
      <c r="C472" s="235"/>
      <c r="D472" s="228" t="s">
        <v>197</v>
      </c>
      <c r="E472" s="236" t="s">
        <v>19</v>
      </c>
      <c r="F472" s="237" t="s">
        <v>2591</v>
      </c>
      <c r="G472" s="235"/>
      <c r="H472" s="238">
        <v>0.025999999999999999</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197</v>
      </c>
      <c r="AU472" s="244" t="s">
        <v>81</v>
      </c>
      <c r="AV472" s="13" t="s">
        <v>81</v>
      </c>
      <c r="AW472" s="13" t="s">
        <v>33</v>
      </c>
      <c r="AX472" s="13" t="s">
        <v>72</v>
      </c>
      <c r="AY472" s="244" t="s">
        <v>174</v>
      </c>
    </row>
    <row r="473" s="15" customFormat="1">
      <c r="A473" s="15"/>
      <c r="B473" s="270"/>
      <c r="C473" s="271"/>
      <c r="D473" s="228" t="s">
        <v>197</v>
      </c>
      <c r="E473" s="272" t="s">
        <v>19</v>
      </c>
      <c r="F473" s="273" t="s">
        <v>2356</v>
      </c>
      <c r="G473" s="271"/>
      <c r="H473" s="274">
        <v>0.025999999999999999</v>
      </c>
      <c r="I473" s="275"/>
      <c r="J473" s="271"/>
      <c r="K473" s="271"/>
      <c r="L473" s="276"/>
      <c r="M473" s="277"/>
      <c r="N473" s="278"/>
      <c r="O473" s="278"/>
      <c r="P473" s="278"/>
      <c r="Q473" s="278"/>
      <c r="R473" s="278"/>
      <c r="S473" s="278"/>
      <c r="T473" s="279"/>
      <c r="U473" s="15"/>
      <c r="V473" s="15"/>
      <c r="W473" s="15"/>
      <c r="X473" s="15"/>
      <c r="Y473" s="15"/>
      <c r="Z473" s="15"/>
      <c r="AA473" s="15"/>
      <c r="AB473" s="15"/>
      <c r="AC473" s="15"/>
      <c r="AD473" s="15"/>
      <c r="AE473" s="15"/>
      <c r="AT473" s="280" t="s">
        <v>197</v>
      </c>
      <c r="AU473" s="280" t="s">
        <v>81</v>
      </c>
      <c r="AV473" s="15" t="s">
        <v>181</v>
      </c>
      <c r="AW473" s="15" t="s">
        <v>33</v>
      </c>
      <c r="AX473" s="15" t="s">
        <v>79</v>
      </c>
      <c r="AY473" s="280" t="s">
        <v>174</v>
      </c>
    </row>
    <row r="474" s="2" customFormat="1">
      <c r="A474" s="40"/>
      <c r="B474" s="41"/>
      <c r="C474" s="215" t="s">
        <v>599</v>
      </c>
      <c r="D474" s="215" t="s">
        <v>176</v>
      </c>
      <c r="E474" s="216" t="s">
        <v>2592</v>
      </c>
      <c r="F474" s="217" t="s">
        <v>2593</v>
      </c>
      <c r="G474" s="218" t="s">
        <v>252</v>
      </c>
      <c r="H474" s="219">
        <v>132.41200000000001</v>
      </c>
      <c r="I474" s="220"/>
      <c r="J474" s="221">
        <f>ROUND(I474*H474,2)</f>
        <v>0</v>
      </c>
      <c r="K474" s="217" t="s">
        <v>180</v>
      </c>
      <c r="L474" s="46"/>
      <c r="M474" s="222" t="s">
        <v>19</v>
      </c>
      <c r="N474" s="223" t="s">
        <v>43</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275</v>
      </c>
      <c r="AT474" s="226" t="s">
        <v>176</v>
      </c>
      <c r="AU474" s="226" t="s">
        <v>81</v>
      </c>
      <c r="AY474" s="19" t="s">
        <v>174</v>
      </c>
      <c r="BE474" s="227">
        <f>IF(N474="základní",J474,0)</f>
        <v>0</v>
      </c>
      <c r="BF474" s="227">
        <f>IF(N474="snížená",J474,0)</f>
        <v>0</v>
      </c>
      <c r="BG474" s="227">
        <f>IF(N474="zákl. přenesená",J474,0)</f>
        <v>0</v>
      </c>
      <c r="BH474" s="227">
        <f>IF(N474="sníž. přenesená",J474,0)</f>
        <v>0</v>
      </c>
      <c r="BI474" s="227">
        <f>IF(N474="nulová",J474,0)</f>
        <v>0</v>
      </c>
      <c r="BJ474" s="19" t="s">
        <v>79</v>
      </c>
      <c r="BK474" s="227">
        <f>ROUND(I474*H474,2)</f>
        <v>0</v>
      </c>
      <c r="BL474" s="19" t="s">
        <v>275</v>
      </c>
      <c r="BM474" s="226" t="s">
        <v>955</v>
      </c>
    </row>
    <row r="475" s="2" customFormat="1">
      <c r="A475" s="40"/>
      <c r="B475" s="41"/>
      <c r="C475" s="42"/>
      <c r="D475" s="228" t="s">
        <v>183</v>
      </c>
      <c r="E475" s="42"/>
      <c r="F475" s="229" t="s">
        <v>2593</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183</v>
      </c>
      <c r="AU475" s="19" t="s">
        <v>81</v>
      </c>
    </row>
    <row r="476" s="2" customFormat="1">
      <c r="A476" s="40"/>
      <c r="B476" s="41"/>
      <c r="C476" s="42"/>
      <c r="D476" s="228" t="s">
        <v>185</v>
      </c>
      <c r="E476" s="42"/>
      <c r="F476" s="233" t="s">
        <v>2594</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185</v>
      </c>
      <c r="AU476" s="19" t="s">
        <v>81</v>
      </c>
    </row>
    <row r="477" s="14" customFormat="1">
      <c r="A477" s="14"/>
      <c r="B477" s="255"/>
      <c r="C477" s="256"/>
      <c r="D477" s="228" t="s">
        <v>197</v>
      </c>
      <c r="E477" s="257" t="s">
        <v>19</v>
      </c>
      <c r="F477" s="258" t="s">
        <v>2576</v>
      </c>
      <c r="G477" s="256"/>
      <c r="H477" s="257" t="s">
        <v>19</v>
      </c>
      <c r="I477" s="259"/>
      <c r="J477" s="256"/>
      <c r="K477" s="256"/>
      <c r="L477" s="260"/>
      <c r="M477" s="261"/>
      <c r="N477" s="262"/>
      <c r="O477" s="262"/>
      <c r="P477" s="262"/>
      <c r="Q477" s="262"/>
      <c r="R477" s="262"/>
      <c r="S477" s="262"/>
      <c r="T477" s="263"/>
      <c r="U477" s="14"/>
      <c r="V477" s="14"/>
      <c r="W477" s="14"/>
      <c r="X477" s="14"/>
      <c r="Y477" s="14"/>
      <c r="Z477" s="14"/>
      <c r="AA477" s="14"/>
      <c r="AB477" s="14"/>
      <c r="AC477" s="14"/>
      <c r="AD477" s="14"/>
      <c r="AE477" s="14"/>
      <c r="AT477" s="264" t="s">
        <v>197</v>
      </c>
      <c r="AU477" s="264" t="s">
        <v>81</v>
      </c>
      <c r="AV477" s="14" t="s">
        <v>79</v>
      </c>
      <c r="AW477" s="14" t="s">
        <v>33</v>
      </c>
      <c r="AX477" s="14" t="s">
        <v>72</v>
      </c>
      <c r="AY477" s="264" t="s">
        <v>174</v>
      </c>
    </row>
    <row r="478" s="14" customFormat="1">
      <c r="A478" s="14"/>
      <c r="B478" s="255"/>
      <c r="C478" s="256"/>
      <c r="D478" s="228" t="s">
        <v>197</v>
      </c>
      <c r="E478" s="257" t="s">
        <v>19</v>
      </c>
      <c r="F478" s="258" t="s">
        <v>2577</v>
      </c>
      <c r="G478" s="256"/>
      <c r="H478" s="257" t="s">
        <v>19</v>
      </c>
      <c r="I478" s="259"/>
      <c r="J478" s="256"/>
      <c r="K478" s="256"/>
      <c r="L478" s="260"/>
      <c r="M478" s="261"/>
      <c r="N478" s="262"/>
      <c r="O478" s="262"/>
      <c r="P478" s="262"/>
      <c r="Q478" s="262"/>
      <c r="R478" s="262"/>
      <c r="S478" s="262"/>
      <c r="T478" s="263"/>
      <c r="U478" s="14"/>
      <c r="V478" s="14"/>
      <c r="W478" s="14"/>
      <c r="X478" s="14"/>
      <c r="Y478" s="14"/>
      <c r="Z478" s="14"/>
      <c r="AA478" s="14"/>
      <c r="AB478" s="14"/>
      <c r="AC478" s="14"/>
      <c r="AD478" s="14"/>
      <c r="AE478" s="14"/>
      <c r="AT478" s="264" t="s">
        <v>197</v>
      </c>
      <c r="AU478" s="264" t="s">
        <v>81</v>
      </c>
      <c r="AV478" s="14" t="s">
        <v>79</v>
      </c>
      <c r="AW478" s="14" t="s">
        <v>33</v>
      </c>
      <c r="AX478" s="14" t="s">
        <v>72</v>
      </c>
      <c r="AY478" s="264" t="s">
        <v>174</v>
      </c>
    </row>
    <row r="479" s="13" customFormat="1">
      <c r="A479" s="13"/>
      <c r="B479" s="234"/>
      <c r="C479" s="235"/>
      <c r="D479" s="228" t="s">
        <v>197</v>
      </c>
      <c r="E479" s="236" t="s">
        <v>19</v>
      </c>
      <c r="F479" s="237" t="s">
        <v>2595</v>
      </c>
      <c r="G479" s="235"/>
      <c r="H479" s="238">
        <v>46.768000000000001</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197</v>
      </c>
      <c r="AU479" s="244" t="s">
        <v>81</v>
      </c>
      <c r="AV479" s="13" t="s">
        <v>81</v>
      </c>
      <c r="AW479" s="13" t="s">
        <v>33</v>
      </c>
      <c r="AX479" s="13" t="s">
        <v>72</v>
      </c>
      <c r="AY479" s="244" t="s">
        <v>174</v>
      </c>
    </row>
    <row r="480" s="14" customFormat="1">
      <c r="A480" s="14"/>
      <c r="B480" s="255"/>
      <c r="C480" s="256"/>
      <c r="D480" s="228" t="s">
        <v>197</v>
      </c>
      <c r="E480" s="257" t="s">
        <v>19</v>
      </c>
      <c r="F480" s="258" t="s">
        <v>2579</v>
      </c>
      <c r="G480" s="256"/>
      <c r="H480" s="257" t="s">
        <v>19</v>
      </c>
      <c r="I480" s="259"/>
      <c r="J480" s="256"/>
      <c r="K480" s="256"/>
      <c r="L480" s="260"/>
      <c r="M480" s="261"/>
      <c r="N480" s="262"/>
      <c r="O480" s="262"/>
      <c r="P480" s="262"/>
      <c r="Q480" s="262"/>
      <c r="R480" s="262"/>
      <c r="S480" s="262"/>
      <c r="T480" s="263"/>
      <c r="U480" s="14"/>
      <c r="V480" s="14"/>
      <c r="W480" s="14"/>
      <c r="X480" s="14"/>
      <c r="Y480" s="14"/>
      <c r="Z480" s="14"/>
      <c r="AA480" s="14"/>
      <c r="AB480" s="14"/>
      <c r="AC480" s="14"/>
      <c r="AD480" s="14"/>
      <c r="AE480" s="14"/>
      <c r="AT480" s="264" t="s">
        <v>197</v>
      </c>
      <c r="AU480" s="264" t="s">
        <v>81</v>
      </c>
      <c r="AV480" s="14" t="s">
        <v>79</v>
      </c>
      <c r="AW480" s="14" t="s">
        <v>33</v>
      </c>
      <c r="AX480" s="14" t="s">
        <v>72</v>
      </c>
      <c r="AY480" s="264" t="s">
        <v>174</v>
      </c>
    </row>
    <row r="481" s="13" customFormat="1">
      <c r="A481" s="13"/>
      <c r="B481" s="234"/>
      <c r="C481" s="235"/>
      <c r="D481" s="228" t="s">
        <v>197</v>
      </c>
      <c r="E481" s="236" t="s">
        <v>19</v>
      </c>
      <c r="F481" s="237" t="s">
        <v>2596</v>
      </c>
      <c r="G481" s="235"/>
      <c r="H481" s="238">
        <v>53.904000000000003</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197</v>
      </c>
      <c r="AU481" s="244" t="s">
        <v>81</v>
      </c>
      <c r="AV481" s="13" t="s">
        <v>81</v>
      </c>
      <c r="AW481" s="13" t="s">
        <v>33</v>
      </c>
      <c r="AX481" s="13" t="s">
        <v>72</v>
      </c>
      <c r="AY481" s="244" t="s">
        <v>174</v>
      </c>
    </row>
    <row r="482" s="14" customFormat="1">
      <c r="A482" s="14"/>
      <c r="B482" s="255"/>
      <c r="C482" s="256"/>
      <c r="D482" s="228" t="s">
        <v>197</v>
      </c>
      <c r="E482" s="257" t="s">
        <v>19</v>
      </c>
      <c r="F482" s="258" t="s">
        <v>2581</v>
      </c>
      <c r="G482" s="256"/>
      <c r="H482" s="257" t="s">
        <v>19</v>
      </c>
      <c r="I482" s="259"/>
      <c r="J482" s="256"/>
      <c r="K482" s="256"/>
      <c r="L482" s="260"/>
      <c r="M482" s="261"/>
      <c r="N482" s="262"/>
      <c r="O482" s="262"/>
      <c r="P482" s="262"/>
      <c r="Q482" s="262"/>
      <c r="R482" s="262"/>
      <c r="S482" s="262"/>
      <c r="T482" s="263"/>
      <c r="U482" s="14"/>
      <c r="V482" s="14"/>
      <c r="W482" s="14"/>
      <c r="X482" s="14"/>
      <c r="Y482" s="14"/>
      <c r="Z482" s="14"/>
      <c r="AA482" s="14"/>
      <c r="AB482" s="14"/>
      <c r="AC482" s="14"/>
      <c r="AD482" s="14"/>
      <c r="AE482" s="14"/>
      <c r="AT482" s="264" t="s">
        <v>197</v>
      </c>
      <c r="AU482" s="264" t="s">
        <v>81</v>
      </c>
      <c r="AV482" s="14" t="s">
        <v>79</v>
      </c>
      <c r="AW482" s="14" t="s">
        <v>33</v>
      </c>
      <c r="AX482" s="14" t="s">
        <v>72</v>
      </c>
      <c r="AY482" s="264" t="s">
        <v>174</v>
      </c>
    </row>
    <row r="483" s="13" customFormat="1">
      <c r="A483" s="13"/>
      <c r="B483" s="234"/>
      <c r="C483" s="235"/>
      <c r="D483" s="228" t="s">
        <v>197</v>
      </c>
      <c r="E483" s="236" t="s">
        <v>19</v>
      </c>
      <c r="F483" s="237" t="s">
        <v>2582</v>
      </c>
      <c r="G483" s="235"/>
      <c r="H483" s="238">
        <v>31.739999999999998</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197</v>
      </c>
      <c r="AU483" s="244" t="s">
        <v>81</v>
      </c>
      <c r="AV483" s="13" t="s">
        <v>81</v>
      </c>
      <c r="AW483" s="13" t="s">
        <v>33</v>
      </c>
      <c r="AX483" s="13" t="s">
        <v>72</v>
      </c>
      <c r="AY483" s="244" t="s">
        <v>174</v>
      </c>
    </row>
    <row r="484" s="15" customFormat="1">
      <c r="A484" s="15"/>
      <c r="B484" s="270"/>
      <c r="C484" s="271"/>
      <c r="D484" s="228" t="s">
        <v>197</v>
      </c>
      <c r="E484" s="272" t="s">
        <v>19</v>
      </c>
      <c r="F484" s="273" t="s">
        <v>2356</v>
      </c>
      <c r="G484" s="271"/>
      <c r="H484" s="274">
        <v>132.41200000000001</v>
      </c>
      <c r="I484" s="275"/>
      <c r="J484" s="271"/>
      <c r="K484" s="271"/>
      <c r="L484" s="276"/>
      <c r="M484" s="277"/>
      <c r="N484" s="278"/>
      <c r="O484" s="278"/>
      <c r="P484" s="278"/>
      <c r="Q484" s="278"/>
      <c r="R484" s="278"/>
      <c r="S484" s="278"/>
      <c r="T484" s="279"/>
      <c r="U484" s="15"/>
      <c r="V484" s="15"/>
      <c r="W484" s="15"/>
      <c r="X484" s="15"/>
      <c r="Y484" s="15"/>
      <c r="Z484" s="15"/>
      <c r="AA484" s="15"/>
      <c r="AB484" s="15"/>
      <c r="AC484" s="15"/>
      <c r="AD484" s="15"/>
      <c r="AE484" s="15"/>
      <c r="AT484" s="280" t="s">
        <v>197</v>
      </c>
      <c r="AU484" s="280" t="s">
        <v>81</v>
      </c>
      <c r="AV484" s="15" t="s">
        <v>181</v>
      </c>
      <c r="AW484" s="15" t="s">
        <v>33</v>
      </c>
      <c r="AX484" s="15" t="s">
        <v>79</v>
      </c>
      <c r="AY484" s="280" t="s">
        <v>174</v>
      </c>
    </row>
    <row r="485" s="2" customFormat="1" ht="44.25" customHeight="1">
      <c r="A485" s="40"/>
      <c r="B485" s="41"/>
      <c r="C485" s="245" t="s">
        <v>605</v>
      </c>
      <c r="D485" s="245" t="s">
        <v>269</v>
      </c>
      <c r="E485" s="246" t="s">
        <v>2597</v>
      </c>
      <c r="F485" s="247" t="s">
        <v>2598</v>
      </c>
      <c r="G485" s="248" t="s">
        <v>252</v>
      </c>
      <c r="H485" s="249">
        <v>158.89400000000001</v>
      </c>
      <c r="I485" s="250"/>
      <c r="J485" s="251">
        <f>ROUND(I485*H485,2)</f>
        <v>0</v>
      </c>
      <c r="K485" s="247" t="s">
        <v>180</v>
      </c>
      <c r="L485" s="252"/>
      <c r="M485" s="253" t="s">
        <v>19</v>
      </c>
      <c r="N485" s="254" t="s">
        <v>43</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394</v>
      </c>
      <c r="AT485" s="226" t="s">
        <v>269</v>
      </c>
      <c r="AU485" s="226" t="s">
        <v>81</v>
      </c>
      <c r="AY485" s="19" t="s">
        <v>174</v>
      </c>
      <c r="BE485" s="227">
        <f>IF(N485="základní",J485,0)</f>
        <v>0</v>
      </c>
      <c r="BF485" s="227">
        <f>IF(N485="snížená",J485,0)</f>
        <v>0</v>
      </c>
      <c r="BG485" s="227">
        <f>IF(N485="zákl. přenesená",J485,0)</f>
        <v>0</v>
      </c>
      <c r="BH485" s="227">
        <f>IF(N485="sníž. přenesená",J485,0)</f>
        <v>0</v>
      </c>
      <c r="BI485" s="227">
        <f>IF(N485="nulová",J485,0)</f>
        <v>0</v>
      </c>
      <c r="BJ485" s="19" t="s">
        <v>79</v>
      </c>
      <c r="BK485" s="227">
        <f>ROUND(I485*H485,2)</f>
        <v>0</v>
      </c>
      <c r="BL485" s="19" t="s">
        <v>275</v>
      </c>
      <c r="BM485" s="226" t="s">
        <v>978</v>
      </c>
    </row>
    <row r="486" s="2" customFormat="1">
      <c r="A486" s="40"/>
      <c r="B486" s="41"/>
      <c r="C486" s="42"/>
      <c r="D486" s="228" t="s">
        <v>183</v>
      </c>
      <c r="E486" s="42"/>
      <c r="F486" s="229" t="s">
        <v>2598</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183</v>
      </c>
      <c r="AU486" s="19" t="s">
        <v>81</v>
      </c>
    </row>
    <row r="487" s="13" customFormat="1">
      <c r="A487" s="13"/>
      <c r="B487" s="234"/>
      <c r="C487" s="235"/>
      <c r="D487" s="228" t="s">
        <v>197</v>
      </c>
      <c r="E487" s="236" t="s">
        <v>19</v>
      </c>
      <c r="F487" s="237" t="s">
        <v>2599</v>
      </c>
      <c r="G487" s="235"/>
      <c r="H487" s="238">
        <v>158.89400000000001</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197</v>
      </c>
      <c r="AU487" s="244" t="s">
        <v>81</v>
      </c>
      <c r="AV487" s="13" t="s">
        <v>81</v>
      </c>
      <c r="AW487" s="13" t="s">
        <v>33</v>
      </c>
      <c r="AX487" s="13" t="s">
        <v>72</v>
      </c>
      <c r="AY487" s="244" t="s">
        <v>174</v>
      </c>
    </row>
    <row r="488" s="15" customFormat="1">
      <c r="A488" s="15"/>
      <c r="B488" s="270"/>
      <c r="C488" s="271"/>
      <c r="D488" s="228" t="s">
        <v>197</v>
      </c>
      <c r="E488" s="272" t="s">
        <v>19</v>
      </c>
      <c r="F488" s="273" t="s">
        <v>2356</v>
      </c>
      <c r="G488" s="271"/>
      <c r="H488" s="274">
        <v>158.89400000000001</v>
      </c>
      <c r="I488" s="275"/>
      <c r="J488" s="271"/>
      <c r="K488" s="271"/>
      <c r="L488" s="276"/>
      <c r="M488" s="277"/>
      <c r="N488" s="278"/>
      <c r="O488" s="278"/>
      <c r="P488" s="278"/>
      <c r="Q488" s="278"/>
      <c r="R488" s="278"/>
      <c r="S488" s="278"/>
      <c r="T488" s="279"/>
      <c r="U488" s="15"/>
      <c r="V488" s="15"/>
      <c r="W488" s="15"/>
      <c r="X488" s="15"/>
      <c r="Y488" s="15"/>
      <c r="Z488" s="15"/>
      <c r="AA488" s="15"/>
      <c r="AB488" s="15"/>
      <c r="AC488" s="15"/>
      <c r="AD488" s="15"/>
      <c r="AE488" s="15"/>
      <c r="AT488" s="280" t="s">
        <v>197</v>
      </c>
      <c r="AU488" s="280" t="s">
        <v>81</v>
      </c>
      <c r="AV488" s="15" t="s">
        <v>181</v>
      </c>
      <c r="AW488" s="15" t="s">
        <v>33</v>
      </c>
      <c r="AX488" s="15" t="s">
        <v>79</v>
      </c>
      <c r="AY488" s="280" t="s">
        <v>174</v>
      </c>
    </row>
    <row r="489" s="2" customFormat="1" ht="44.25" customHeight="1">
      <c r="A489" s="40"/>
      <c r="B489" s="41"/>
      <c r="C489" s="215" t="s">
        <v>612</v>
      </c>
      <c r="D489" s="215" t="s">
        <v>176</v>
      </c>
      <c r="E489" s="216" t="s">
        <v>2600</v>
      </c>
      <c r="F489" s="217" t="s">
        <v>2601</v>
      </c>
      <c r="G489" s="218" t="s">
        <v>2602</v>
      </c>
      <c r="H489" s="292"/>
      <c r="I489" s="220"/>
      <c r="J489" s="221">
        <f>ROUND(I489*H489,2)</f>
        <v>0</v>
      </c>
      <c r="K489" s="217" t="s">
        <v>180</v>
      </c>
      <c r="L489" s="46"/>
      <c r="M489" s="222" t="s">
        <v>19</v>
      </c>
      <c r="N489" s="223" t="s">
        <v>43</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275</v>
      </c>
      <c r="AT489" s="226" t="s">
        <v>176</v>
      </c>
      <c r="AU489" s="226" t="s">
        <v>81</v>
      </c>
      <c r="AY489" s="19" t="s">
        <v>174</v>
      </c>
      <c r="BE489" s="227">
        <f>IF(N489="základní",J489,0)</f>
        <v>0</v>
      </c>
      <c r="BF489" s="227">
        <f>IF(N489="snížená",J489,0)</f>
        <v>0</v>
      </c>
      <c r="BG489" s="227">
        <f>IF(N489="zákl. přenesená",J489,0)</f>
        <v>0</v>
      </c>
      <c r="BH489" s="227">
        <f>IF(N489="sníž. přenesená",J489,0)</f>
        <v>0</v>
      </c>
      <c r="BI489" s="227">
        <f>IF(N489="nulová",J489,0)</f>
        <v>0</v>
      </c>
      <c r="BJ489" s="19" t="s">
        <v>79</v>
      </c>
      <c r="BK489" s="227">
        <f>ROUND(I489*H489,2)</f>
        <v>0</v>
      </c>
      <c r="BL489" s="19" t="s">
        <v>275</v>
      </c>
      <c r="BM489" s="226" t="s">
        <v>1021</v>
      </c>
    </row>
    <row r="490" s="2" customFormat="1">
      <c r="A490" s="40"/>
      <c r="B490" s="41"/>
      <c r="C490" s="42"/>
      <c r="D490" s="228" t="s">
        <v>183</v>
      </c>
      <c r="E490" s="42"/>
      <c r="F490" s="229" t="s">
        <v>2601</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183</v>
      </c>
      <c r="AU490" s="19" t="s">
        <v>81</v>
      </c>
    </row>
    <row r="491" s="2" customFormat="1">
      <c r="A491" s="40"/>
      <c r="B491" s="41"/>
      <c r="C491" s="42"/>
      <c r="D491" s="228" t="s">
        <v>185</v>
      </c>
      <c r="E491" s="42"/>
      <c r="F491" s="233" t="s">
        <v>2603</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185</v>
      </c>
      <c r="AU491" s="19" t="s">
        <v>81</v>
      </c>
    </row>
    <row r="492" s="12" customFormat="1" ht="22.8" customHeight="1">
      <c r="A492" s="12"/>
      <c r="B492" s="199"/>
      <c r="C492" s="200"/>
      <c r="D492" s="201" t="s">
        <v>71</v>
      </c>
      <c r="E492" s="213" t="s">
        <v>2604</v>
      </c>
      <c r="F492" s="213" t="s">
        <v>2605</v>
      </c>
      <c r="G492" s="200"/>
      <c r="H492" s="200"/>
      <c r="I492" s="203"/>
      <c r="J492" s="214">
        <f>BK492</f>
        <v>0</v>
      </c>
      <c r="K492" s="200"/>
      <c r="L492" s="205"/>
      <c r="M492" s="206"/>
      <c r="N492" s="207"/>
      <c r="O492" s="207"/>
      <c r="P492" s="208">
        <f>SUM(P493:P620)</f>
        <v>0</v>
      </c>
      <c r="Q492" s="207"/>
      <c r="R492" s="208">
        <f>SUM(R493:R620)</f>
        <v>0</v>
      </c>
      <c r="S492" s="207"/>
      <c r="T492" s="209">
        <f>SUM(T493:T620)</f>
        <v>0</v>
      </c>
      <c r="U492" s="12"/>
      <c r="V492" s="12"/>
      <c r="W492" s="12"/>
      <c r="X492" s="12"/>
      <c r="Y492" s="12"/>
      <c r="Z492" s="12"/>
      <c r="AA492" s="12"/>
      <c r="AB492" s="12"/>
      <c r="AC492" s="12"/>
      <c r="AD492" s="12"/>
      <c r="AE492" s="12"/>
      <c r="AR492" s="210" t="s">
        <v>81</v>
      </c>
      <c r="AT492" s="211" t="s">
        <v>71</v>
      </c>
      <c r="AU492" s="211" t="s">
        <v>79</v>
      </c>
      <c r="AY492" s="210" t="s">
        <v>174</v>
      </c>
      <c r="BK492" s="212">
        <f>SUM(BK493:BK620)</f>
        <v>0</v>
      </c>
    </row>
    <row r="493" s="2" customFormat="1">
      <c r="A493" s="40"/>
      <c r="B493" s="41"/>
      <c r="C493" s="215" t="s">
        <v>620</v>
      </c>
      <c r="D493" s="215" t="s">
        <v>176</v>
      </c>
      <c r="E493" s="216" t="s">
        <v>2606</v>
      </c>
      <c r="F493" s="217" t="s">
        <v>2607</v>
      </c>
      <c r="G493" s="218" t="s">
        <v>179</v>
      </c>
      <c r="H493" s="219">
        <v>20</v>
      </c>
      <c r="I493" s="220"/>
      <c r="J493" s="221">
        <f>ROUND(I493*H493,2)</f>
        <v>0</v>
      </c>
      <c r="K493" s="217" t="s">
        <v>180</v>
      </c>
      <c r="L493" s="46"/>
      <c r="M493" s="222" t="s">
        <v>19</v>
      </c>
      <c r="N493" s="223" t="s">
        <v>43</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275</v>
      </c>
      <c r="AT493" s="226" t="s">
        <v>176</v>
      </c>
      <c r="AU493" s="226" t="s">
        <v>81</v>
      </c>
      <c r="AY493" s="19" t="s">
        <v>174</v>
      </c>
      <c r="BE493" s="227">
        <f>IF(N493="základní",J493,0)</f>
        <v>0</v>
      </c>
      <c r="BF493" s="227">
        <f>IF(N493="snížená",J493,0)</f>
        <v>0</v>
      </c>
      <c r="BG493" s="227">
        <f>IF(N493="zákl. přenesená",J493,0)</f>
        <v>0</v>
      </c>
      <c r="BH493" s="227">
        <f>IF(N493="sníž. přenesená",J493,0)</f>
        <v>0</v>
      </c>
      <c r="BI493" s="227">
        <f>IF(N493="nulová",J493,0)</f>
        <v>0</v>
      </c>
      <c r="BJ493" s="19" t="s">
        <v>79</v>
      </c>
      <c r="BK493" s="227">
        <f>ROUND(I493*H493,2)</f>
        <v>0</v>
      </c>
      <c r="BL493" s="19" t="s">
        <v>275</v>
      </c>
      <c r="BM493" s="226" t="s">
        <v>1034</v>
      </c>
    </row>
    <row r="494" s="2" customFormat="1">
      <c r="A494" s="40"/>
      <c r="B494" s="41"/>
      <c r="C494" s="42"/>
      <c r="D494" s="228" t="s">
        <v>183</v>
      </c>
      <c r="E494" s="42"/>
      <c r="F494" s="229" t="s">
        <v>2607</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183</v>
      </c>
      <c r="AU494" s="19" t="s">
        <v>81</v>
      </c>
    </row>
    <row r="495" s="2" customFormat="1">
      <c r="A495" s="40"/>
      <c r="B495" s="41"/>
      <c r="C495" s="42"/>
      <c r="D495" s="228" t="s">
        <v>185</v>
      </c>
      <c r="E495" s="42"/>
      <c r="F495" s="233" t="s">
        <v>2608</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185</v>
      </c>
      <c r="AU495" s="19" t="s">
        <v>81</v>
      </c>
    </row>
    <row r="496" s="2" customFormat="1">
      <c r="A496" s="40"/>
      <c r="B496" s="41"/>
      <c r="C496" s="215" t="s">
        <v>473</v>
      </c>
      <c r="D496" s="215" t="s">
        <v>176</v>
      </c>
      <c r="E496" s="216" t="s">
        <v>2609</v>
      </c>
      <c r="F496" s="217" t="s">
        <v>2610</v>
      </c>
      <c r="G496" s="218" t="s">
        <v>179</v>
      </c>
      <c r="H496" s="219">
        <v>8</v>
      </c>
      <c r="I496" s="220"/>
      <c r="J496" s="221">
        <f>ROUND(I496*H496,2)</f>
        <v>0</v>
      </c>
      <c r="K496" s="217" t="s">
        <v>180</v>
      </c>
      <c r="L496" s="46"/>
      <c r="M496" s="222" t="s">
        <v>19</v>
      </c>
      <c r="N496" s="223" t="s">
        <v>43</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275</v>
      </c>
      <c r="AT496" s="226" t="s">
        <v>176</v>
      </c>
      <c r="AU496" s="226" t="s">
        <v>81</v>
      </c>
      <c r="AY496" s="19" t="s">
        <v>174</v>
      </c>
      <c r="BE496" s="227">
        <f>IF(N496="základní",J496,0)</f>
        <v>0</v>
      </c>
      <c r="BF496" s="227">
        <f>IF(N496="snížená",J496,0)</f>
        <v>0</v>
      </c>
      <c r="BG496" s="227">
        <f>IF(N496="zákl. přenesená",J496,0)</f>
        <v>0</v>
      </c>
      <c r="BH496" s="227">
        <f>IF(N496="sníž. přenesená",J496,0)</f>
        <v>0</v>
      </c>
      <c r="BI496" s="227">
        <f>IF(N496="nulová",J496,0)</f>
        <v>0</v>
      </c>
      <c r="BJ496" s="19" t="s">
        <v>79</v>
      </c>
      <c r="BK496" s="227">
        <f>ROUND(I496*H496,2)</f>
        <v>0</v>
      </c>
      <c r="BL496" s="19" t="s">
        <v>275</v>
      </c>
      <c r="BM496" s="226" t="s">
        <v>1050</v>
      </c>
    </row>
    <row r="497" s="2" customFormat="1">
      <c r="A497" s="40"/>
      <c r="B497" s="41"/>
      <c r="C497" s="42"/>
      <c r="D497" s="228" t="s">
        <v>183</v>
      </c>
      <c r="E497" s="42"/>
      <c r="F497" s="229" t="s">
        <v>2610</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183</v>
      </c>
      <c r="AU497" s="19" t="s">
        <v>81</v>
      </c>
    </row>
    <row r="498" s="2" customFormat="1">
      <c r="A498" s="40"/>
      <c r="B498" s="41"/>
      <c r="C498" s="42"/>
      <c r="D498" s="228" t="s">
        <v>185</v>
      </c>
      <c r="E498" s="42"/>
      <c r="F498" s="233" t="s">
        <v>2608</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185</v>
      </c>
      <c r="AU498" s="19" t="s">
        <v>81</v>
      </c>
    </row>
    <row r="499" s="2" customFormat="1">
      <c r="A499" s="40"/>
      <c r="B499" s="41"/>
      <c r="C499" s="215" t="s">
        <v>597</v>
      </c>
      <c r="D499" s="215" t="s">
        <v>176</v>
      </c>
      <c r="E499" s="216" t="s">
        <v>2611</v>
      </c>
      <c r="F499" s="217" t="s">
        <v>2612</v>
      </c>
      <c r="G499" s="218" t="s">
        <v>366</v>
      </c>
      <c r="H499" s="219">
        <v>2</v>
      </c>
      <c r="I499" s="220"/>
      <c r="J499" s="221">
        <f>ROUND(I499*H499,2)</f>
        <v>0</v>
      </c>
      <c r="K499" s="217" t="s">
        <v>180</v>
      </c>
      <c r="L499" s="46"/>
      <c r="M499" s="222" t="s">
        <v>19</v>
      </c>
      <c r="N499" s="223" t="s">
        <v>43</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275</v>
      </c>
      <c r="AT499" s="226" t="s">
        <v>176</v>
      </c>
      <c r="AU499" s="226" t="s">
        <v>81</v>
      </c>
      <c r="AY499" s="19" t="s">
        <v>174</v>
      </c>
      <c r="BE499" s="227">
        <f>IF(N499="základní",J499,0)</f>
        <v>0</v>
      </c>
      <c r="BF499" s="227">
        <f>IF(N499="snížená",J499,0)</f>
        <v>0</v>
      </c>
      <c r="BG499" s="227">
        <f>IF(N499="zákl. přenesená",J499,0)</f>
        <v>0</v>
      </c>
      <c r="BH499" s="227">
        <f>IF(N499="sníž. přenesená",J499,0)</f>
        <v>0</v>
      </c>
      <c r="BI499" s="227">
        <f>IF(N499="nulová",J499,0)</f>
        <v>0</v>
      </c>
      <c r="BJ499" s="19" t="s">
        <v>79</v>
      </c>
      <c r="BK499" s="227">
        <f>ROUND(I499*H499,2)</f>
        <v>0</v>
      </c>
      <c r="BL499" s="19" t="s">
        <v>275</v>
      </c>
      <c r="BM499" s="226" t="s">
        <v>1065</v>
      </c>
    </row>
    <row r="500" s="2" customFormat="1">
      <c r="A500" s="40"/>
      <c r="B500" s="41"/>
      <c r="C500" s="42"/>
      <c r="D500" s="228" t="s">
        <v>183</v>
      </c>
      <c r="E500" s="42"/>
      <c r="F500" s="229" t="s">
        <v>2612</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183</v>
      </c>
      <c r="AU500" s="19" t="s">
        <v>81</v>
      </c>
    </row>
    <row r="501" s="2" customFormat="1" ht="16.5" customHeight="1">
      <c r="A501" s="40"/>
      <c r="B501" s="41"/>
      <c r="C501" s="215" t="s">
        <v>635</v>
      </c>
      <c r="D501" s="215" t="s">
        <v>176</v>
      </c>
      <c r="E501" s="216" t="s">
        <v>2613</v>
      </c>
      <c r="F501" s="217" t="s">
        <v>2614</v>
      </c>
      <c r="G501" s="218" t="s">
        <v>366</v>
      </c>
      <c r="H501" s="219">
        <v>2</v>
      </c>
      <c r="I501" s="220"/>
      <c r="J501" s="221">
        <f>ROUND(I501*H501,2)</f>
        <v>0</v>
      </c>
      <c r="K501" s="217" t="s">
        <v>180</v>
      </c>
      <c r="L501" s="46"/>
      <c r="M501" s="222" t="s">
        <v>19</v>
      </c>
      <c r="N501" s="223" t="s">
        <v>43</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275</v>
      </c>
      <c r="AT501" s="226" t="s">
        <v>176</v>
      </c>
      <c r="AU501" s="226" t="s">
        <v>81</v>
      </c>
      <c r="AY501" s="19" t="s">
        <v>174</v>
      </c>
      <c r="BE501" s="227">
        <f>IF(N501="základní",J501,0)</f>
        <v>0</v>
      </c>
      <c r="BF501" s="227">
        <f>IF(N501="snížená",J501,0)</f>
        <v>0</v>
      </c>
      <c r="BG501" s="227">
        <f>IF(N501="zákl. přenesená",J501,0)</f>
        <v>0</v>
      </c>
      <c r="BH501" s="227">
        <f>IF(N501="sníž. přenesená",J501,0)</f>
        <v>0</v>
      </c>
      <c r="BI501" s="227">
        <f>IF(N501="nulová",J501,0)</f>
        <v>0</v>
      </c>
      <c r="BJ501" s="19" t="s">
        <v>79</v>
      </c>
      <c r="BK501" s="227">
        <f>ROUND(I501*H501,2)</f>
        <v>0</v>
      </c>
      <c r="BL501" s="19" t="s">
        <v>275</v>
      </c>
      <c r="BM501" s="226" t="s">
        <v>1077</v>
      </c>
    </row>
    <row r="502" s="2" customFormat="1">
      <c r="A502" s="40"/>
      <c r="B502" s="41"/>
      <c r="C502" s="42"/>
      <c r="D502" s="228" t="s">
        <v>183</v>
      </c>
      <c r="E502" s="42"/>
      <c r="F502" s="229" t="s">
        <v>2614</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183</v>
      </c>
      <c r="AU502" s="19" t="s">
        <v>81</v>
      </c>
    </row>
    <row r="503" s="2" customFormat="1">
      <c r="A503" s="40"/>
      <c r="B503" s="41"/>
      <c r="C503" s="215" t="s">
        <v>642</v>
      </c>
      <c r="D503" s="215" t="s">
        <v>176</v>
      </c>
      <c r="E503" s="216" t="s">
        <v>2615</v>
      </c>
      <c r="F503" s="217" t="s">
        <v>2616</v>
      </c>
      <c r="G503" s="218" t="s">
        <v>366</v>
      </c>
      <c r="H503" s="219">
        <v>1</v>
      </c>
      <c r="I503" s="220"/>
      <c r="J503" s="221">
        <f>ROUND(I503*H503,2)</f>
        <v>0</v>
      </c>
      <c r="K503" s="217" t="s">
        <v>180</v>
      </c>
      <c r="L503" s="46"/>
      <c r="M503" s="222" t="s">
        <v>19</v>
      </c>
      <c r="N503" s="223" t="s">
        <v>43</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275</v>
      </c>
      <c r="AT503" s="226" t="s">
        <v>176</v>
      </c>
      <c r="AU503" s="226" t="s">
        <v>81</v>
      </c>
      <c r="AY503" s="19" t="s">
        <v>174</v>
      </c>
      <c r="BE503" s="227">
        <f>IF(N503="základní",J503,0)</f>
        <v>0</v>
      </c>
      <c r="BF503" s="227">
        <f>IF(N503="snížená",J503,0)</f>
        <v>0</v>
      </c>
      <c r="BG503" s="227">
        <f>IF(N503="zákl. přenesená",J503,0)</f>
        <v>0</v>
      </c>
      <c r="BH503" s="227">
        <f>IF(N503="sníž. přenesená",J503,0)</f>
        <v>0</v>
      </c>
      <c r="BI503" s="227">
        <f>IF(N503="nulová",J503,0)</f>
        <v>0</v>
      </c>
      <c r="BJ503" s="19" t="s">
        <v>79</v>
      </c>
      <c r="BK503" s="227">
        <f>ROUND(I503*H503,2)</f>
        <v>0</v>
      </c>
      <c r="BL503" s="19" t="s">
        <v>275</v>
      </c>
      <c r="BM503" s="226" t="s">
        <v>1089</v>
      </c>
    </row>
    <row r="504" s="2" customFormat="1">
      <c r="A504" s="40"/>
      <c r="B504" s="41"/>
      <c r="C504" s="42"/>
      <c r="D504" s="228" t="s">
        <v>183</v>
      </c>
      <c r="E504" s="42"/>
      <c r="F504" s="229" t="s">
        <v>2616</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183</v>
      </c>
      <c r="AU504" s="19" t="s">
        <v>81</v>
      </c>
    </row>
    <row r="505" s="2" customFormat="1" ht="16.5" customHeight="1">
      <c r="A505" s="40"/>
      <c r="B505" s="41"/>
      <c r="C505" s="215" t="s">
        <v>648</v>
      </c>
      <c r="D505" s="215" t="s">
        <v>176</v>
      </c>
      <c r="E505" s="216" t="s">
        <v>2617</v>
      </c>
      <c r="F505" s="217" t="s">
        <v>2618</v>
      </c>
      <c r="G505" s="218" t="s">
        <v>179</v>
      </c>
      <c r="H505" s="219">
        <v>3</v>
      </c>
      <c r="I505" s="220"/>
      <c r="J505" s="221">
        <f>ROUND(I505*H505,2)</f>
        <v>0</v>
      </c>
      <c r="K505" s="217" t="s">
        <v>19</v>
      </c>
      <c r="L505" s="46"/>
      <c r="M505" s="222" t="s">
        <v>19</v>
      </c>
      <c r="N505" s="223" t="s">
        <v>43</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275</v>
      </c>
      <c r="AT505" s="226" t="s">
        <v>176</v>
      </c>
      <c r="AU505" s="226" t="s">
        <v>81</v>
      </c>
      <c r="AY505" s="19" t="s">
        <v>174</v>
      </c>
      <c r="BE505" s="227">
        <f>IF(N505="základní",J505,0)</f>
        <v>0</v>
      </c>
      <c r="BF505" s="227">
        <f>IF(N505="snížená",J505,0)</f>
        <v>0</v>
      </c>
      <c r="BG505" s="227">
        <f>IF(N505="zákl. přenesená",J505,0)</f>
        <v>0</v>
      </c>
      <c r="BH505" s="227">
        <f>IF(N505="sníž. přenesená",J505,0)</f>
        <v>0</v>
      </c>
      <c r="BI505" s="227">
        <f>IF(N505="nulová",J505,0)</f>
        <v>0</v>
      </c>
      <c r="BJ505" s="19" t="s">
        <v>79</v>
      </c>
      <c r="BK505" s="227">
        <f>ROUND(I505*H505,2)</f>
        <v>0</v>
      </c>
      <c r="BL505" s="19" t="s">
        <v>275</v>
      </c>
      <c r="BM505" s="226" t="s">
        <v>1101</v>
      </c>
    </row>
    <row r="506" s="2" customFormat="1">
      <c r="A506" s="40"/>
      <c r="B506" s="41"/>
      <c r="C506" s="42"/>
      <c r="D506" s="228" t="s">
        <v>183</v>
      </c>
      <c r="E506" s="42"/>
      <c r="F506" s="229" t="s">
        <v>2618</v>
      </c>
      <c r="G506" s="42"/>
      <c r="H506" s="42"/>
      <c r="I506" s="230"/>
      <c r="J506" s="42"/>
      <c r="K506" s="42"/>
      <c r="L506" s="46"/>
      <c r="M506" s="231"/>
      <c r="N506" s="232"/>
      <c r="O506" s="86"/>
      <c r="P506" s="86"/>
      <c r="Q506" s="86"/>
      <c r="R506" s="86"/>
      <c r="S506" s="86"/>
      <c r="T506" s="87"/>
      <c r="U506" s="40"/>
      <c r="V506" s="40"/>
      <c r="W506" s="40"/>
      <c r="X506" s="40"/>
      <c r="Y506" s="40"/>
      <c r="Z506" s="40"/>
      <c r="AA506" s="40"/>
      <c r="AB506" s="40"/>
      <c r="AC506" s="40"/>
      <c r="AD506" s="40"/>
      <c r="AE506" s="40"/>
      <c r="AT506" s="19" t="s">
        <v>183</v>
      </c>
      <c r="AU506" s="19" t="s">
        <v>81</v>
      </c>
    </row>
    <row r="507" s="2" customFormat="1">
      <c r="A507" s="40"/>
      <c r="B507" s="41"/>
      <c r="C507" s="42"/>
      <c r="D507" s="228" t="s">
        <v>185</v>
      </c>
      <c r="E507" s="42"/>
      <c r="F507" s="233" t="s">
        <v>2619</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185</v>
      </c>
      <c r="AU507" s="19" t="s">
        <v>81</v>
      </c>
    </row>
    <row r="508" s="2" customFormat="1" ht="16.5" customHeight="1">
      <c r="A508" s="40"/>
      <c r="B508" s="41"/>
      <c r="C508" s="215" t="s">
        <v>654</v>
      </c>
      <c r="D508" s="215" t="s">
        <v>176</v>
      </c>
      <c r="E508" s="216" t="s">
        <v>2620</v>
      </c>
      <c r="F508" s="217" t="s">
        <v>2621</v>
      </c>
      <c r="G508" s="218" t="s">
        <v>179</v>
      </c>
      <c r="H508" s="219">
        <v>1</v>
      </c>
      <c r="I508" s="220"/>
      <c r="J508" s="221">
        <f>ROUND(I508*H508,2)</f>
        <v>0</v>
      </c>
      <c r="K508" s="217" t="s">
        <v>19</v>
      </c>
      <c r="L508" s="46"/>
      <c r="M508" s="222" t="s">
        <v>19</v>
      </c>
      <c r="N508" s="223" t="s">
        <v>43</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275</v>
      </c>
      <c r="AT508" s="226" t="s">
        <v>176</v>
      </c>
      <c r="AU508" s="226" t="s">
        <v>81</v>
      </c>
      <c r="AY508" s="19" t="s">
        <v>174</v>
      </c>
      <c r="BE508" s="227">
        <f>IF(N508="základní",J508,0)</f>
        <v>0</v>
      </c>
      <c r="BF508" s="227">
        <f>IF(N508="snížená",J508,0)</f>
        <v>0</v>
      </c>
      <c r="BG508" s="227">
        <f>IF(N508="zákl. přenesená",J508,0)</f>
        <v>0</v>
      </c>
      <c r="BH508" s="227">
        <f>IF(N508="sníž. přenesená",J508,0)</f>
        <v>0</v>
      </c>
      <c r="BI508" s="227">
        <f>IF(N508="nulová",J508,0)</f>
        <v>0</v>
      </c>
      <c r="BJ508" s="19" t="s">
        <v>79</v>
      </c>
      <c r="BK508" s="227">
        <f>ROUND(I508*H508,2)</f>
        <v>0</v>
      </c>
      <c r="BL508" s="19" t="s">
        <v>275</v>
      </c>
      <c r="BM508" s="226" t="s">
        <v>1112</v>
      </c>
    </row>
    <row r="509" s="2" customFormat="1">
      <c r="A509" s="40"/>
      <c r="B509" s="41"/>
      <c r="C509" s="42"/>
      <c r="D509" s="228" t="s">
        <v>183</v>
      </c>
      <c r="E509" s="42"/>
      <c r="F509" s="229" t="s">
        <v>2621</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183</v>
      </c>
      <c r="AU509" s="19" t="s">
        <v>81</v>
      </c>
    </row>
    <row r="510" s="2" customFormat="1">
      <c r="A510" s="40"/>
      <c r="B510" s="41"/>
      <c r="C510" s="42"/>
      <c r="D510" s="228" t="s">
        <v>185</v>
      </c>
      <c r="E510" s="42"/>
      <c r="F510" s="233" t="s">
        <v>2619</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185</v>
      </c>
      <c r="AU510" s="19" t="s">
        <v>81</v>
      </c>
    </row>
    <row r="511" s="2" customFormat="1" ht="16.5" customHeight="1">
      <c r="A511" s="40"/>
      <c r="B511" s="41"/>
      <c r="C511" s="215" t="s">
        <v>661</v>
      </c>
      <c r="D511" s="215" t="s">
        <v>176</v>
      </c>
      <c r="E511" s="216" t="s">
        <v>2622</v>
      </c>
      <c r="F511" s="217" t="s">
        <v>2623</v>
      </c>
      <c r="G511" s="218" t="s">
        <v>179</v>
      </c>
      <c r="H511" s="219">
        <v>60</v>
      </c>
      <c r="I511" s="220"/>
      <c r="J511" s="221">
        <f>ROUND(I511*H511,2)</f>
        <v>0</v>
      </c>
      <c r="K511" s="217" t="s">
        <v>19</v>
      </c>
      <c r="L511" s="46"/>
      <c r="M511" s="222" t="s">
        <v>19</v>
      </c>
      <c r="N511" s="223" t="s">
        <v>43</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275</v>
      </c>
      <c r="AT511" s="226" t="s">
        <v>176</v>
      </c>
      <c r="AU511" s="226" t="s">
        <v>81</v>
      </c>
      <c r="AY511" s="19" t="s">
        <v>174</v>
      </c>
      <c r="BE511" s="227">
        <f>IF(N511="základní",J511,0)</f>
        <v>0</v>
      </c>
      <c r="BF511" s="227">
        <f>IF(N511="snížená",J511,0)</f>
        <v>0</v>
      </c>
      <c r="BG511" s="227">
        <f>IF(N511="zákl. přenesená",J511,0)</f>
        <v>0</v>
      </c>
      <c r="BH511" s="227">
        <f>IF(N511="sníž. přenesená",J511,0)</f>
        <v>0</v>
      </c>
      <c r="BI511" s="227">
        <f>IF(N511="nulová",J511,0)</f>
        <v>0</v>
      </c>
      <c r="BJ511" s="19" t="s">
        <v>79</v>
      </c>
      <c r="BK511" s="227">
        <f>ROUND(I511*H511,2)</f>
        <v>0</v>
      </c>
      <c r="BL511" s="19" t="s">
        <v>275</v>
      </c>
      <c r="BM511" s="226" t="s">
        <v>1124</v>
      </c>
    </row>
    <row r="512" s="2" customFormat="1">
      <c r="A512" s="40"/>
      <c r="B512" s="41"/>
      <c r="C512" s="42"/>
      <c r="D512" s="228" t="s">
        <v>183</v>
      </c>
      <c r="E512" s="42"/>
      <c r="F512" s="229" t="s">
        <v>2623</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183</v>
      </c>
      <c r="AU512" s="19" t="s">
        <v>81</v>
      </c>
    </row>
    <row r="513" s="2" customFormat="1">
      <c r="A513" s="40"/>
      <c r="B513" s="41"/>
      <c r="C513" s="42"/>
      <c r="D513" s="228" t="s">
        <v>185</v>
      </c>
      <c r="E513" s="42"/>
      <c r="F513" s="233" t="s">
        <v>2619</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185</v>
      </c>
      <c r="AU513" s="19" t="s">
        <v>81</v>
      </c>
    </row>
    <row r="514" s="2" customFormat="1" ht="21.75" customHeight="1">
      <c r="A514" s="40"/>
      <c r="B514" s="41"/>
      <c r="C514" s="215" t="s">
        <v>666</v>
      </c>
      <c r="D514" s="215" t="s">
        <v>176</v>
      </c>
      <c r="E514" s="216" t="s">
        <v>2624</v>
      </c>
      <c r="F514" s="217" t="s">
        <v>2625</v>
      </c>
      <c r="G514" s="218" t="s">
        <v>179</v>
      </c>
      <c r="H514" s="219">
        <v>59</v>
      </c>
      <c r="I514" s="220"/>
      <c r="J514" s="221">
        <f>ROUND(I514*H514,2)</f>
        <v>0</v>
      </c>
      <c r="K514" s="217" t="s">
        <v>19</v>
      </c>
      <c r="L514" s="46"/>
      <c r="M514" s="222" t="s">
        <v>19</v>
      </c>
      <c r="N514" s="223" t="s">
        <v>43</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275</v>
      </c>
      <c r="AT514" s="226" t="s">
        <v>176</v>
      </c>
      <c r="AU514" s="226" t="s">
        <v>81</v>
      </c>
      <c r="AY514" s="19" t="s">
        <v>174</v>
      </c>
      <c r="BE514" s="227">
        <f>IF(N514="základní",J514,0)</f>
        <v>0</v>
      </c>
      <c r="BF514" s="227">
        <f>IF(N514="snížená",J514,0)</f>
        <v>0</v>
      </c>
      <c r="BG514" s="227">
        <f>IF(N514="zákl. přenesená",J514,0)</f>
        <v>0</v>
      </c>
      <c r="BH514" s="227">
        <f>IF(N514="sníž. přenesená",J514,0)</f>
        <v>0</v>
      </c>
      <c r="BI514" s="227">
        <f>IF(N514="nulová",J514,0)</f>
        <v>0</v>
      </c>
      <c r="BJ514" s="19" t="s">
        <v>79</v>
      </c>
      <c r="BK514" s="227">
        <f>ROUND(I514*H514,2)</f>
        <v>0</v>
      </c>
      <c r="BL514" s="19" t="s">
        <v>275</v>
      </c>
      <c r="BM514" s="226" t="s">
        <v>1137</v>
      </c>
    </row>
    <row r="515" s="2" customFormat="1">
      <c r="A515" s="40"/>
      <c r="B515" s="41"/>
      <c r="C515" s="42"/>
      <c r="D515" s="228" t="s">
        <v>183</v>
      </c>
      <c r="E515" s="42"/>
      <c r="F515" s="229" t="s">
        <v>2625</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183</v>
      </c>
      <c r="AU515" s="19" t="s">
        <v>81</v>
      </c>
    </row>
    <row r="516" s="2" customFormat="1">
      <c r="A516" s="40"/>
      <c r="B516" s="41"/>
      <c r="C516" s="42"/>
      <c r="D516" s="228" t="s">
        <v>185</v>
      </c>
      <c r="E516" s="42"/>
      <c r="F516" s="233" t="s">
        <v>2619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185</v>
      </c>
      <c r="AU516" s="19" t="s">
        <v>81</v>
      </c>
    </row>
    <row r="517" s="14" customFormat="1">
      <c r="A517" s="14"/>
      <c r="B517" s="255"/>
      <c r="C517" s="256"/>
      <c r="D517" s="228" t="s">
        <v>197</v>
      </c>
      <c r="E517" s="257" t="s">
        <v>19</v>
      </c>
      <c r="F517" s="258" t="s">
        <v>2481</v>
      </c>
      <c r="G517" s="256"/>
      <c r="H517" s="257" t="s">
        <v>19</v>
      </c>
      <c r="I517" s="259"/>
      <c r="J517" s="256"/>
      <c r="K517" s="256"/>
      <c r="L517" s="260"/>
      <c r="M517" s="261"/>
      <c r="N517" s="262"/>
      <c r="O517" s="262"/>
      <c r="P517" s="262"/>
      <c r="Q517" s="262"/>
      <c r="R517" s="262"/>
      <c r="S517" s="262"/>
      <c r="T517" s="263"/>
      <c r="U517" s="14"/>
      <c r="V517" s="14"/>
      <c r="W517" s="14"/>
      <c r="X517" s="14"/>
      <c r="Y517" s="14"/>
      <c r="Z517" s="14"/>
      <c r="AA517" s="14"/>
      <c r="AB517" s="14"/>
      <c r="AC517" s="14"/>
      <c r="AD517" s="14"/>
      <c r="AE517" s="14"/>
      <c r="AT517" s="264" t="s">
        <v>197</v>
      </c>
      <c r="AU517" s="264" t="s">
        <v>81</v>
      </c>
      <c r="AV517" s="14" t="s">
        <v>79</v>
      </c>
      <c r="AW517" s="14" t="s">
        <v>33</v>
      </c>
      <c r="AX517" s="14" t="s">
        <v>72</v>
      </c>
      <c r="AY517" s="264" t="s">
        <v>174</v>
      </c>
    </row>
    <row r="518" s="13" customFormat="1">
      <c r="A518" s="13"/>
      <c r="B518" s="234"/>
      <c r="C518" s="235"/>
      <c r="D518" s="228" t="s">
        <v>197</v>
      </c>
      <c r="E518" s="236" t="s">
        <v>19</v>
      </c>
      <c r="F518" s="237" t="s">
        <v>235</v>
      </c>
      <c r="G518" s="235"/>
      <c r="H518" s="238">
        <v>10</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197</v>
      </c>
      <c r="AU518" s="244" t="s">
        <v>81</v>
      </c>
      <c r="AV518" s="13" t="s">
        <v>81</v>
      </c>
      <c r="AW518" s="13" t="s">
        <v>33</v>
      </c>
      <c r="AX518" s="13" t="s">
        <v>72</v>
      </c>
      <c r="AY518" s="244" t="s">
        <v>174</v>
      </c>
    </row>
    <row r="519" s="14" customFormat="1">
      <c r="A519" s="14"/>
      <c r="B519" s="255"/>
      <c r="C519" s="256"/>
      <c r="D519" s="228" t="s">
        <v>197</v>
      </c>
      <c r="E519" s="257" t="s">
        <v>19</v>
      </c>
      <c r="F519" s="258" t="s">
        <v>2483</v>
      </c>
      <c r="G519" s="256"/>
      <c r="H519" s="257" t="s">
        <v>19</v>
      </c>
      <c r="I519" s="259"/>
      <c r="J519" s="256"/>
      <c r="K519" s="256"/>
      <c r="L519" s="260"/>
      <c r="M519" s="261"/>
      <c r="N519" s="262"/>
      <c r="O519" s="262"/>
      <c r="P519" s="262"/>
      <c r="Q519" s="262"/>
      <c r="R519" s="262"/>
      <c r="S519" s="262"/>
      <c r="T519" s="263"/>
      <c r="U519" s="14"/>
      <c r="V519" s="14"/>
      <c r="W519" s="14"/>
      <c r="X519" s="14"/>
      <c r="Y519" s="14"/>
      <c r="Z519" s="14"/>
      <c r="AA519" s="14"/>
      <c r="AB519" s="14"/>
      <c r="AC519" s="14"/>
      <c r="AD519" s="14"/>
      <c r="AE519" s="14"/>
      <c r="AT519" s="264" t="s">
        <v>197</v>
      </c>
      <c r="AU519" s="264" t="s">
        <v>81</v>
      </c>
      <c r="AV519" s="14" t="s">
        <v>79</v>
      </c>
      <c r="AW519" s="14" t="s">
        <v>33</v>
      </c>
      <c r="AX519" s="14" t="s">
        <v>72</v>
      </c>
      <c r="AY519" s="264" t="s">
        <v>174</v>
      </c>
    </row>
    <row r="520" s="13" customFormat="1">
      <c r="A520" s="13"/>
      <c r="B520" s="234"/>
      <c r="C520" s="235"/>
      <c r="D520" s="228" t="s">
        <v>197</v>
      </c>
      <c r="E520" s="236" t="s">
        <v>19</v>
      </c>
      <c r="F520" s="237" t="s">
        <v>514</v>
      </c>
      <c r="G520" s="235"/>
      <c r="H520" s="238">
        <v>49</v>
      </c>
      <c r="I520" s="239"/>
      <c r="J520" s="235"/>
      <c r="K520" s="235"/>
      <c r="L520" s="240"/>
      <c r="M520" s="241"/>
      <c r="N520" s="242"/>
      <c r="O520" s="242"/>
      <c r="P520" s="242"/>
      <c r="Q520" s="242"/>
      <c r="R520" s="242"/>
      <c r="S520" s="242"/>
      <c r="T520" s="243"/>
      <c r="U520" s="13"/>
      <c r="V520" s="13"/>
      <c r="W520" s="13"/>
      <c r="X520" s="13"/>
      <c r="Y520" s="13"/>
      <c r="Z520" s="13"/>
      <c r="AA520" s="13"/>
      <c r="AB520" s="13"/>
      <c r="AC520" s="13"/>
      <c r="AD520" s="13"/>
      <c r="AE520" s="13"/>
      <c r="AT520" s="244" t="s">
        <v>197</v>
      </c>
      <c r="AU520" s="244" t="s">
        <v>81</v>
      </c>
      <c r="AV520" s="13" t="s">
        <v>81</v>
      </c>
      <c r="AW520" s="13" t="s">
        <v>33</v>
      </c>
      <c r="AX520" s="13" t="s">
        <v>72</v>
      </c>
      <c r="AY520" s="244" t="s">
        <v>174</v>
      </c>
    </row>
    <row r="521" s="15" customFormat="1">
      <c r="A521" s="15"/>
      <c r="B521" s="270"/>
      <c r="C521" s="271"/>
      <c r="D521" s="228" t="s">
        <v>197</v>
      </c>
      <c r="E521" s="272" t="s">
        <v>19</v>
      </c>
      <c r="F521" s="273" t="s">
        <v>2356</v>
      </c>
      <c r="G521" s="271"/>
      <c r="H521" s="274">
        <v>59</v>
      </c>
      <c r="I521" s="275"/>
      <c r="J521" s="271"/>
      <c r="K521" s="271"/>
      <c r="L521" s="276"/>
      <c r="M521" s="277"/>
      <c r="N521" s="278"/>
      <c r="O521" s="278"/>
      <c r="P521" s="278"/>
      <c r="Q521" s="278"/>
      <c r="R521" s="278"/>
      <c r="S521" s="278"/>
      <c r="T521" s="279"/>
      <c r="U521" s="15"/>
      <c r="V521" s="15"/>
      <c r="W521" s="15"/>
      <c r="X521" s="15"/>
      <c r="Y521" s="15"/>
      <c r="Z521" s="15"/>
      <c r="AA521" s="15"/>
      <c r="AB521" s="15"/>
      <c r="AC521" s="15"/>
      <c r="AD521" s="15"/>
      <c r="AE521" s="15"/>
      <c r="AT521" s="280" t="s">
        <v>197</v>
      </c>
      <c r="AU521" s="280" t="s">
        <v>81</v>
      </c>
      <c r="AV521" s="15" t="s">
        <v>181</v>
      </c>
      <c r="AW521" s="15" t="s">
        <v>33</v>
      </c>
      <c r="AX521" s="15" t="s">
        <v>79</v>
      </c>
      <c r="AY521" s="280" t="s">
        <v>174</v>
      </c>
    </row>
    <row r="522" s="2" customFormat="1" ht="21.75" customHeight="1">
      <c r="A522" s="40"/>
      <c r="B522" s="41"/>
      <c r="C522" s="215" t="s">
        <v>673</v>
      </c>
      <c r="D522" s="215" t="s">
        <v>176</v>
      </c>
      <c r="E522" s="216" t="s">
        <v>2626</v>
      </c>
      <c r="F522" s="217" t="s">
        <v>2627</v>
      </c>
      <c r="G522" s="218" t="s">
        <v>179</v>
      </c>
      <c r="H522" s="219">
        <v>10</v>
      </c>
      <c r="I522" s="220"/>
      <c r="J522" s="221">
        <f>ROUND(I522*H522,2)</f>
        <v>0</v>
      </c>
      <c r="K522" s="217" t="s">
        <v>19</v>
      </c>
      <c r="L522" s="46"/>
      <c r="M522" s="222" t="s">
        <v>19</v>
      </c>
      <c r="N522" s="223" t="s">
        <v>43</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275</v>
      </c>
      <c r="AT522" s="226" t="s">
        <v>176</v>
      </c>
      <c r="AU522" s="226" t="s">
        <v>81</v>
      </c>
      <c r="AY522" s="19" t="s">
        <v>174</v>
      </c>
      <c r="BE522" s="227">
        <f>IF(N522="základní",J522,0)</f>
        <v>0</v>
      </c>
      <c r="BF522" s="227">
        <f>IF(N522="snížená",J522,0)</f>
        <v>0</v>
      </c>
      <c r="BG522" s="227">
        <f>IF(N522="zákl. přenesená",J522,0)</f>
        <v>0</v>
      </c>
      <c r="BH522" s="227">
        <f>IF(N522="sníž. přenesená",J522,0)</f>
        <v>0</v>
      </c>
      <c r="BI522" s="227">
        <f>IF(N522="nulová",J522,0)</f>
        <v>0</v>
      </c>
      <c r="BJ522" s="19" t="s">
        <v>79</v>
      </c>
      <c r="BK522" s="227">
        <f>ROUND(I522*H522,2)</f>
        <v>0</v>
      </c>
      <c r="BL522" s="19" t="s">
        <v>275</v>
      </c>
      <c r="BM522" s="226" t="s">
        <v>1150</v>
      </c>
    </row>
    <row r="523" s="2" customFormat="1">
      <c r="A523" s="40"/>
      <c r="B523" s="41"/>
      <c r="C523" s="42"/>
      <c r="D523" s="228" t="s">
        <v>183</v>
      </c>
      <c r="E523" s="42"/>
      <c r="F523" s="229" t="s">
        <v>2627</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183</v>
      </c>
      <c r="AU523" s="19" t="s">
        <v>81</v>
      </c>
    </row>
    <row r="524" s="2" customFormat="1">
      <c r="A524" s="40"/>
      <c r="B524" s="41"/>
      <c r="C524" s="42"/>
      <c r="D524" s="228" t="s">
        <v>185</v>
      </c>
      <c r="E524" s="42"/>
      <c r="F524" s="233" t="s">
        <v>2619</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185</v>
      </c>
      <c r="AU524" s="19" t="s">
        <v>81</v>
      </c>
    </row>
    <row r="525" s="14" customFormat="1">
      <c r="A525" s="14"/>
      <c r="B525" s="255"/>
      <c r="C525" s="256"/>
      <c r="D525" s="228" t="s">
        <v>197</v>
      </c>
      <c r="E525" s="257" t="s">
        <v>19</v>
      </c>
      <c r="F525" s="258" t="s">
        <v>2481</v>
      </c>
      <c r="G525" s="256"/>
      <c r="H525" s="257" t="s">
        <v>19</v>
      </c>
      <c r="I525" s="259"/>
      <c r="J525" s="256"/>
      <c r="K525" s="256"/>
      <c r="L525" s="260"/>
      <c r="M525" s="261"/>
      <c r="N525" s="262"/>
      <c r="O525" s="262"/>
      <c r="P525" s="262"/>
      <c r="Q525" s="262"/>
      <c r="R525" s="262"/>
      <c r="S525" s="262"/>
      <c r="T525" s="263"/>
      <c r="U525" s="14"/>
      <c r="V525" s="14"/>
      <c r="W525" s="14"/>
      <c r="X525" s="14"/>
      <c r="Y525" s="14"/>
      <c r="Z525" s="14"/>
      <c r="AA525" s="14"/>
      <c r="AB525" s="14"/>
      <c r="AC525" s="14"/>
      <c r="AD525" s="14"/>
      <c r="AE525" s="14"/>
      <c r="AT525" s="264" t="s">
        <v>197</v>
      </c>
      <c r="AU525" s="264" t="s">
        <v>81</v>
      </c>
      <c r="AV525" s="14" t="s">
        <v>79</v>
      </c>
      <c r="AW525" s="14" t="s">
        <v>33</v>
      </c>
      <c r="AX525" s="14" t="s">
        <v>72</v>
      </c>
      <c r="AY525" s="264" t="s">
        <v>174</v>
      </c>
    </row>
    <row r="526" s="13" customFormat="1">
      <c r="A526" s="13"/>
      <c r="B526" s="234"/>
      <c r="C526" s="235"/>
      <c r="D526" s="228" t="s">
        <v>197</v>
      </c>
      <c r="E526" s="236" t="s">
        <v>19</v>
      </c>
      <c r="F526" s="237" t="s">
        <v>235</v>
      </c>
      <c r="G526" s="235"/>
      <c r="H526" s="238">
        <v>10</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197</v>
      </c>
      <c r="AU526" s="244" t="s">
        <v>81</v>
      </c>
      <c r="AV526" s="13" t="s">
        <v>81</v>
      </c>
      <c r="AW526" s="13" t="s">
        <v>33</v>
      </c>
      <c r="AX526" s="13" t="s">
        <v>72</v>
      </c>
      <c r="AY526" s="244" t="s">
        <v>174</v>
      </c>
    </row>
    <row r="527" s="15" customFormat="1">
      <c r="A527" s="15"/>
      <c r="B527" s="270"/>
      <c r="C527" s="271"/>
      <c r="D527" s="228" t="s">
        <v>197</v>
      </c>
      <c r="E527" s="272" t="s">
        <v>19</v>
      </c>
      <c r="F527" s="273" t="s">
        <v>2356</v>
      </c>
      <c r="G527" s="271"/>
      <c r="H527" s="274">
        <v>10</v>
      </c>
      <c r="I527" s="275"/>
      <c r="J527" s="271"/>
      <c r="K527" s="271"/>
      <c r="L527" s="276"/>
      <c r="M527" s="277"/>
      <c r="N527" s="278"/>
      <c r="O527" s="278"/>
      <c r="P527" s="278"/>
      <c r="Q527" s="278"/>
      <c r="R527" s="278"/>
      <c r="S527" s="278"/>
      <c r="T527" s="279"/>
      <c r="U527" s="15"/>
      <c r="V527" s="15"/>
      <c r="W527" s="15"/>
      <c r="X527" s="15"/>
      <c r="Y527" s="15"/>
      <c r="Z527" s="15"/>
      <c r="AA527" s="15"/>
      <c r="AB527" s="15"/>
      <c r="AC527" s="15"/>
      <c r="AD527" s="15"/>
      <c r="AE527" s="15"/>
      <c r="AT527" s="280" t="s">
        <v>197</v>
      </c>
      <c r="AU527" s="280" t="s">
        <v>81</v>
      </c>
      <c r="AV527" s="15" t="s">
        <v>181</v>
      </c>
      <c r="AW527" s="15" t="s">
        <v>33</v>
      </c>
      <c r="AX527" s="15" t="s">
        <v>79</v>
      </c>
      <c r="AY527" s="280" t="s">
        <v>174</v>
      </c>
    </row>
    <row r="528" s="2" customFormat="1" ht="21.75" customHeight="1">
      <c r="A528" s="40"/>
      <c r="B528" s="41"/>
      <c r="C528" s="215" t="s">
        <v>679</v>
      </c>
      <c r="D528" s="215" t="s">
        <v>176</v>
      </c>
      <c r="E528" s="216" t="s">
        <v>2628</v>
      </c>
      <c r="F528" s="217" t="s">
        <v>2629</v>
      </c>
      <c r="G528" s="218" t="s">
        <v>179</v>
      </c>
      <c r="H528" s="219">
        <v>42</v>
      </c>
      <c r="I528" s="220"/>
      <c r="J528" s="221">
        <f>ROUND(I528*H528,2)</f>
        <v>0</v>
      </c>
      <c r="K528" s="217" t="s">
        <v>19</v>
      </c>
      <c r="L528" s="46"/>
      <c r="M528" s="222" t="s">
        <v>19</v>
      </c>
      <c r="N528" s="223" t="s">
        <v>43</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275</v>
      </c>
      <c r="AT528" s="226" t="s">
        <v>176</v>
      </c>
      <c r="AU528" s="226" t="s">
        <v>81</v>
      </c>
      <c r="AY528" s="19" t="s">
        <v>174</v>
      </c>
      <c r="BE528" s="227">
        <f>IF(N528="základní",J528,0)</f>
        <v>0</v>
      </c>
      <c r="BF528" s="227">
        <f>IF(N528="snížená",J528,0)</f>
        <v>0</v>
      </c>
      <c r="BG528" s="227">
        <f>IF(N528="zákl. přenesená",J528,0)</f>
        <v>0</v>
      </c>
      <c r="BH528" s="227">
        <f>IF(N528="sníž. přenesená",J528,0)</f>
        <v>0</v>
      </c>
      <c r="BI528" s="227">
        <f>IF(N528="nulová",J528,0)</f>
        <v>0</v>
      </c>
      <c r="BJ528" s="19" t="s">
        <v>79</v>
      </c>
      <c r="BK528" s="227">
        <f>ROUND(I528*H528,2)</f>
        <v>0</v>
      </c>
      <c r="BL528" s="19" t="s">
        <v>275</v>
      </c>
      <c r="BM528" s="226" t="s">
        <v>1164</v>
      </c>
    </row>
    <row r="529" s="2" customFormat="1">
      <c r="A529" s="40"/>
      <c r="B529" s="41"/>
      <c r="C529" s="42"/>
      <c r="D529" s="228" t="s">
        <v>183</v>
      </c>
      <c r="E529" s="42"/>
      <c r="F529" s="229" t="s">
        <v>2629</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183</v>
      </c>
      <c r="AU529" s="19" t="s">
        <v>81</v>
      </c>
    </row>
    <row r="530" s="2" customFormat="1">
      <c r="A530" s="40"/>
      <c r="B530" s="41"/>
      <c r="C530" s="42"/>
      <c r="D530" s="228" t="s">
        <v>185</v>
      </c>
      <c r="E530" s="42"/>
      <c r="F530" s="233" t="s">
        <v>2619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185</v>
      </c>
      <c r="AU530" s="19" t="s">
        <v>81</v>
      </c>
    </row>
    <row r="531" s="14" customFormat="1">
      <c r="A531" s="14"/>
      <c r="B531" s="255"/>
      <c r="C531" s="256"/>
      <c r="D531" s="228" t="s">
        <v>197</v>
      </c>
      <c r="E531" s="257" t="s">
        <v>19</v>
      </c>
      <c r="F531" s="258" t="s">
        <v>2481</v>
      </c>
      <c r="G531" s="256"/>
      <c r="H531" s="257" t="s">
        <v>19</v>
      </c>
      <c r="I531" s="259"/>
      <c r="J531" s="256"/>
      <c r="K531" s="256"/>
      <c r="L531" s="260"/>
      <c r="M531" s="261"/>
      <c r="N531" s="262"/>
      <c r="O531" s="262"/>
      <c r="P531" s="262"/>
      <c r="Q531" s="262"/>
      <c r="R531" s="262"/>
      <c r="S531" s="262"/>
      <c r="T531" s="263"/>
      <c r="U531" s="14"/>
      <c r="V531" s="14"/>
      <c r="W531" s="14"/>
      <c r="X531" s="14"/>
      <c r="Y531" s="14"/>
      <c r="Z531" s="14"/>
      <c r="AA531" s="14"/>
      <c r="AB531" s="14"/>
      <c r="AC531" s="14"/>
      <c r="AD531" s="14"/>
      <c r="AE531" s="14"/>
      <c r="AT531" s="264" t="s">
        <v>197</v>
      </c>
      <c r="AU531" s="264" t="s">
        <v>81</v>
      </c>
      <c r="AV531" s="14" t="s">
        <v>79</v>
      </c>
      <c r="AW531" s="14" t="s">
        <v>33</v>
      </c>
      <c r="AX531" s="14" t="s">
        <v>72</v>
      </c>
      <c r="AY531" s="264" t="s">
        <v>174</v>
      </c>
    </row>
    <row r="532" s="13" customFormat="1">
      <c r="A532" s="13"/>
      <c r="B532" s="234"/>
      <c r="C532" s="235"/>
      <c r="D532" s="228" t="s">
        <v>197</v>
      </c>
      <c r="E532" s="236" t="s">
        <v>19</v>
      </c>
      <c r="F532" s="237" t="s">
        <v>289</v>
      </c>
      <c r="G532" s="235"/>
      <c r="H532" s="238">
        <v>18</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197</v>
      </c>
      <c r="AU532" s="244" t="s">
        <v>81</v>
      </c>
      <c r="AV532" s="13" t="s">
        <v>81</v>
      </c>
      <c r="AW532" s="13" t="s">
        <v>33</v>
      </c>
      <c r="AX532" s="13" t="s">
        <v>72</v>
      </c>
      <c r="AY532" s="244" t="s">
        <v>174</v>
      </c>
    </row>
    <row r="533" s="14" customFormat="1">
      <c r="A533" s="14"/>
      <c r="B533" s="255"/>
      <c r="C533" s="256"/>
      <c r="D533" s="228" t="s">
        <v>197</v>
      </c>
      <c r="E533" s="257" t="s">
        <v>19</v>
      </c>
      <c r="F533" s="258" t="s">
        <v>2483</v>
      </c>
      <c r="G533" s="256"/>
      <c r="H533" s="257" t="s">
        <v>19</v>
      </c>
      <c r="I533" s="259"/>
      <c r="J533" s="256"/>
      <c r="K533" s="256"/>
      <c r="L533" s="260"/>
      <c r="M533" s="261"/>
      <c r="N533" s="262"/>
      <c r="O533" s="262"/>
      <c r="P533" s="262"/>
      <c r="Q533" s="262"/>
      <c r="R533" s="262"/>
      <c r="S533" s="262"/>
      <c r="T533" s="263"/>
      <c r="U533" s="14"/>
      <c r="V533" s="14"/>
      <c r="W533" s="14"/>
      <c r="X533" s="14"/>
      <c r="Y533" s="14"/>
      <c r="Z533" s="14"/>
      <c r="AA533" s="14"/>
      <c r="AB533" s="14"/>
      <c r="AC533" s="14"/>
      <c r="AD533" s="14"/>
      <c r="AE533" s="14"/>
      <c r="AT533" s="264" t="s">
        <v>197</v>
      </c>
      <c r="AU533" s="264" t="s">
        <v>81</v>
      </c>
      <c r="AV533" s="14" t="s">
        <v>79</v>
      </c>
      <c r="AW533" s="14" t="s">
        <v>33</v>
      </c>
      <c r="AX533" s="14" t="s">
        <v>72</v>
      </c>
      <c r="AY533" s="264" t="s">
        <v>174</v>
      </c>
    </row>
    <row r="534" s="13" customFormat="1">
      <c r="A534" s="13"/>
      <c r="B534" s="234"/>
      <c r="C534" s="235"/>
      <c r="D534" s="228" t="s">
        <v>197</v>
      </c>
      <c r="E534" s="236" t="s">
        <v>19</v>
      </c>
      <c r="F534" s="237" t="s">
        <v>327</v>
      </c>
      <c r="G534" s="235"/>
      <c r="H534" s="238">
        <v>24</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197</v>
      </c>
      <c r="AU534" s="244" t="s">
        <v>81</v>
      </c>
      <c r="AV534" s="13" t="s">
        <v>81</v>
      </c>
      <c r="AW534" s="13" t="s">
        <v>33</v>
      </c>
      <c r="AX534" s="13" t="s">
        <v>72</v>
      </c>
      <c r="AY534" s="244" t="s">
        <v>174</v>
      </c>
    </row>
    <row r="535" s="15" customFormat="1">
      <c r="A535" s="15"/>
      <c r="B535" s="270"/>
      <c r="C535" s="271"/>
      <c r="D535" s="228" t="s">
        <v>197</v>
      </c>
      <c r="E535" s="272" t="s">
        <v>19</v>
      </c>
      <c r="F535" s="273" t="s">
        <v>2356</v>
      </c>
      <c r="G535" s="271"/>
      <c r="H535" s="274">
        <v>42</v>
      </c>
      <c r="I535" s="275"/>
      <c r="J535" s="271"/>
      <c r="K535" s="271"/>
      <c r="L535" s="276"/>
      <c r="M535" s="277"/>
      <c r="N535" s="278"/>
      <c r="O535" s="278"/>
      <c r="P535" s="278"/>
      <c r="Q535" s="278"/>
      <c r="R535" s="278"/>
      <c r="S535" s="278"/>
      <c r="T535" s="279"/>
      <c r="U535" s="15"/>
      <c r="V535" s="15"/>
      <c r="W535" s="15"/>
      <c r="X535" s="15"/>
      <c r="Y535" s="15"/>
      <c r="Z535" s="15"/>
      <c r="AA535" s="15"/>
      <c r="AB535" s="15"/>
      <c r="AC535" s="15"/>
      <c r="AD535" s="15"/>
      <c r="AE535" s="15"/>
      <c r="AT535" s="280" t="s">
        <v>197</v>
      </c>
      <c r="AU535" s="280" t="s">
        <v>81</v>
      </c>
      <c r="AV535" s="15" t="s">
        <v>181</v>
      </c>
      <c r="AW535" s="15" t="s">
        <v>33</v>
      </c>
      <c r="AX535" s="15" t="s">
        <v>79</v>
      </c>
      <c r="AY535" s="280" t="s">
        <v>174</v>
      </c>
    </row>
    <row r="536" s="2" customFormat="1">
      <c r="A536" s="40"/>
      <c r="B536" s="41"/>
      <c r="C536" s="215" t="s">
        <v>686</v>
      </c>
      <c r="D536" s="215" t="s">
        <v>176</v>
      </c>
      <c r="E536" s="216" t="s">
        <v>2630</v>
      </c>
      <c r="F536" s="217" t="s">
        <v>2631</v>
      </c>
      <c r="G536" s="218" t="s">
        <v>179</v>
      </c>
      <c r="H536" s="219">
        <v>13.6</v>
      </c>
      <c r="I536" s="220"/>
      <c r="J536" s="221">
        <f>ROUND(I536*H536,2)</f>
        <v>0</v>
      </c>
      <c r="K536" s="217" t="s">
        <v>180</v>
      </c>
      <c r="L536" s="46"/>
      <c r="M536" s="222" t="s">
        <v>19</v>
      </c>
      <c r="N536" s="223" t="s">
        <v>43</v>
      </c>
      <c r="O536" s="86"/>
      <c r="P536" s="224">
        <f>O536*H536</f>
        <v>0</v>
      </c>
      <c r="Q536" s="224">
        <v>0</v>
      </c>
      <c r="R536" s="224">
        <f>Q536*H536</f>
        <v>0</v>
      </c>
      <c r="S536" s="224">
        <v>0</v>
      </c>
      <c r="T536" s="225">
        <f>S536*H536</f>
        <v>0</v>
      </c>
      <c r="U536" s="40"/>
      <c r="V536" s="40"/>
      <c r="W536" s="40"/>
      <c r="X536" s="40"/>
      <c r="Y536" s="40"/>
      <c r="Z536" s="40"/>
      <c r="AA536" s="40"/>
      <c r="AB536" s="40"/>
      <c r="AC536" s="40"/>
      <c r="AD536" s="40"/>
      <c r="AE536" s="40"/>
      <c r="AR536" s="226" t="s">
        <v>275</v>
      </c>
      <c r="AT536" s="226" t="s">
        <v>176</v>
      </c>
      <c r="AU536" s="226" t="s">
        <v>81</v>
      </c>
      <c r="AY536" s="19" t="s">
        <v>174</v>
      </c>
      <c r="BE536" s="227">
        <f>IF(N536="základní",J536,0)</f>
        <v>0</v>
      </c>
      <c r="BF536" s="227">
        <f>IF(N536="snížená",J536,0)</f>
        <v>0</v>
      </c>
      <c r="BG536" s="227">
        <f>IF(N536="zákl. přenesená",J536,0)</f>
        <v>0</v>
      </c>
      <c r="BH536" s="227">
        <f>IF(N536="sníž. přenesená",J536,0)</f>
        <v>0</v>
      </c>
      <c r="BI536" s="227">
        <f>IF(N536="nulová",J536,0)</f>
        <v>0</v>
      </c>
      <c r="BJ536" s="19" t="s">
        <v>79</v>
      </c>
      <c r="BK536" s="227">
        <f>ROUND(I536*H536,2)</f>
        <v>0</v>
      </c>
      <c r="BL536" s="19" t="s">
        <v>275</v>
      </c>
      <c r="BM536" s="226" t="s">
        <v>1177</v>
      </c>
    </row>
    <row r="537" s="2" customFormat="1">
      <c r="A537" s="40"/>
      <c r="B537" s="41"/>
      <c r="C537" s="42"/>
      <c r="D537" s="228" t="s">
        <v>183</v>
      </c>
      <c r="E537" s="42"/>
      <c r="F537" s="229" t="s">
        <v>2631</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183</v>
      </c>
      <c r="AU537" s="19" t="s">
        <v>81</v>
      </c>
    </row>
    <row r="538" s="2" customFormat="1">
      <c r="A538" s="40"/>
      <c r="B538" s="41"/>
      <c r="C538" s="42"/>
      <c r="D538" s="228" t="s">
        <v>185</v>
      </c>
      <c r="E538" s="42"/>
      <c r="F538" s="233" t="s">
        <v>2632</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185</v>
      </c>
      <c r="AU538" s="19" t="s">
        <v>81</v>
      </c>
    </row>
    <row r="539" s="14" customFormat="1">
      <c r="A539" s="14"/>
      <c r="B539" s="255"/>
      <c r="C539" s="256"/>
      <c r="D539" s="228" t="s">
        <v>197</v>
      </c>
      <c r="E539" s="257" t="s">
        <v>19</v>
      </c>
      <c r="F539" s="258" t="s">
        <v>2481</v>
      </c>
      <c r="G539" s="256"/>
      <c r="H539" s="257" t="s">
        <v>19</v>
      </c>
      <c r="I539" s="259"/>
      <c r="J539" s="256"/>
      <c r="K539" s="256"/>
      <c r="L539" s="260"/>
      <c r="M539" s="261"/>
      <c r="N539" s="262"/>
      <c r="O539" s="262"/>
      <c r="P539" s="262"/>
      <c r="Q539" s="262"/>
      <c r="R539" s="262"/>
      <c r="S539" s="262"/>
      <c r="T539" s="263"/>
      <c r="U539" s="14"/>
      <c r="V539" s="14"/>
      <c r="W539" s="14"/>
      <c r="X539" s="14"/>
      <c r="Y539" s="14"/>
      <c r="Z539" s="14"/>
      <c r="AA539" s="14"/>
      <c r="AB539" s="14"/>
      <c r="AC539" s="14"/>
      <c r="AD539" s="14"/>
      <c r="AE539" s="14"/>
      <c r="AT539" s="264" t="s">
        <v>197</v>
      </c>
      <c r="AU539" s="264" t="s">
        <v>81</v>
      </c>
      <c r="AV539" s="14" t="s">
        <v>79</v>
      </c>
      <c r="AW539" s="14" t="s">
        <v>33</v>
      </c>
      <c r="AX539" s="14" t="s">
        <v>72</v>
      </c>
      <c r="AY539" s="264" t="s">
        <v>174</v>
      </c>
    </row>
    <row r="540" s="13" customFormat="1">
      <c r="A540" s="13"/>
      <c r="B540" s="234"/>
      <c r="C540" s="235"/>
      <c r="D540" s="228" t="s">
        <v>197</v>
      </c>
      <c r="E540" s="236" t="s">
        <v>19</v>
      </c>
      <c r="F540" s="237" t="s">
        <v>2633</v>
      </c>
      <c r="G540" s="235"/>
      <c r="H540" s="238">
        <v>6.7999999999999998</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197</v>
      </c>
      <c r="AU540" s="244" t="s">
        <v>81</v>
      </c>
      <c r="AV540" s="13" t="s">
        <v>81</v>
      </c>
      <c r="AW540" s="13" t="s">
        <v>33</v>
      </c>
      <c r="AX540" s="13" t="s">
        <v>72</v>
      </c>
      <c r="AY540" s="244" t="s">
        <v>174</v>
      </c>
    </row>
    <row r="541" s="14" customFormat="1">
      <c r="A541" s="14"/>
      <c r="B541" s="255"/>
      <c r="C541" s="256"/>
      <c r="D541" s="228" t="s">
        <v>197</v>
      </c>
      <c r="E541" s="257" t="s">
        <v>19</v>
      </c>
      <c r="F541" s="258" t="s">
        <v>2483</v>
      </c>
      <c r="G541" s="256"/>
      <c r="H541" s="257" t="s">
        <v>19</v>
      </c>
      <c r="I541" s="259"/>
      <c r="J541" s="256"/>
      <c r="K541" s="256"/>
      <c r="L541" s="260"/>
      <c r="M541" s="261"/>
      <c r="N541" s="262"/>
      <c r="O541" s="262"/>
      <c r="P541" s="262"/>
      <c r="Q541" s="262"/>
      <c r="R541" s="262"/>
      <c r="S541" s="262"/>
      <c r="T541" s="263"/>
      <c r="U541" s="14"/>
      <c r="V541" s="14"/>
      <c r="W541" s="14"/>
      <c r="X541" s="14"/>
      <c r="Y541" s="14"/>
      <c r="Z541" s="14"/>
      <c r="AA541" s="14"/>
      <c r="AB541" s="14"/>
      <c r="AC541" s="14"/>
      <c r="AD541" s="14"/>
      <c r="AE541" s="14"/>
      <c r="AT541" s="264" t="s">
        <v>197</v>
      </c>
      <c r="AU541" s="264" t="s">
        <v>81</v>
      </c>
      <c r="AV541" s="14" t="s">
        <v>79</v>
      </c>
      <c r="AW541" s="14" t="s">
        <v>33</v>
      </c>
      <c r="AX541" s="14" t="s">
        <v>72</v>
      </c>
      <c r="AY541" s="264" t="s">
        <v>174</v>
      </c>
    </row>
    <row r="542" s="13" customFormat="1">
      <c r="A542" s="13"/>
      <c r="B542" s="234"/>
      <c r="C542" s="235"/>
      <c r="D542" s="228" t="s">
        <v>197</v>
      </c>
      <c r="E542" s="236" t="s">
        <v>19</v>
      </c>
      <c r="F542" s="237" t="s">
        <v>2633</v>
      </c>
      <c r="G542" s="235"/>
      <c r="H542" s="238">
        <v>6.7999999999999998</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197</v>
      </c>
      <c r="AU542" s="244" t="s">
        <v>81</v>
      </c>
      <c r="AV542" s="13" t="s">
        <v>81</v>
      </c>
      <c r="AW542" s="13" t="s">
        <v>33</v>
      </c>
      <c r="AX542" s="13" t="s">
        <v>72</v>
      </c>
      <c r="AY542" s="244" t="s">
        <v>174</v>
      </c>
    </row>
    <row r="543" s="15" customFormat="1">
      <c r="A543" s="15"/>
      <c r="B543" s="270"/>
      <c r="C543" s="271"/>
      <c r="D543" s="228" t="s">
        <v>197</v>
      </c>
      <c r="E543" s="272" t="s">
        <v>19</v>
      </c>
      <c r="F543" s="273" t="s">
        <v>2356</v>
      </c>
      <c r="G543" s="271"/>
      <c r="H543" s="274">
        <v>13.6</v>
      </c>
      <c r="I543" s="275"/>
      <c r="J543" s="271"/>
      <c r="K543" s="271"/>
      <c r="L543" s="276"/>
      <c r="M543" s="277"/>
      <c r="N543" s="278"/>
      <c r="O543" s="278"/>
      <c r="P543" s="278"/>
      <c r="Q543" s="278"/>
      <c r="R543" s="278"/>
      <c r="S543" s="278"/>
      <c r="T543" s="279"/>
      <c r="U543" s="15"/>
      <c r="V543" s="15"/>
      <c r="W543" s="15"/>
      <c r="X543" s="15"/>
      <c r="Y543" s="15"/>
      <c r="Z543" s="15"/>
      <c r="AA543" s="15"/>
      <c r="AB543" s="15"/>
      <c r="AC543" s="15"/>
      <c r="AD543" s="15"/>
      <c r="AE543" s="15"/>
      <c r="AT543" s="280" t="s">
        <v>197</v>
      </c>
      <c r="AU543" s="280" t="s">
        <v>81</v>
      </c>
      <c r="AV543" s="15" t="s">
        <v>181</v>
      </c>
      <c r="AW543" s="15" t="s">
        <v>33</v>
      </c>
      <c r="AX543" s="15" t="s">
        <v>79</v>
      </c>
      <c r="AY543" s="280" t="s">
        <v>174</v>
      </c>
    </row>
    <row r="544" s="2" customFormat="1">
      <c r="A544" s="40"/>
      <c r="B544" s="41"/>
      <c r="C544" s="245" t="s">
        <v>691</v>
      </c>
      <c r="D544" s="245" t="s">
        <v>269</v>
      </c>
      <c r="E544" s="246" t="s">
        <v>2634</v>
      </c>
      <c r="F544" s="247" t="s">
        <v>2635</v>
      </c>
      <c r="G544" s="248" t="s">
        <v>366</v>
      </c>
      <c r="H544" s="249">
        <v>2</v>
      </c>
      <c r="I544" s="250"/>
      <c r="J544" s="251">
        <f>ROUND(I544*H544,2)</f>
        <v>0</v>
      </c>
      <c r="K544" s="247" t="s">
        <v>19</v>
      </c>
      <c r="L544" s="252"/>
      <c r="M544" s="253" t="s">
        <v>19</v>
      </c>
      <c r="N544" s="254" t="s">
        <v>43</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394</v>
      </c>
      <c r="AT544" s="226" t="s">
        <v>269</v>
      </c>
      <c r="AU544" s="226" t="s">
        <v>81</v>
      </c>
      <c r="AY544" s="19" t="s">
        <v>174</v>
      </c>
      <c r="BE544" s="227">
        <f>IF(N544="základní",J544,0)</f>
        <v>0</v>
      </c>
      <c r="BF544" s="227">
        <f>IF(N544="snížená",J544,0)</f>
        <v>0</v>
      </c>
      <c r="BG544" s="227">
        <f>IF(N544="zákl. přenesená",J544,0)</f>
        <v>0</v>
      </c>
      <c r="BH544" s="227">
        <f>IF(N544="sníž. přenesená",J544,0)</f>
        <v>0</v>
      </c>
      <c r="BI544" s="227">
        <f>IF(N544="nulová",J544,0)</f>
        <v>0</v>
      </c>
      <c r="BJ544" s="19" t="s">
        <v>79</v>
      </c>
      <c r="BK544" s="227">
        <f>ROUND(I544*H544,2)</f>
        <v>0</v>
      </c>
      <c r="BL544" s="19" t="s">
        <v>275</v>
      </c>
      <c r="BM544" s="226" t="s">
        <v>1192</v>
      </c>
    </row>
    <row r="545" s="2" customFormat="1">
      <c r="A545" s="40"/>
      <c r="B545" s="41"/>
      <c r="C545" s="42"/>
      <c r="D545" s="228" t="s">
        <v>183</v>
      </c>
      <c r="E545" s="42"/>
      <c r="F545" s="229" t="s">
        <v>2635</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183</v>
      </c>
      <c r="AU545" s="19" t="s">
        <v>81</v>
      </c>
    </row>
    <row r="546" s="2" customFormat="1" ht="21.75" customHeight="1">
      <c r="A546" s="40"/>
      <c r="B546" s="41"/>
      <c r="C546" s="215" t="s">
        <v>697</v>
      </c>
      <c r="D546" s="215" t="s">
        <v>176</v>
      </c>
      <c r="E546" s="216" t="s">
        <v>2636</v>
      </c>
      <c r="F546" s="217" t="s">
        <v>2637</v>
      </c>
      <c r="G546" s="218" t="s">
        <v>179</v>
      </c>
      <c r="H546" s="219">
        <v>12</v>
      </c>
      <c r="I546" s="220"/>
      <c r="J546" s="221">
        <f>ROUND(I546*H546,2)</f>
        <v>0</v>
      </c>
      <c r="K546" s="217" t="s">
        <v>19</v>
      </c>
      <c r="L546" s="46"/>
      <c r="M546" s="222" t="s">
        <v>19</v>
      </c>
      <c r="N546" s="223" t="s">
        <v>43</v>
      </c>
      <c r="O546" s="86"/>
      <c r="P546" s="224">
        <f>O546*H546</f>
        <v>0</v>
      </c>
      <c r="Q546" s="224">
        <v>0</v>
      </c>
      <c r="R546" s="224">
        <f>Q546*H546</f>
        <v>0</v>
      </c>
      <c r="S546" s="224">
        <v>0</v>
      </c>
      <c r="T546" s="225">
        <f>S546*H546</f>
        <v>0</v>
      </c>
      <c r="U546" s="40"/>
      <c r="V546" s="40"/>
      <c r="W546" s="40"/>
      <c r="X546" s="40"/>
      <c r="Y546" s="40"/>
      <c r="Z546" s="40"/>
      <c r="AA546" s="40"/>
      <c r="AB546" s="40"/>
      <c r="AC546" s="40"/>
      <c r="AD546" s="40"/>
      <c r="AE546" s="40"/>
      <c r="AR546" s="226" t="s">
        <v>275</v>
      </c>
      <c r="AT546" s="226" t="s">
        <v>176</v>
      </c>
      <c r="AU546" s="226" t="s">
        <v>81</v>
      </c>
      <c r="AY546" s="19" t="s">
        <v>174</v>
      </c>
      <c r="BE546" s="227">
        <f>IF(N546="základní",J546,0)</f>
        <v>0</v>
      </c>
      <c r="BF546" s="227">
        <f>IF(N546="snížená",J546,0)</f>
        <v>0</v>
      </c>
      <c r="BG546" s="227">
        <f>IF(N546="zákl. přenesená",J546,0)</f>
        <v>0</v>
      </c>
      <c r="BH546" s="227">
        <f>IF(N546="sníž. přenesená",J546,0)</f>
        <v>0</v>
      </c>
      <c r="BI546" s="227">
        <f>IF(N546="nulová",J546,0)</f>
        <v>0</v>
      </c>
      <c r="BJ546" s="19" t="s">
        <v>79</v>
      </c>
      <c r="BK546" s="227">
        <f>ROUND(I546*H546,2)</f>
        <v>0</v>
      </c>
      <c r="BL546" s="19" t="s">
        <v>275</v>
      </c>
      <c r="BM546" s="226" t="s">
        <v>1204</v>
      </c>
    </row>
    <row r="547" s="2" customFormat="1">
      <c r="A547" s="40"/>
      <c r="B547" s="41"/>
      <c r="C547" s="42"/>
      <c r="D547" s="228" t="s">
        <v>183</v>
      </c>
      <c r="E547" s="42"/>
      <c r="F547" s="229" t="s">
        <v>2637</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183</v>
      </c>
      <c r="AU547" s="19" t="s">
        <v>81</v>
      </c>
    </row>
    <row r="548" s="2" customFormat="1">
      <c r="A548" s="40"/>
      <c r="B548" s="41"/>
      <c r="C548" s="42"/>
      <c r="D548" s="228" t="s">
        <v>185</v>
      </c>
      <c r="E548" s="42"/>
      <c r="F548" s="233" t="s">
        <v>2632</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185</v>
      </c>
      <c r="AU548" s="19" t="s">
        <v>81</v>
      </c>
    </row>
    <row r="549" s="14" customFormat="1">
      <c r="A549" s="14"/>
      <c r="B549" s="255"/>
      <c r="C549" s="256"/>
      <c r="D549" s="228" t="s">
        <v>197</v>
      </c>
      <c r="E549" s="257" t="s">
        <v>19</v>
      </c>
      <c r="F549" s="258" t="s">
        <v>2638</v>
      </c>
      <c r="G549" s="256"/>
      <c r="H549" s="257" t="s">
        <v>19</v>
      </c>
      <c r="I549" s="259"/>
      <c r="J549" s="256"/>
      <c r="K549" s="256"/>
      <c r="L549" s="260"/>
      <c r="M549" s="261"/>
      <c r="N549" s="262"/>
      <c r="O549" s="262"/>
      <c r="P549" s="262"/>
      <c r="Q549" s="262"/>
      <c r="R549" s="262"/>
      <c r="S549" s="262"/>
      <c r="T549" s="263"/>
      <c r="U549" s="14"/>
      <c r="V549" s="14"/>
      <c r="W549" s="14"/>
      <c r="X549" s="14"/>
      <c r="Y549" s="14"/>
      <c r="Z549" s="14"/>
      <c r="AA549" s="14"/>
      <c r="AB549" s="14"/>
      <c r="AC549" s="14"/>
      <c r="AD549" s="14"/>
      <c r="AE549" s="14"/>
      <c r="AT549" s="264" t="s">
        <v>197</v>
      </c>
      <c r="AU549" s="264" t="s">
        <v>81</v>
      </c>
      <c r="AV549" s="14" t="s">
        <v>79</v>
      </c>
      <c r="AW549" s="14" t="s">
        <v>33</v>
      </c>
      <c r="AX549" s="14" t="s">
        <v>72</v>
      </c>
      <c r="AY549" s="264" t="s">
        <v>174</v>
      </c>
    </row>
    <row r="550" s="13" customFormat="1">
      <c r="A550" s="13"/>
      <c r="B550" s="234"/>
      <c r="C550" s="235"/>
      <c r="D550" s="228" t="s">
        <v>197</v>
      </c>
      <c r="E550" s="236" t="s">
        <v>19</v>
      </c>
      <c r="F550" s="237" t="s">
        <v>249</v>
      </c>
      <c r="G550" s="235"/>
      <c r="H550" s="238">
        <v>12</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197</v>
      </c>
      <c r="AU550" s="244" t="s">
        <v>81</v>
      </c>
      <c r="AV550" s="13" t="s">
        <v>81</v>
      </c>
      <c r="AW550" s="13" t="s">
        <v>33</v>
      </c>
      <c r="AX550" s="13" t="s">
        <v>72</v>
      </c>
      <c r="AY550" s="244" t="s">
        <v>174</v>
      </c>
    </row>
    <row r="551" s="15" customFormat="1">
      <c r="A551" s="15"/>
      <c r="B551" s="270"/>
      <c r="C551" s="271"/>
      <c r="D551" s="228" t="s">
        <v>197</v>
      </c>
      <c r="E551" s="272" t="s">
        <v>19</v>
      </c>
      <c r="F551" s="273" t="s">
        <v>2356</v>
      </c>
      <c r="G551" s="271"/>
      <c r="H551" s="274">
        <v>12</v>
      </c>
      <c r="I551" s="275"/>
      <c r="J551" s="271"/>
      <c r="K551" s="271"/>
      <c r="L551" s="276"/>
      <c r="M551" s="277"/>
      <c r="N551" s="278"/>
      <c r="O551" s="278"/>
      <c r="P551" s="278"/>
      <c r="Q551" s="278"/>
      <c r="R551" s="278"/>
      <c r="S551" s="278"/>
      <c r="T551" s="279"/>
      <c r="U551" s="15"/>
      <c r="V551" s="15"/>
      <c r="W551" s="15"/>
      <c r="X551" s="15"/>
      <c r="Y551" s="15"/>
      <c r="Z551" s="15"/>
      <c r="AA551" s="15"/>
      <c r="AB551" s="15"/>
      <c r="AC551" s="15"/>
      <c r="AD551" s="15"/>
      <c r="AE551" s="15"/>
      <c r="AT551" s="280" t="s">
        <v>197</v>
      </c>
      <c r="AU551" s="280" t="s">
        <v>81</v>
      </c>
      <c r="AV551" s="15" t="s">
        <v>181</v>
      </c>
      <c r="AW551" s="15" t="s">
        <v>33</v>
      </c>
      <c r="AX551" s="15" t="s">
        <v>79</v>
      </c>
      <c r="AY551" s="280" t="s">
        <v>174</v>
      </c>
    </row>
    <row r="552" s="2" customFormat="1" ht="21.75" customHeight="1">
      <c r="A552" s="40"/>
      <c r="B552" s="41"/>
      <c r="C552" s="215" t="s">
        <v>702</v>
      </c>
      <c r="D552" s="215" t="s">
        <v>176</v>
      </c>
      <c r="E552" s="216" t="s">
        <v>2639</v>
      </c>
      <c r="F552" s="217" t="s">
        <v>2640</v>
      </c>
      <c r="G552" s="218" t="s">
        <v>179</v>
      </c>
      <c r="H552" s="219">
        <v>16</v>
      </c>
      <c r="I552" s="220"/>
      <c r="J552" s="221">
        <f>ROUND(I552*H552,2)</f>
        <v>0</v>
      </c>
      <c r="K552" s="217" t="s">
        <v>180</v>
      </c>
      <c r="L552" s="46"/>
      <c r="M552" s="222" t="s">
        <v>19</v>
      </c>
      <c r="N552" s="223" t="s">
        <v>43</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275</v>
      </c>
      <c r="AT552" s="226" t="s">
        <v>176</v>
      </c>
      <c r="AU552" s="226" t="s">
        <v>81</v>
      </c>
      <c r="AY552" s="19" t="s">
        <v>174</v>
      </c>
      <c r="BE552" s="227">
        <f>IF(N552="základní",J552,0)</f>
        <v>0</v>
      </c>
      <c r="BF552" s="227">
        <f>IF(N552="snížená",J552,0)</f>
        <v>0</v>
      </c>
      <c r="BG552" s="227">
        <f>IF(N552="zákl. přenesená",J552,0)</f>
        <v>0</v>
      </c>
      <c r="BH552" s="227">
        <f>IF(N552="sníž. přenesená",J552,0)</f>
        <v>0</v>
      </c>
      <c r="BI552" s="227">
        <f>IF(N552="nulová",J552,0)</f>
        <v>0</v>
      </c>
      <c r="BJ552" s="19" t="s">
        <v>79</v>
      </c>
      <c r="BK552" s="227">
        <f>ROUND(I552*H552,2)</f>
        <v>0</v>
      </c>
      <c r="BL552" s="19" t="s">
        <v>275</v>
      </c>
      <c r="BM552" s="226" t="s">
        <v>1219</v>
      </c>
    </row>
    <row r="553" s="2" customFormat="1">
      <c r="A553" s="40"/>
      <c r="B553" s="41"/>
      <c r="C553" s="42"/>
      <c r="D553" s="228" t="s">
        <v>183</v>
      </c>
      <c r="E553" s="42"/>
      <c r="F553" s="229" t="s">
        <v>2640</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183</v>
      </c>
      <c r="AU553" s="19" t="s">
        <v>81</v>
      </c>
    </row>
    <row r="554" s="2" customFormat="1">
      <c r="A554" s="40"/>
      <c r="B554" s="41"/>
      <c r="C554" s="42"/>
      <c r="D554" s="228" t="s">
        <v>185</v>
      </c>
      <c r="E554" s="42"/>
      <c r="F554" s="233" t="s">
        <v>2632</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185</v>
      </c>
      <c r="AU554" s="19" t="s">
        <v>81</v>
      </c>
    </row>
    <row r="555" s="14" customFormat="1">
      <c r="A555" s="14"/>
      <c r="B555" s="255"/>
      <c r="C555" s="256"/>
      <c r="D555" s="228" t="s">
        <v>197</v>
      </c>
      <c r="E555" s="257" t="s">
        <v>19</v>
      </c>
      <c r="F555" s="258" t="s">
        <v>2481</v>
      </c>
      <c r="G555" s="256"/>
      <c r="H555" s="257" t="s">
        <v>19</v>
      </c>
      <c r="I555" s="259"/>
      <c r="J555" s="256"/>
      <c r="K555" s="256"/>
      <c r="L555" s="260"/>
      <c r="M555" s="261"/>
      <c r="N555" s="262"/>
      <c r="O555" s="262"/>
      <c r="P555" s="262"/>
      <c r="Q555" s="262"/>
      <c r="R555" s="262"/>
      <c r="S555" s="262"/>
      <c r="T555" s="263"/>
      <c r="U555" s="14"/>
      <c r="V555" s="14"/>
      <c r="W555" s="14"/>
      <c r="X555" s="14"/>
      <c r="Y555" s="14"/>
      <c r="Z555" s="14"/>
      <c r="AA555" s="14"/>
      <c r="AB555" s="14"/>
      <c r="AC555" s="14"/>
      <c r="AD555" s="14"/>
      <c r="AE555" s="14"/>
      <c r="AT555" s="264" t="s">
        <v>197</v>
      </c>
      <c r="AU555" s="264" t="s">
        <v>81</v>
      </c>
      <c r="AV555" s="14" t="s">
        <v>79</v>
      </c>
      <c r="AW555" s="14" t="s">
        <v>33</v>
      </c>
      <c r="AX555" s="14" t="s">
        <v>72</v>
      </c>
      <c r="AY555" s="264" t="s">
        <v>174</v>
      </c>
    </row>
    <row r="556" s="13" customFormat="1">
      <c r="A556" s="13"/>
      <c r="B556" s="234"/>
      <c r="C556" s="235"/>
      <c r="D556" s="228" t="s">
        <v>197</v>
      </c>
      <c r="E556" s="236" t="s">
        <v>19</v>
      </c>
      <c r="F556" s="237" t="s">
        <v>249</v>
      </c>
      <c r="G556" s="235"/>
      <c r="H556" s="238">
        <v>12</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197</v>
      </c>
      <c r="AU556" s="244" t="s">
        <v>81</v>
      </c>
      <c r="AV556" s="13" t="s">
        <v>81</v>
      </c>
      <c r="AW556" s="13" t="s">
        <v>33</v>
      </c>
      <c r="AX556" s="13" t="s">
        <v>72</v>
      </c>
      <c r="AY556" s="244" t="s">
        <v>174</v>
      </c>
    </row>
    <row r="557" s="14" customFormat="1">
      <c r="A557" s="14"/>
      <c r="B557" s="255"/>
      <c r="C557" s="256"/>
      <c r="D557" s="228" t="s">
        <v>197</v>
      </c>
      <c r="E557" s="257" t="s">
        <v>19</v>
      </c>
      <c r="F557" s="258" t="s">
        <v>2483</v>
      </c>
      <c r="G557" s="256"/>
      <c r="H557" s="257" t="s">
        <v>19</v>
      </c>
      <c r="I557" s="259"/>
      <c r="J557" s="256"/>
      <c r="K557" s="256"/>
      <c r="L557" s="260"/>
      <c r="M557" s="261"/>
      <c r="N557" s="262"/>
      <c r="O557" s="262"/>
      <c r="P557" s="262"/>
      <c r="Q557" s="262"/>
      <c r="R557" s="262"/>
      <c r="S557" s="262"/>
      <c r="T557" s="263"/>
      <c r="U557" s="14"/>
      <c r="V557" s="14"/>
      <c r="W557" s="14"/>
      <c r="X557" s="14"/>
      <c r="Y557" s="14"/>
      <c r="Z557" s="14"/>
      <c r="AA557" s="14"/>
      <c r="AB557" s="14"/>
      <c r="AC557" s="14"/>
      <c r="AD557" s="14"/>
      <c r="AE557" s="14"/>
      <c r="AT557" s="264" t="s">
        <v>197</v>
      </c>
      <c r="AU557" s="264" t="s">
        <v>81</v>
      </c>
      <c r="AV557" s="14" t="s">
        <v>79</v>
      </c>
      <c r="AW557" s="14" t="s">
        <v>33</v>
      </c>
      <c r="AX557" s="14" t="s">
        <v>72</v>
      </c>
      <c r="AY557" s="264" t="s">
        <v>174</v>
      </c>
    </row>
    <row r="558" s="13" customFormat="1">
      <c r="A558" s="13"/>
      <c r="B558" s="234"/>
      <c r="C558" s="235"/>
      <c r="D558" s="228" t="s">
        <v>197</v>
      </c>
      <c r="E558" s="236" t="s">
        <v>19</v>
      </c>
      <c r="F558" s="237" t="s">
        <v>181</v>
      </c>
      <c r="G558" s="235"/>
      <c r="H558" s="238">
        <v>4</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197</v>
      </c>
      <c r="AU558" s="244" t="s">
        <v>81</v>
      </c>
      <c r="AV558" s="13" t="s">
        <v>81</v>
      </c>
      <c r="AW558" s="13" t="s">
        <v>33</v>
      </c>
      <c r="AX558" s="13" t="s">
        <v>72</v>
      </c>
      <c r="AY558" s="244" t="s">
        <v>174</v>
      </c>
    </row>
    <row r="559" s="15" customFormat="1">
      <c r="A559" s="15"/>
      <c r="B559" s="270"/>
      <c r="C559" s="271"/>
      <c r="D559" s="228" t="s">
        <v>197</v>
      </c>
      <c r="E559" s="272" t="s">
        <v>19</v>
      </c>
      <c r="F559" s="273" t="s">
        <v>2356</v>
      </c>
      <c r="G559" s="271"/>
      <c r="H559" s="274">
        <v>16</v>
      </c>
      <c r="I559" s="275"/>
      <c r="J559" s="271"/>
      <c r="K559" s="271"/>
      <c r="L559" s="276"/>
      <c r="M559" s="277"/>
      <c r="N559" s="278"/>
      <c r="O559" s="278"/>
      <c r="P559" s="278"/>
      <c r="Q559" s="278"/>
      <c r="R559" s="278"/>
      <c r="S559" s="278"/>
      <c r="T559" s="279"/>
      <c r="U559" s="15"/>
      <c r="V559" s="15"/>
      <c r="W559" s="15"/>
      <c r="X559" s="15"/>
      <c r="Y559" s="15"/>
      <c r="Z559" s="15"/>
      <c r="AA559" s="15"/>
      <c r="AB559" s="15"/>
      <c r="AC559" s="15"/>
      <c r="AD559" s="15"/>
      <c r="AE559" s="15"/>
      <c r="AT559" s="280" t="s">
        <v>197</v>
      </c>
      <c r="AU559" s="280" t="s">
        <v>81</v>
      </c>
      <c r="AV559" s="15" t="s">
        <v>181</v>
      </c>
      <c r="AW559" s="15" t="s">
        <v>33</v>
      </c>
      <c r="AX559" s="15" t="s">
        <v>79</v>
      </c>
      <c r="AY559" s="280" t="s">
        <v>174</v>
      </c>
    </row>
    <row r="560" s="2" customFormat="1" ht="21.75" customHeight="1">
      <c r="A560" s="40"/>
      <c r="B560" s="41"/>
      <c r="C560" s="215" t="s">
        <v>712</v>
      </c>
      <c r="D560" s="215" t="s">
        <v>176</v>
      </c>
      <c r="E560" s="216" t="s">
        <v>2641</v>
      </c>
      <c r="F560" s="217" t="s">
        <v>2642</v>
      </c>
      <c r="G560" s="218" t="s">
        <v>179</v>
      </c>
      <c r="H560" s="219">
        <v>1</v>
      </c>
      <c r="I560" s="220"/>
      <c r="J560" s="221">
        <f>ROUND(I560*H560,2)</f>
        <v>0</v>
      </c>
      <c r="K560" s="217" t="s">
        <v>180</v>
      </c>
      <c r="L560" s="46"/>
      <c r="M560" s="222" t="s">
        <v>19</v>
      </c>
      <c r="N560" s="223" t="s">
        <v>43</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275</v>
      </c>
      <c r="AT560" s="226" t="s">
        <v>176</v>
      </c>
      <c r="AU560" s="226" t="s">
        <v>81</v>
      </c>
      <c r="AY560" s="19" t="s">
        <v>174</v>
      </c>
      <c r="BE560" s="227">
        <f>IF(N560="základní",J560,0)</f>
        <v>0</v>
      </c>
      <c r="BF560" s="227">
        <f>IF(N560="snížená",J560,0)</f>
        <v>0</v>
      </c>
      <c r="BG560" s="227">
        <f>IF(N560="zákl. přenesená",J560,0)</f>
        <v>0</v>
      </c>
      <c r="BH560" s="227">
        <f>IF(N560="sníž. přenesená",J560,0)</f>
        <v>0</v>
      </c>
      <c r="BI560" s="227">
        <f>IF(N560="nulová",J560,0)</f>
        <v>0</v>
      </c>
      <c r="BJ560" s="19" t="s">
        <v>79</v>
      </c>
      <c r="BK560" s="227">
        <f>ROUND(I560*H560,2)</f>
        <v>0</v>
      </c>
      <c r="BL560" s="19" t="s">
        <v>275</v>
      </c>
      <c r="BM560" s="226" t="s">
        <v>1232</v>
      </c>
    </row>
    <row r="561" s="2" customFormat="1">
      <c r="A561" s="40"/>
      <c r="B561" s="41"/>
      <c r="C561" s="42"/>
      <c r="D561" s="228" t="s">
        <v>183</v>
      </c>
      <c r="E561" s="42"/>
      <c r="F561" s="229" t="s">
        <v>2642</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183</v>
      </c>
      <c r="AU561" s="19" t="s">
        <v>81</v>
      </c>
    </row>
    <row r="562" s="2" customFormat="1">
      <c r="A562" s="40"/>
      <c r="B562" s="41"/>
      <c r="C562" s="42"/>
      <c r="D562" s="228" t="s">
        <v>185</v>
      </c>
      <c r="E562" s="42"/>
      <c r="F562" s="233" t="s">
        <v>2632</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185</v>
      </c>
      <c r="AU562" s="19" t="s">
        <v>81</v>
      </c>
    </row>
    <row r="563" s="14" customFormat="1">
      <c r="A563" s="14"/>
      <c r="B563" s="255"/>
      <c r="C563" s="256"/>
      <c r="D563" s="228" t="s">
        <v>197</v>
      </c>
      <c r="E563" s="257" t="s">
        <v>19</v>
      </c>
      <c r="F563" s="258" t="s">
        <v>2481</v>
      </c>
      <c r="G563" s="256"/>
      <c r="H563" s="257" t="s">
        <v>19</v>
      </c>
      <c r="I563" s="259"/>
      <c r="J563" s="256"/>
      <c r="K563" s="256"/>
      <c r="L563" s="260"/>
      <c r="M563" s="261"/>
      <c r="N563" s="262"/>
      <c r="O563" s="262"/>
      <c r="P563" s="262"/>
      <c r="Q563" s="262"/>
      <c r="R563" s="262"/>
      <c r="S563" s="262"/>
      <c r="T563" s="263"/>
      <c r="U563" s="14"/>
      <c r="V563" s="14"/>
      <c r="W563" s="14"/>
      <c r="X563" s="14"/>
      <c r="Y563" s="14"/>
      <c r="Z563" s="14"/>
      <c r="AA563" s="14"/>
      <c r="AB563" s="14"/>
      <c r="AC563" s="14"/>
      <c r="AD563" s="14"/>
      <c r="AE563" s="14"/>
      <c r="AT563" s="264" t="s">
        <v>197</v>
      </c>
      <c r="AU563" s="264" t="s">
        <v>81</v>
      </c>
      <c r="AV563" s="14" t="s">
        <v>79</v>
      </c>
      <c r="AW563" s="14" t="s">
        <v>33</v>
      </c>
      <c r="AX563" s="14" t="s">
        <v>72</v>
      </c>
      <c r="AY563" s="264" t="s">
        <v>174</v>
      </c>
    </row>
    <row r="564" s="13" customFormat="1">
      <c r="A564" s="13"/>
      <c r="B564" s="234"/>
      <c r="C564" s="235"/>
      <c r="D564" s="228" t="s">
        <v>197</v>
      </c>
      <c r="E564" s="236" t="s">
        <v>19</v>
      </c>
      <c r="F564" s="237" t="s">
        <v>79</v>
      </c>
      <c r="G564" s="235"/>
      <c r="H564" s="238">
        <v>1</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197</v>
      </c>
      <c r="AU564" s="244" t="s">
        <v>81</v>
      </c>
      <c r="AV564" s="13" t="s">
        <v>81</v>
      </c>
      <c r="AW564" s="13" t="s">
        <v>33</v>
      </c>
      <c r="AX564" s="13" t="s">
        <v>72</v>
      </c>
      <c r="AY564" s="244" t="s">
        <v>174</v>
      </c>
    </row>
    <row r="565" s="15" customFormat="1">
      <c r="A565" s="15"/>
      <c r="B565" s="270"/>
      <c r="C565" s="271"/>
      <c r="D565" s="228" t="s">
        <v>197</v>
      </c>
      <c r="E565" s="272" t="s">
        <v>19</v>
      </c>
      <c r="F565" s="273" t="s">
        <v>2356</v>
      </c>
      <c r="G565" s="271"/>
      <c r="H565" s="274">
        <v>1</v>
      </c>
      <c r="I565" s="275"/>
      <c r="J565" s="271"/>
      <c r="K565" s="271"/>
      <c r="L565" s="276"/>
      <c r="M565" s="277"/>
      <c r="N565" s="278"/>
      <c r="O565" s="278"/>
      <c r="P565" s="278"/>
      <c r="Q565" s="278"/>
      <c r="R565" s="278"/>
      <c r="S565" s="278"/>
      <c r="T565" s="279"/>
      <c r="U565" s="15"/>
      <c r="V565" s="15"/>
      <c r="W565" s="15"/>
      <c r="X565" s="15"/>
      <c r="Y565" s="15"/>
      <c r="Z565" s="15"/>
      <c r="AA565" s="15"/>
      <c r="AB565" s="15"/>
      <c r="AC565" s="15"/>
      <c r="AD565" s="15"/>
      <c r="AE565" s="15"/>
      <c r="AT565" s="280" t="s">
        <v>197</v>
      </c>
      <c r="AU565" s="280" t="s">
        <v>81</v>
      </c>
      <c r="AV565" s="15" t="s">
        <v>181</v>
      </c>
      <c r="AW565" s="15" t="s">
        <v>33</v>
      </c>
      <c r="AX565" s="15" t="s">
        <v>79</v>
      </c>
      <c r="AY565" s="280" t="s">
        <v>174</v>
      </c>
    </row>
    <row r="566" s="2" customFormat="1" ht="21.75" customHeight="1">
      <c r="A566" s="40"/>
      <c r="B566" s="41"/>
      <c r="C566" s="215" t="s">
        <v>717</v>
      </c>
      <c r="D566" s="215" t="s">
        <v>176</v>
      </c>
      <c r="E566" s="216" t="s">
        <v>2643</v>
      </c>
      <c r="F566" s="217" t="s">
        <v>2644</v>
      </c>
      <c r="G566" s="218" t="s">
        <v>179</v>
      </c>
      <c r="H566" s="219">
        <v>1</v>
      </c>
      <c r="I566" s="220"/>
      <c r="J566" s="221">
        <f>ROUND(I566*H566,2)</f>
        <v>0</v>
      </c>
      <c r="K566" s="217" t="s">
        <v>180</v>
      </c>
      <c r="L566" s="46"/>
      <c r="M566" s="222" t="s">
        <v>19</v>
      </c>
      <c r="N566" s="223" t="s">
        <v>43</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275</v>
      </c>
      <c r="AT566" s="226" t="s">
        <v>176</v>
      </c>
      <c r="AU566" s="226" t="s">
        <v>81</v>
      </c>
      <c r="AY566" s="19" t="s">
        <v>174</v>
      </c>
      <c r="BE566" s="227">
        <f>IF(N566="základní",J566,0)</f>
        <v>0</v>
      </c>
      <c r="BF566" s="227">
        <f>IF(N566="snížená",J566,0)</f>
        <v>0</v>
      </c>
      <c r="BG566" s="227">
        <f>IF(N566="zákl. přenesená",J566,0)</f>
        <v>0</v>
      </c>
      <c r="BH566" s="227">
        <f>IF(N566="sníž. přenesená",J566,0)</f>
        <v>0</v>
      </c>
      <c r="BI566" s="227">
        <f>IF(N566="nulová",J566,0)</f>
        <v>0</v>
      </c>
      <c r="BJ566" s="19" t="s">
        <v>79</v>
      </c>
      <c r="BK566" s="227">
        <f>ROUND(I566*H566,2)</f>
        <v>0</v>
      </c>
      <c r="BL566" s="19" t="s">
        <v>275</v>
      </c>
      <c r="BM566" s="226" t="s">
        <v>1245</v>
      </c>
    </row>
    <row r="567" s="2" customFormat="1">
      <c r="A567" s="40"/>
      <c r="B567" s="41"/>
      <c r="C567" s="42"/>
      <c r="D567" s="228" t="s">
        <v>183</v>
      </c>
      <c r="E567" s="42"/>
      <c r="F567" s="229" t="s">
        <v>2644</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183</v>
      </c>
      <c r="AU567" s="19" t="s">
        <v>81</v>
      </c>
    </row>
    <row r="568" s="2" customFormat="1">
      <c r="A568" s="40"/>
      <c r="B568" s="41"/>
      <c r="C568" s="42"/>
      <c r="D568" s="228" t="s">
        <v>185</v>
      </c>
      <c r="E568" s="42"/>
      <c r="F568" s="233" t="s">
        <v>2632</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185</v>
      </c>
      <c r="AU568" s="19" t="s">
        <v>81</v>
      </c>
    </row>
    <row r="569" s="14" customFormat="1">
      <c r="A569" s="14"/>
      <c r="B569" s="255"/>
      <c r="C569" s="256"/>
      <c r="D569" s="228" t="s">
        <v>197</v>
      </c>
      <c r="E569" s="257" t="s">
        <v>19</v>
      </c>
      <c r="F569" s="258" t="s">
        <v>2481</v>
      </c>
      <c r="G569" s="256"/>
      <c r="H569" s="257" t="s">
        <v>19</v>
      </c>
      <c r="I569" s="259"/>
      <c r="J569" s="256"/>
      <c r="K569" s="256"/>
      <c r="L569" s="260"/>
      <c r="M569" s="261"/>
      <c r="N569" s="262"/>
      <c r="O569" s="262"/>
      <c r="P569" s="262"/>
      <c r="Q569" s="262"/>
      <c r="R569" s="262"/>
      <c r="S569" s="262"/>
      <c r="T569" s="263"/>
      <c r="U569" s="14"/>
      <c r="V569" s="14"/>
      <c r="W569" s="14"/>
      <c r="X569" s="14"/>
      <c r="Y569" s="14"/>
      <c r="Z569" s="14"/>
      <c r="AA569" s="14"/>
      <c r="AB569" s="14"/>
      <c r="AC569" s="14"/>
      <c r="AD569" s="14"/>
      <c r="AE569" s="14"/>
      <c r="AT569" s="264" t="s">
        <v>197</v>
      </c>
      <c r="AU569" s="264" t="s">
        <v>81</v>
      </c>
      <c r="AV569" s="14" t="s">
        <v>79</v>
      </c>
      <c r="AW569" s="14" t="s">
        <v>33</v>
      </c>
      <c r="AX569" s="14" t="s">
        <v>72</v>
      </c>
      <c r="AY569" s="264" t="s">
        <v>174</v>
      </c>
    </row>
    <row r="570" s="13" customFormat="1">
      <c r="A570" s="13"/>
      <c r="B570" s="234"/>
      <c r="C570" s="235"/>
      <c r="D570" s="228" t="s">
        <v>197</v>
      </c>
      <c r="E570" s="236" t="s">
        <v>19</v>
      </c>
      <c r="F570" s="237" t="s">
        <v>79</v>
      </c>
      <c r="G570" s="235"/>
      <c r="H570" s="238">
        <v>1</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197</v>
      </c>
      <c r="AU570" s="244" t="s">
        <v>81</v>
      </c>
      <c r="AV570" s="13" t="s">
        <v>81</v>
      </c>
      <c r="AW570" s="13" t="s">
        <v>33</v>
      </c>
      <c r="AX570" s="13" t="s">
        <v>72</v>
      </c>
      <c r="AY570" s="244" t="s">
        <v>174</v>
      </c>
    </row>
    <row r="571" s="15" customFormat="1">
      <c r="A571" s="15"/>
      <c r="B571" s="270"/>
      <c r="C571" s="271"/>
      <c r="D571" s="228" t="s">
        <v>197</v>
      </c>
      <c r="E571" s="272" t="s">
        <v>19</v>
      </c>
      <c r="F571" s="273" t="s">
        <v>2356</v>
      </c>
      <c r="G571" s="271"/>
      <c r="H571" s="274">
        <v>1</v>
      </c>
      <c r="I571" s="275"/>
      <c r="J571" s="271"/>
      <c r="K571" s="271"/>
      <c r="L571" s="276"/>
      <c r="M571" s="277"/>
      <c r="N571" s="278"/>
      <c r="O571" s="278"/>
      <c r="P571" s="278"/>
      <c r="Q571" s="278"/>
      <c r="R571" s="278"/>
      <c r="S571" s="278"/>
      <c r="T571" s="279"/>
      <c r="U571" s="15"/>
      <c r="V571" s="15"/>
      <c r="W571" s="15"/>
      <c r="X571" s="15"/>
      <c r="Y571" s="15"/>
      <c r="Z571" s="15"/>
      <c r="AA571" s="15"/>
      <c r="AB571" s="15"/>
      <c r="AC571" s="15"/>
      <c r="AD571" s="15"/>
      <c r="AE571" s="15"/>
      <c r="AT571" s="280" t="s">
        <v>197</v>
      </c>
      <c r="AU571" s="280" t="s">
        <v>81</v>
      </c>
      <c r="AV571" s="15" t="s">
        <v>181</v>
      </c>
      <c r="AW571" s="15" t="s">
        <v>33</v>
      </c>
      <c r="AX571" s="15" t="s">
        <v>79</v>
      </c>
      <c r="AY571" s="280" t="s">
        <v>174</v>
      </c>
    </row>
    <row r="572" s="2" customFormat="1" ht="21.75" customHeight="1">
      <c r="A572" s="40"/>
      <c r="B572" s="41"/>
      <c r="C572" s="215" t="s">
        <v>722</v>
      </c>
      <c r="D572" s="215" t="s">
        <v>176</v>
      </c>
      <c r="E572" s="216" t="s">
        <v>2645</v>
      </c>
      <c r="F572" s="217" t="s">
        <v>2646</v>
      </c>
      <c r="G572" s="218" t="s">
        <v>179</v>
      </c>
      <c r="H572" s="219">
        <v>4</v>
      </c>
      <c r="I572" s="220"/>
      <c r="J572" s="221">
        <f>ROUND(I572*H572,2)</f>
        <v>0</v>
      </c>
      <c r="K572" s="217" t="s">
        <v>180</v>
      </c>
      <c r="L572" s="46"/>
      <c r="M572" s="222" t="s">
        <v>19</v>
      </c>
      <c r="N572" s="223" t="s">
        <v>43</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275</v>
      </c>
      <c r="AT572" s="226" t="s">
        <v>176</v>
      </c>
      <c r="AU572" s="226" t="s">
        <v>81</v>
      </c>
      <c r="AY572" s="19" t="s">
        <v>174</v>
      </c>
      <c r="BE572" s="227">
        <f>IF(N572="základní",J572,0)</f>
        <v>0</v>
      </c>
      <c r="BF572" s="227">
        <f>IF(N572="snížená",J572,0)</f>
        <v>0</v>
      </c>
      <c r="BG572" s="227">
        <f>IF(N572="zákl. přenesená",J572,0)</f>
        <v>0</v>
      </c>
      <c r="BH572" s="227">
        <f>IF(N572="sníž. přenesená",J572,0)</f>
        <v>0</v>
      </c>
      <c r="BI572" s="227">
        <f>IF(N572="nulová",J572,0)</f>
        <v>0</v>
      </c>
      <c r="BJ572" s="19" t="s">
        <v>79</v>
      </c>
      <c r="BK572" s="227">
        <f>ROUND(I572*H572,2)</f>
        <v>0</v>
      </c>
      <c r="BL572" s="19" t="s">
        <v>275</v>
      </c>
      <c r="BM572" s="226" t="s">
        <v>1262</v>
      </c>
    </row>
    <row r="573" s="2" customFormat="1">
      <c r="A573" s="40"/>
      <c r="B573" s="41"/>
      <c r="C573" s="42"/>
      <c r="D573" s="228" t="s">
        <v>183</v>
      </c>
      <c r="E573" s="42"/>
      <c r="F573" s="229" t="s">
        <v>2646</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183</v>
      </c>
      <c r="AU573" s="19" t="s">
        <v>81</v>
      </c>
    </row>
    <row r="574" s="2" customFormat="1">
      <c r="A574" s="40"/>
      <c r="B574" s="41"/>
      <c r="C574" s="42"/>
      <c r="D574" s="228" t="s">
        <v>185</v>
      </c>
      <c r="E574" s="42"/>
      <c r="F574" s="233" t="s">
        <v>2632</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185</v>
      </c>
      <c r="AU574" s="19" t="s">
        <v>81</v>
      </c>
    </row>
    <row r="575" s="14" customFormat="1">
      <c r="A575" s="14"/>
      <c r="B575" s="255"/>
      <c r="C575" s="256"/>
      <c r="D575" s="228" t="s">
        <v>197</v>
      </c>
      <c r="E575" s="257" t="s">
        <v>19</v>
      </c>
      <c r="F575" s="258" t="s">
        <v>2481</v>
      </c>
      <c r="G575" s="256"/>
      <c r="H575" s="257" t="s">
        <v>19</v>
      </c>
      <c r="I575" s="259"/>
      <c r="J575" s="256"/>
      <c r="K575" s="256"/>
      <c r="L575" s="260"/>
      <c r="M575" s="261"/>
      <c r="N575" s="262"/>
      <c r="O575" s="262"/>
      <c r="P575" s="262"/>
      <c r="Q575" s="262"/>
      <c r="R575" s="262"/>
      <c r="S575" s="262"/>
      <c r="T575" s="263"/>
      <c r="U575" s="14"/>
      <c r="V575" s="14"/>
      <c r="W575" s="14"/>
      <c r="X575" s="14"/>
      <c r="Y575" s="14"/>
      <c r="Z575" s="14"/>
      <c r="AA575" s="14"/>
      <c r="AB575" s="14"/>
      <c r="AC575" s="14"/>
      <c r="AD575" s="14"/>
      <c r="AE575" s="14"/>
      <c r="AT575" s="264" t="s">
        <v>197</v>
      </c>
      <c r="AU575" s="264" t="s">
        <v>81</v>
      </c>
      <c r="AV575" s="14" t="s">
        <v>79</v>
      </c>
      <c r="AW575" s="14" t="s">
        <v>33</v>
      </c>
      <c r="AX575" s="14" t="s">
        <v>72</v>
      </c>
      <c r="AY575" s="264" t="s">
        <v>174</v>
      </c>
    </row>
    <row r="576" s="13" customFormat="1">
      <c r="A576" s="13"/>
      <c r="B576" s="234"/>
      <c r="C576" s="235"/>
      <c r="D576" s="228" t="s">
        <v>197</v>
      </c>
      <c r="E576" s="236" t="s">
        <v>19</v>
      </c>
      <c r="F576" s="237" t="s">
        <v>181</v>
      </c>
      <c r="G576" s="235"/>
      <c r="H576" s="238">
        <v>4</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197</v>
      </c>
      <c r="AU576" s="244" t="s">
        <v>81</v>
      </c>
      <c r="AV576" s="13" t="s">
        <v>81</v>
      </c>
      <c r="AW576" s="13" t="s">
        <v>33</v>
      </c>
      <c r="AX576" s="13" t="s">
        <v>72</v>
      </c>
      <c r="AY576" s="244" t="s">
        <v>174</v>
      </c>
    </row>
    <row r="577" s="15" customFormat="1">
      <c r="A577" s="15"/>
      <c r="B577" s="270"/>
      <c r="C577" s="271"/>
      <c r="D577" s="228" t="s">
        <v>197</v>
      </c>
      <c r="E577" s="272" t="s">
        <v>19</v>
      </c>
      <c r="F577" s="273" t="s">
        <v>2356</v>
      </c>
      <c r="G577" s="271"/>
      <c r="H577" s="274">
        <v>4</v>
      </c>
      <c r="I577" s="275"/>
      <c r="J577" s="271"/>
      <c r="K577" s="271"/>
      <c r="L577" s="276"/>
      <c r="M577" s="277"/>
      <c r="N577" s="278"/>
      <c r="O577" s="278"/>
      <c r="P577" s="278"/>
      <c r="Q577" s="278"/>
      <c r="R577" s="278"/>
      <c r="S577" s="278"/>
      <c r="T577" s="279"/>
      <c r="U577" s="15"/>
      <c r="V577" s="15"/>
      <c r="W577" s="15"/>
      <c r="X577" s="15"/>
      <c r="Y577" s="15"/>
      <c r="Z577" s="15"/>
      <c r="AA577" s="15"/>
      <c r="AB577" s="15"/>
      <c r="AC577" s="15"/>
      <c r="AD577" s="15"/>
      <c r="AE577" s="15"/>
      <c r="AT577" s="280" t="s">
        <v>197</v>
      </c>
      <c r="AU577" s="280" t="s">
        <v>81</v>
      </c>
      <c r="AV577" s="15" t="s">
        <v>181</v>
      </c>
      <c r="AW577" s="15" t="s">
        <v>33</v>
      </c>
      <c r="AX577" s="15" t="s">
        <v>79</v>
      </c>
      <c r="AY577" s="280" t="s">
        <v>174</v>
      </c>
    </row>
    <row r="578" s="2" customFormat="1">
      <c r="A578" s="40"/>
      <c r="B578" s="41"/>
      <c r="C578" s="215" t="s">
        <v>727</v>
      </c>
      <c r="D578" s="215" t="s">
        <v>176</v>
      </c>
      <c r="E578" s="216" t="s">
        <v>2647</v>
      </c>
      <c r="F578" s="217" t="s">
        <v>2648</v>
      </c>
      <c r="G578" s="218" t="s">
        <v>366</v>
      </c>
      <c r="H578" s="219">
        <v>11</v>
      </c>
      <c r="I578" s="220"/>
      <c r="J578" s="221">
        <f>ROUND(I578*H578,2)</f>
        <v>0</v>
      </c>
      <c r="K578" s="217" t="s">
        <v>180</v>
      </c>
      <c r="L578" s="46"/>
      <c r="M578" s="222" t="s">
        <v>19</v>
      </c>
      <c r="N578" s="223" t="s">
        <v>43</v>
      </c>
      <c r="O578" s="86"/>
      <c r="P578" s="224">
        <f>O578*H578</f>
        <v>0</v>
      </c>
      <c r="Q578" s="224">
        <v>0</v>
      </c>
      <c r="R578" s="224">
        <f>Q578*H578</f>
        <v>0</v>
      </c>
      <c r="S578" s="224">
        <v>0</v>
      </c>
      <c r="T578" s="225">
        <f>S578*H578</f>
        <v>0</v>
      </c>
      <c r="U578" s="40"/>
      <c r="V578" s="40"/>
      <c r="W578" s="40"/>
      <c r="X578" s="40"/>
      <c r="Y578" s="40"/>
      <c r="Z578" s="40"/>
      <c r="AA578" s="40"/>
      <c r="AB578" s="40"/>
      <c r="AC578" s="40"/>
      <c r="AD578" s="40"/>
      <c r="AE578" s="40"/>
      <c r="AR578" s="226" t="s">
        <v>275</v>
      </c>
      <c r="AT578" s="226" t="s">
        <v>176</v>
      </c>
      <c r="AU578" s="226" t="s">
        <v>81</v>
      </c>
      <c r="AY578" s="19" t="s">
        <v>174</v>
      </c>
      <c r="BE578" s="227">
        <f>IF(N578="základní",J578,0)</f>
        <v>0</v>
      </c>
      <c r="BF578" s="227">
        <f>IF(N578="snížená",J578,0)</f>
        <v>0</v>
      </c>
      <c r="BG578" s="227">
        <f>IF(N578="zákl. přenesená",J578,0)</f>
        <v>0</v>
      </c>
      <c r="BH578" s="227">
        <f>IF(N578="sníž. přenesená",J578,0)</f>
        <v>0</v>
      </c>
      <c r="BI578" s="227">
        <f>IF(N578="nulová",J578,0)</f>
        <v>0</v>
      </c>
      <c r="BJ578" s="19" t="s">
        <v>79</v>
      </c>
      <c r="BK578" s="227">
        <f>ROUND(I578*H578,2)</f>
        <v>0</v>
      </c>
      <c r="BL578" s="19" t="s">
        <v>275</v>
      </c>
      <c r="BM578" s="226" t="s">
        <v>1273</v>
      </c>
    </row>
    <row r="579" s="2" customFormat="1">
      <c r="A579" s="40"/>
      <c r="B579" s="41"/>
      <c r="C579" s="42"/>
      <c r="D579" s="228" t="s">
        <v>183</v>
      </c>
      <c r="E579" s="42"/>
      <c r="F579" s="229" t="s">
        <v>2648</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183</v>
      </c>
      <c r="AU579" s="19" t="s">
        <v>81</v>
      </c>
    </row>
    <row r="580" s="2" customFormat="1">
      <c r="A580" s="40"/>
      <c r="B580" s="41"/>
      <c r="C580" s="42"/>
      <c r="D580" s="228" t="s">
        <v>185</v>
      </c>
      <c r="E580" s="42"/>
      <c r="F580" s="233" t="s">
        <v>2649</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185</v>
      </c>
      <c r="AU580" s="19" t="s">
        <v>81</v>
      </c>
    </row>
    <row r="581" s="2" customFormat="1">
      <c r="A581" s="40"/>
      <c r="B581" s="41"/>
      <c r="C581" s="215" t="s">
        <v>733</v>
      </c>
      <c r="D581" s="215" t="s">
        <v>176</v>
      </c>
      <c r="E581" s="216" t="s">
        <v>2650</v>
      </c>
      <c r="F581" s="217" t="s">
        <v>2651</v>
      </c>
      <c r="G581" s="218" t="s">
        <v>366</v>
      </c>
      <c r="H581" s="219">
        <v>8</v>
      </c>
      <c r="I581" s="220"/>
      <c r="J581" s="221">
        <f>ROUND(I581*H581,2)</f>
        <v>0</v>
      </c>
      <c r="K581" s="217" t="s">
        <v>180</v>
      </c>
      <c r="L581" s="46"/>
      <c r="M581" s="222" t="s">
        <v>19</v>
      </c>
      <c r="N581" s="223" t="s">
        <v>43</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275</v>
      </c>
      <c r="AT581" s="226" t="s">
        <v>176</v>
      </c>
      <c r="AU581" s="226" t="s">
        <v>81</v>
      </c>
      <c r="AY581" s="19" t="s">
        <v>174</v>
      </c>
      <c r="BE581" s="227">
        <f>IF(N581="základní",J581,0)</f>
        <v>0</v>
      </c>
      <c r="BF581" s="227">
        <f>IF(N581="snížená",J581,0)</f>
        <v>0</v>
      </c>
      <c r="BG581" s="227">
        <f>IF(N581="zákl. přenesená",J581,0)</f>
        <v>0</v>
      </c>
      <c r="BH581" s="227">
        <f>IF(N581="sníž. přenesená",J581,0)</f>
        <v>0</v>
      </c>
      <c r="BI581" s="227">
        <f>IF(N581="nulová",J581,0)</f>
        <v>0</v>
      </c>
      <c r="BJ581" s="19" t="s">
        <v>79</v>
      </c>
      <c r="BK581" s="227">
        <f>ROUND(I581*H581,2)</f>
        <v>0</v>
      </c>
      <c r="BL581" s="19" t="s">
        <v>275</v>
      </c>
      <c r="BM581" s="226" t="s">
        <v>1283</v>
      </c>
    </row>
    <row r="582" s="2" customFormat="1">
      <c r="A582" s="40"/>
      <c r="B582" s="41"/>
      <c r="C582" s="42"/>
      <c r="D582" s="228" t="s">
        <v>183</v>
      </c>
      <c r="E582" s="42"/>
      <c r="F582" s="229" t="s">
        <v>2651</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183</v>
      </c>
      <c r="AU582" s="19" t="s">
        <v>81</v>
      </c>
    </row>
    <row r="583" s="2" customFormat="1">
      <c r="A583" s="40"/>
      <c r="B583" s="41"/>
      <c r="C583" s="42"/>
      <c r="D583" s="228" t="s">
        <v>185</v>
      </c>
      <c r="E583" s="42"/>
      <c r="F583" s="233" t="s">
        <v>2649</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185</v>
      </c>
      <c r="AU583" s="19" t="s">
        <v>81</v>
      </c>
    </row>
    <row r="584" s="2" customFormat="1">
      <c r="A584" s="40"/>
      <c r="B584" s="41"/>
      <c r="C584" s="215" t="s">
        <v>738</v>
      </c>
      <c r="D584" s="215" t="s">
        <v>176</v>
      </c>
      <c r="E584" s="216" t="s">
        <v>2652</v>
      </c>
      <c r="F584" s="217" t="s">
        <v>2653</v>
      </c>
      <c r="G584" s="218" t="s">
        <v>366</v>
      </c>
      <c r="H584" s="219">
        <v>1</v>
      </c>
      <c r="I584" s="220"/>
      <c r="J584" s="221">
        <f>ROUND(I584*H584,2)</f>
        <v>0</v>
      </c>
      <c r="K584" s="217" t="s">
        <v>180</v>
      </c>
      <c r="L584" s="46"/>
      <c r="M584" s="222" t="s">
        <v>19</v>
      </c>
      <c r="N584" s="223" t="s">
        <v>43</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275</v>
      </c>
      <c r="AT584" s="226" t="s">
        <v>176</v>
      </c>
      <c r="AU584" s="226" t="s">
        <v>81</v>
      </c>
      <c r="AY584" s="19" t="s">
        <v>174</v>
      </c>
      <c r="BE584" s="227">
        <f>IF(N584="základní",J584,0)</f>
        <v>0</v>
      </c>
      <c r="BF584" s="227">
        <f>IF(N584="snížená",J584,0)</f>
        <v>0</v>
      </c>
      <c r="BG584" s="227">
        <f>IF(N584="zákl. přenesená",J584,0)</f>
        <v>0</v>
      </c>
      <c r="BH584" s="227">
        <f>IF(N584="sníž. přenesená",J584,0)</f>
        <v>0</v>
      </c>
      <c r="BI584" s="227">
        <f>IF(N584="nulová",J584,0)</f>
        <v>0</v>
      </c>
      <c r="BJ584" s="19" t="s">
        <v>79</v>
      </c>
      <c r="BK584" s="227">
        <f>ROUND(I584*H584,2)</f>
        <v>0</v>
      </c>
      <c r="BL584" s="19" t="s">
        <v>275</v>
      </c>
      <c r="BM584" s="226" t="s">
        <v>1297</v>
      </c>
    </row>
    <row r="585" s="2" customFormat="1">
      <c r="A585" s="40"/>
      <c r="B585" s="41"/>
      <c r="C585" s="42"/>
      <c r="D585" s="228" t="s">
        <v>183</v>
      </c>
      <c r="E585" s="42"/>
      <c r="F585" s="229" t="s">
        <v>2653</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183</v>
      </c>
      <c r="AU585" s="19" t="s">
        <v>81</v>
      </c>
    </row>
    <row r="586" s="2" customFormat="1">
      <c r="A586" s="40"/>
      <c r="B586" s="41"/>
      <c r="C586" s="42"/>
      <c r="D586" s="228" t="s">
        <v>185</v>
      </c>
      <c r="E586" s="42"/>
      <c r="F586" s="233" t="s">
        <v>2649</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185</v>
      </c>
      <c r="AU586" s="19" t="s">
        <v>81</v>
      </c>
    </row>
    <row r="587" s="2" customFormat="1">
      <c r="A587" s="40"/>
      <c r="B587" s="41"/>
      <c r="C587" s="215" t="s">
        <v>744</v>
      </c>
      <c r="D587" s="215" t="s">
        <v>176</v>
      </c>
      <c r="E587" s="216" t="s">
        <v>2654</v>
      </c>
      <c r="F587" s="217" t="s">
        <v>2655</v>
      </c>
      <c r="G587" s="218" t="s">
        <v>366</v>
      </c>
      <c r="H587" s="219">
        <v>5</v>
      </c>
      <c r="I587" s="220"/>
      <c r="J587" s="221">
        <f>ROUND(I587*H587,2)</f>
        <v>0</v>
      </c>
      <c r="K587" s="217" t="s">
        <v>180</v>
      </c>
      <c r="L587" s="46"/>
      <c r="M587" s="222" t="s">
        <v>19</v>
      </c>
      <c r="N587" s="223" t="s">
        <v>43</v>
      </c>
      <c r="O587" s="86"/>
      <c r="P587" s="224">
        <f>O587*H587</f>
        <v>0</v>
      </c>
      <c r="Q587" s="224">
        <v>0</v>
      </c>
      <c r="R587" s="224">
        <f>Q587*H587</f>
        <v>0</v>
      </c>
      <c r="S587" s="224">
        <v>0</v>
      </c>
      <c r="T587" s="225">
        <f>S587*H587</f>
        <v>0</v>
      </c>
      <c r="U587" s="40"/>
      <c r="V587" s="40"/>
      <c r="W587" s="40"/>
      <c r="X587" s="40"/>
      <c r="Y587" s="40"/>
      <c r="Z587" s="40"/>
      <c r="AA587" s="40"/>
      <c r="AB587" s="40"/>
      <c r="AC587" s="40"/>
      <c r="AD587" s="40"/>
      <c r="AE587" s="40"/>
      <c r="AR587" s="226" t="s">
        <v>275</v>
      </c>
      <c r="AT587" s="226" t="s">
        <v>176</v>
      </c>
      <c r="AU587" s="226" t="s">
        <v>81</v>
      </c>
      <c r="AY587" s="19" t="s">
        <v>174</v>
      </c>
      <c r="BE587" s="227">
        <f>IF(N587="základní",J587,0)</f>
        <v>0</v>
      </c>
      <c r="BF587" s="227">
        <f>IF(N587="snížená",J587,0)</f>
        <v>0</v>
      </c>
      <c r="BG587" s="227">
        <f>IF(N587="zákl. přenesená",J587,0)</f>
        <v>0</v>
      </c>
      <c r="BH587" s="227">
        <f>IF(N587="sníž. přenesená",J587,0)</f>
        <v>0</v>
      </c>
      <c r="BI587" s="227">
        <f>IF(N587="nulová",J587,0)</f>
        <v>0</v>
      </c>
      <c r="BJ587" s="19" t="s">
        <v>79</v>
      </c>
      <c r="BK587" s="227">
        <f>ROUND(I587*H587,2)</f>
        <v>0</v>
      </c>
      <c r="BL587" s="19" t="s">
        <v>275</v>
      </c>
      <c r="BM587" s="226" t="s">
        <v>1312</v>
      </c>
    </row>
    <row r="588" s="2" customFormat="1">
      <c r="A588" s="40"/>
      <c r="B588" s="41"/>
      <c r="C588" s="42"/>
      <c r="D588" s="228" t="s">
        <v>183</v>
      </c>
      <c r="E588" s="42"/>
      <c r="F588" s="229" t="s">
        <v>2655</v>
      </c>
      <c r="G588" s="42"/>
      <c r="H588" s="42"/>
      <c r="I588" s="230"/>
      <c r="J588" s="42"/>
      <c r="K588" s="42"/>
      <c r="L588" s="46"/>
      <c r="M588" s="231"/>
      <c r="N588" s="232"/>
      <c r="O588" s="86"/>
      <c r="P588" s="86"/>
      <c r="Q588" s="86"/>
      <c r="R588" s="86"/>
      <c r="S588" s="86"/>
      <c r="T588" s="87"/>
      <c r="U588" s="40"/>
      <c r="V588" s="40"/>
      <c r="W588" s="40"/>
      <c r="X588" s="40"/>
      <c r="Y588" s="40"/>
      <c r="Z588" s="40"/>
      <c r="AA588" s="40"/>
      <c r="AB588" s="40"/>
      <c r="AC588" s="40"/>
      <c r="AD588" s="40"/>
      <c r="AE588" s="40"/>
      <c r="AT588" s="19" t="s">
        <v>183</v>
      </c>
      <c r="AU588" s="19" t="s">
        <v>81</v>
      </c>
    </row>
    <row r="589" s="2" customFormat="1">
      <c r="A589" s="40"/>
      <c r="B589" s="41"/>
      <c r="C589" s="42"/>
      <c r="D589" s="228" t="s">
        <v>185</v>
      </c>
      <c r="E589" s="42"/>
      <c r="F589" s="233" t="s">
        <v>2649</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185</v>
      </c>
      <c r="AU589" s="19" t="s">
        <v>81</v>
      </c>
    </row>
    <row r="590" s="2" customFormat="1">
      <c r="A590" s="40"/>
      <c r="B590" s="41"/>
      <c r="C590" s="215" t="s">
        <v>750</v>
      </c>
      <c r="D590" s="215" t="s">
        <v>176</v>
      </c>
      <c r="E590" s="216" t="s">
        <v>2656</v>
      </c>
      <c r="F590" s="217" t="s">
        <v>2657</v>
      </c>
      <c r="G590" s="218" t="s">
        <v>366</v>
      </c>
      <c r="H590" s="219">
        <v>2</v>
      </c>
      <c r="I590" s="220"/>
      <c r="J590" s="221">
        <f>ROUND(I590*H590,2)</f>
        <v>0</v>
      </c>
      <c r="K590" s="217" t="s">
        <v>19</v>
      </c>
      <c r="L590" s="46"/>
      <c r="M590" s="222" t="s">
        <v>19</v>
      </c>
      <c r="N590" s="223" t="s">
        <v>43</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275</v>
      </c>
      <c r="AT590" s="226" t="s">
        <v>176</v>
      </c>
      <c r="AU590" s="226" t="s">
        <v>81</v>
      </c>
      <c r="AY590" s="19" t="s">
        <v>174</v>
      </c>
      <c r="BE590" s="227">
        <f>IF(N590="základní",J590,0)</f>
        <v>0</v>
      </c>
      <c r="BF590" s="227">
        <f>IF(N590="snížená",J590,0)</f>
        <v>0</v>
      </c>
      <c r="BG590" s="227">
        <f>IF(N590="zákl. přenesená",J590,0)</f>
        <v>0</v>
      </c>
      <c r="BH590" s="227">
        <f>IF(N590="sníž. přenesená",J590,0)</f>
        <v>0</v>
      </c>
      <c r="BI590" s="227">
        <f>IF(N590="nulová",J590,0)</f>
        <v>0</v>
      </c>
      <c r="BJ590" s="19" t="s">
        <v>79</v>
      </c>
      <c r="BK590" s="227">
        <f>ROUND(I590*H590,2)</f>
        <v>0</v>
      </c>
      <c r="BL590" s="19" t="s">
        <v>275</v>
      </c>
      <c r="BM590" s="226" t="s">
        <v>1324</v>
      </c>
    </row>
    <row r="591" s="2" customFormat="1">
      <c r="A591" s="40"/>
      <c r="B591" s="41"/>
      <c r="C591" s="42"/>
      <c r="D591" s="228" t="s">
        <v>183</v>
      </c>
      <c r="E591" s="42"/>
      <c r="F591" s="229" t="s">
        <v>2657</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183</v>
      </c>
      <c r="AU591" s="19" t="s">
        <v>81</v>
      </c>
    </row>
    <row r="592" s="2" customFormat="1">
      <c r="A592" s="40"/>
      <c r="B592" s="41"/>
      <c r="C592" s="215" t="s">
        <v>758</v>
      </c>
      <c r="D592" s="215" t="s">
        <v>176</v>
      </c>
      <c r="E592" s="216" t="s">
        <v>2658</v>
      </c>
      <c r="F592" s="217" t="s">
        <v>2659</v>
      </c>
      <c r="G592" s="218" t="s">
        <v>366</v>
      </c>
      <c r="H592" s="219">
        <v>2</v>
      </c>
      <c r="I592" s="220"/>
      <c r="J592" s="221">
        <f>ROUND(I592*H592,2)</f>
        <v>0</v>
      </c>
      <c r="K592" s="217" t="s">
        <v>180</v>
      </c>
      <c r="L592" s="46"/>
      <c r="M592" s="222" t="s">
        <v>19</v>
      </c>
      <c r="N592" s="223" t="s">
        <v>43</v>
      </c>
      <c r="O592" s="86"/>
      <c r="P592" s="224">
        <f>O592*H592</f>
        <v>0</v>
      </c>
      <c r="Q592" s="224">
        <v>0</v>
      </c>
      <c r="R592" s="224">
        <f>Q592*H592</f>
        <v>0</v>
      </c>
      <c r="S592" s="224">
        <v>0</v>
      </c>
      <c r="T592" s="225">
        <f>S592*H592</f>
        <v>0</v>
      </c>
      <c r="U592" s="40"/>
      <c r="V592" s="40"/>
      <c r="W592" s="40"/>
      <c r="X592" s="40"/>
      <c r="Y592" s="40"/>
      <c r="Z592" s="40"/>
      <c r="AA592" s="40"/>
      <c r="AB592" s="40"/>
      <c r="AC592" s="40"/>
      <c r="AD592" s="40"/>
      <c r="AE592" s="40"/>
      <c r="AR592" s="226" t="s">
        <v>275</v>
      </c>
      <c r="AT592" s="226" t="s">
        <v>176</v>
      </c>
      <c r="AU592" s="226" t="s">
        <v>81</v>
      </c>
      <c r="AY592" s="19" t="s">
        <v>174</v>
      </c>
      <c r="BE592" s="227">
        <f>IF(N592="základní",J592,0)</f>
        <v>0</v>
      </c>
      <c r="BF592" s="227">
        <f>IF(N592="snížená",J592,0)</f>
        <v>0</v>
      </c>
      <c r="BG592" s="227">
        <f>IF(N592="zákl. přenesená",J592,0)</f>
        <v>0</v>
      </c>
      <c r="BH592" s="227">
        <f>IF(N592="sníž. přenesená",J592,0)</f>
        <v>0</v>
      </c>
      <c r="BI592" s="227">
        <f>IF(N592="nulová",J592,0)</f>
        <v>0</v>
      </c>
      <c r="BJ592" s="19" t="s">
        <v>79</v>
      </c>
      <c r="BK592" s="227">
        <f>ROUND(I592*H592,2)</f>
        <v>0</v>
      </c>
      <c r="BL592" s="19" t="s">
        <v>275</v>
      </c>
      <c r="BM592" s="226" t="s">
        <v>1336</v>
      </c>
    </row>
    <row r="593" s="2" customFormat="1">
      <c r="A593" s="40"/>
      <c r="B593" s="41"/>
      <c r="C593" s="42"/>
      <c r="D593" s="228" t="s">
        <v>183</v>
      </c>
      <c r="E593" s="42"/>
      <c r="F593" s="229" t="s">
        <v>2659</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183</v>
      </c>
      <c r="AU593" s="19" t="s">
        <v>81</v>
      </c>
    </row>
    <row r="594" s="2" customFormat="1">
      <c r="A594" s="40"/>
      <c r="B594" s="41"/>
      <c r="C594" s="215" t="s">
        <v>765</v>
      </c>
      <c r="D594" s="215" t="s">
        <v>176</v>
      </c>
      <c r="E594" s="216" t="s">
        <v>2660</v>
      </c>
      <c r="F594" s="217" t="s">
        <v>2661</v>
      </c>
      <c r="G594" s="218" t="s">
        <v>366</v>
      </c>
      <c r="H594" s="219">
        <v>3</v>
      </c>
      <c r="I594" s="220"/>
      <c r="J594" s="221">
        <f>ROUND(I594*H594,2)</f>
        <v>0</v>
      </c>
      <c r="K594" s="217" t="s">
        <v>180</v>
      </c>
      <c r="L594" s="46"/>
      <c r="M594" s="222" t="s">
        <v>19</v>
      </c>
      <c r="N594" s="223" t="s">
        <v>43</v>
      </c>
      <c r="O594" s="86"/>
      <c r="P594" s="224">
        <f>O594*H594</f>
        <v>0</v>
      </c>
      <c r="Q594" s="224">
        <v>0</v>
      </c>
      <c r="R594" s="224">
        <f>Q594*H594</f>
        <v>0</v>
      </c>
      <c r="S594" s="224">
        <v>0</v>
      </c>
      <c r="T594" s="225">
        <f>S594*H594</f>
        <v>0</v>
      </c>
      <c r="U594" s="40"/>
      <c r="V594" s="40"/>
      <c r="W594" s="40"/>
      <c r="X594" s="40"/>
      <c r="Y594" s="40"/>
      <c r="Z594" s="40"/>
      <c r="AA594" s="40"/>
      <c r="AB594" s="40"/>
      <c r="AC594" s="40"/>
      <c r="AD594" s="40"/>
      <c r="AE594" s="40"/>
      <c r="AR594" s="226" t="s">
        <v>275</v>
      </c>
      <c r="AT594" s="226" t="s">
        <v>176</v>
      </c>
      <c r="AU594" s="226" t="s">
        <v>81</v>
      </c>
      <c r="AY594" s="19" t="s">
        <v>174</v>
      </c>
      <c r="BE594" s="227">
        <f>IF(N594="základní",J594,0)</f>
        <v>0</v>
      </c>
      <c r="BF594" s="227">
        <f>IF(N594="snížená",J594,0)</f>
        <v>0</v>
      </c>
      <c r="BG594" s="227">
        <f>IF(N594="zákl. přenesená",J594,0)</f>
        <v>0</v>
      </c>
      <c r="BH594" s="227">
        <f>IF(N594="sníž. přenesená",J594,0)</f>
        <v>0</v>
      </c>
      <c r="BI594" s="227">
        <f>IF(N594="nulová",J594,0)</f>
        <v>0</v>
      </c>
      <c r="BJ594" s="19" t="s">
        <v>79</v>
      </c>
      <c r="BK594" s="227">
        <f>ROUND(I594*H594,2)</f>
        <v>0</v>
      </c>
      <c r="BL594" s="19" t="s">
        <v>275</v>
      </c>
      <c r="BM594" s="226" t="s">
        <v>1347</v>
      </c>
    </row>
    <row r="595" s="2" customFormat="1">
      <c r="A595" s="40"/>
      <c r="B595" s="41"/>
      <c r="C595" s="42"/>
      <c r="D595" s="228" t="s">
        <v>183</v>
      </c>
      <c r="E595" s="42"/>
      <c r="F595" s="229" t="s">
        <v>2661</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183</v>
      </c>
      <c r="AU595" s="19" t="s">
        <v>81</v>
      </c>
    </row>
    <row r="596" s="2" customFormat="1">
      <c r="A596" s="40"/>
      <c r="B596" s="41"/>
      <c r="C596" s="215" t="s">
        <v>771</v>
      </c>
      <c r="D596" s="215" t="s">
        <v>176</v>
      </c>
      <c r="E596" s="216" t="s">
        <v>2662</v>
      </c>
      <c r="F596" s="217" t="s">
        <v>2663</v>
      </c>
      <c r="G596" s="218" t="s">
        <v>366</v>
      </c>
      <c r="H596" s="219">
        <v>1</v>
      </c>
      <c r="I596" s="220"/>
      <c r="J596" s="221">
        <f>ROUND(I596*H596,2)</f>
        <v>0</v>
      </c>
      <c r="K596" s="217" t="s">
        <v>180</v>
      </c>
      <c r="L596" s="46"/>
      <c r="M596" s="222" t="s">
        <v>19</v>
      </c>
      <c r="N596" s="223" t="s">
        <v>43</v>
      </c>
      <c r="O596" s="86"/>
      <c r="P596" s="224">
        <f>O596*H596</f>
        <v>0</v>
      </c>
      <c r="Q596" s="224">
        <v>0</v>
      </c>
      <c r="R596" s="224">
        <f>Q596*H596</f>
        <v>0</v>
      </c>
      <c r="S596" s="224">
        <v>0</v>
      </c>
      <c r="T596" s="225">
        <f>S596*H596</f>
        <v>0</v>
      </c>
      <c r="U596" s="40"/>
      <c r="V596" s="40"/>
      <c r="W596" s="40"/>
      <c r="X596" s="40"/>
      <c r="Y596" s="40"/>
      <c r="Z596" s="40"/>
      <c r="AA596" s="40"/>
      <c r="AB596" s="40"/>
      <c r="AC596" s="40"/>
      <c r="AD596" s="40"/>
      <c r="AE596" s="40"/>
      <c r="AR596" s="226" t="s">
        <v>275</v>
      </c>
      <c r="AT596" s="226" t="s">
        <v>176</v>
      </c>
      <c r="AU596" s="226" t="s">
        <v>81</v>
      </c>
      <c r="AY596" s="19" t="s">
        <v>174</v>
      </c>
      <c r="BE596" s="227">
        <f>IF(N596="základní",J596,0)</f>
        <v>0</v>
      </c>
      <c r="BF596" s="227">
        <f>IF(N596="snížená",J596,0)</f>
        <v>0</v>
      </c>
      <c r="BG596" s="227">
        <f>IF(N596="zákl. přenesená",J596,0)</f>
        <v>0</v>
      </c>
      <c r="BH596" s="227">
        <f>IF(N596="sníž. přenesená",J596,0)</f>
        <v>0</v>
      </c>
      <c r="BI596" s="227">
        <f>IF(N596="nulová",J596,0)</f>
        <v>0</v>
      </c>
      <c r="BJ596" s="19" t="s">
        <v>79</v>
      </c>
      <c r="BK596" s="227">
        <f>ROUND(I596*H596,2)</f>
        <v>0</v>
      </c>
      <c r="BL596" s="19" t="s">
        <v>275</v>
      </c>
      <c r="BM596" s="226" t="s">
        <v>1359</v>
      </c>
    </row>
    <row r="597" s="2" customFormat="1">
      <c r="A597" s="40"/>
      <c r="B597" s="41"/>
      <c r="C597" s="42"/>
      <c r="D597" s="228" t="s">
        <v>183</v>
      </c>
      <c r="E597" s="42"/>
      <c r="F597" s="229" t="s">
        <v>2663</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183</v>
      </c>
      <c r="AU597" s="19" t="s">
        <v>81</v>
      </c>
    </row>
    <row r="598" s="2" customFormat="1" ht="21.75" customHeight="1">
      <c r="A598" s="40"/>
      <c r="B598" s="41"/>
      <c r="C598" s="215" t="s">
        <v>777</v>
      </c>
      <c r="D598" s="215" t="s">
        <v>176</v>
      </c>
      <c r="E598" s="216" t="s">
        <v>2664</v>
      </c>
      <c r="F598" s="217" t="s">
        <v>2665</v>
      </c>
      <c r="G598" s="218" t="s">
        <v>366</v>
      </c>
      <c r="H598" s="219">
        <v>1</v>
      </c>
      <c r="I598" s="220"/>
      <c r="J598" s="221">
        <f>ROUND(I598*H598,2)</f>
        <v>0</v>
      </c>
      <c r="K598" s="217" t="s">
        <v>19</v>
      </c>
      <c r="L598" s="46"/>
      <c r="M598" s="222" t="s">
        <v>19</v>
      </c>
      <c r="N598" s="223" t="s">
        <v>43</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275</v>
      </c>
      <c r="AT598" s="226" t="s">
        <v>176</v>
      </c>
      <c r="AU598" s="226" t="s">
        <v>81</v>
      </c>
      <c r="AY598" s="19" t="s">
        <v>174</v>
      </c>
      <c r="BE598" s="227">
        <f>IF(N598="základní",J598,0)</f>
        <v>0</v>
      </c>
      <c r="BF598" s="227">
        <f>IF(N598="snížená",J598,0)</f>
        <v>0</v>
      </c>
      <c r="BG598" s="227">
        <f>IF(N598="zákl. přenesená",J598,0)</f>
        <v>0</v>
      </c>
      <c r="BH598" s="227">
        <f>IF(N598="sníž. přenesená",J598,0)</f>
        <v>0</v>
      </c>
      <c r="BI598" s="227">
        <f>IF(N598="nulová",J598,0)</f>
        <v>0</v>
      </c>
      <c r="BJ598" s="19" t="s">
        <v>79</v>
      </c>
      <c r="BK598" s="227">
        <f>ROUND(I598*H598,2)</f>
        <v>0</v>
      </c>
      <c r="BL598" s="19" t="s">
        <v>275</v>
      </c>
      <c r="BM598" s="226" t="s">
        <v>1370</v>
      </c>
    </row>
    <row r="599" s="2" customFormat="1">
      <c r="A599" s="40"/>
      <c r="B599" s="41"/>
      <c r="C599" s="42"/>
      <c r="D599" s="228" t="s">
        <v>183</v>
      </c>
      <c r="E599" s="42"/>
      <c r="F599" s="229" t="s">
        <v>2665</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183</v>
      </c>
      <c r="AU599" s="19" t="s">
        <v>81</v>
      </c>
    </row>
    <row r="600" s="2" customFormat="1" ht="21.75" customHeight="1">
      <c r="A600" s="40"/>
      <c r="B600" s="41"/>
      <c r="C600" s="215" t="s">
        <v>784</v>
      </c>
      <c r="D600" s="215" t="s">
        <v>176</v>
      </c>
      <c r="E600" s="216" t="s">
        <v>2666</v>
      </c>
      <c r="F600" s="217" t="s">
        <v>2667</v>
      </c>
      <c r="G600" s="218" t="s">
        <v>366</v>
      </c>
      <c r="H600" s="219">
        <v>1</v>
      </c>
      <c r="I600" s="220"/>
      <c r="J600" s="221">
        <f>ROUND(I600*H600,2)</f>
        <v>0</v>
      </c>
      <c r="K600" s="217" t="s">
        <v>19</v>
      </c>
      <c r="L600" s="46"/>
      <c r="M600" s="222" t="s">
        <v>19</v>
      </c>
      <c r="N600" s="223" t="s">
        <v>43</v>
      </c>
      <c r="O600" s="86"/>
      <c r="P600" s="224">
        <f>O600*H600</f>
        <v>0</v>
      </c>
      <c r="Q600" s="224">
        <v>0</v>
      </c>
      <c r="R600" s="224">
        <f>Q600*H600</f>
        <v>0</v>
      </c>
      <c r="S600" s="224">
        <v>0</v>
      </c>
      <c r="T600" s="225">
        <f>S600*H600</f>
        <v>0</v>
      </c>
      <c r="U600" s="40"/>
      <c r="V600" s="40"/>
      <c r="W600" s="40"/>
      <c r="X600" s="40"/>
      <c r="Y600" s="40"/>
      <c r="Z600" s="40"/>
      <c r="AA600" s="40"/>
      <c r="AB600" s="40"/>
      <c r="AC600" s="40"/>
      <c r="AD600" s="40"/>
      <c r="AE600" s="40"/>
      <c r="AR600" s="226" t="s">
        <v>275</v>
      </c>
      <c r="AT600" s="226" t="s">
        <v>176</v>
      </c>
      <c r="AU600" s="226" t="s">
        <v>81</v>
      </c>
      <c r="AY600" s="19" t="s">
        <v>174</v>
      </c>
      <c r="BE600" s="227">
        <f>IF(N600="základní",J600,0)</f>
        <v>0</v>
      </c>
      <c r="BF600" s="227">
        <f>IF(N600="snížená",J600,0)</f>
        <v>0</v>
      </c>
      <c r="BG600" s="227">
        <f>IF(N600="zákl. přenesená",J600,0)</f>
        <v>0</v>
      </c>
      <c r="BH600" s="227">
        <f>IF(N600="sníž. přenesená",J600,0)</f>
        <v>0</v>
      </c>
      <c r="BI600" s="227">
        <f>IF(N600="nulová",J600,0)</f>
        <v>0</v>
      </c>
      <c r="BJ600" s="19" t="s">
        <v>79</v>
      </c>
      <c r="BK600" s="227">
        <f>ROUND(I600*H600,2)</f>
        <v>0</v>
      </c>
      <c r="BL600" s="19" t="s">
        <v>275</v>
      </c>
      <c r="BM600" s="226" t="s">
        <v>1383</v>
      </c>
    </row>
    <row r="601" s="2" customFormat="1">
      <c r="A601" s="40"/>
      <c r="B601" s="41"/>
      <c r="C601" s="42"/>
      <c r="D601" s="228" t="s">
        <v>183</v>
      </c>
      <c r="E601" s="42"/>
      <c r="F601" s="229" t="s">
        <v>2667</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183</v>
      </c>
      <c r="AU601" s="19" t="s">
        <v>81</v>
      </c>
    </row>
    <row r="602" s="2" customFormat="1" ht="16.5" customHeight="1">
      <c r="A602" s="40"/>
      <c r="B602" s="41"/>
      <c r="C602" s="215" t="s">
        <v>790</v>
      </c>
      <c r="D602" s="215" t="s">
        <v>176</v>
      </c>
      <c r="E602" s="216" t="s">
        <v>2668</v>
      </c>
      <c r="F602" s="217" t="s">
        <v>2669</v>
      </c>
      <c r="G602" s="218" t="s">
        <v>366</v>
      </c>
      <c r="H602" s="219">
        <v>2</v>
      </c>
      <c r="I602" s="220"/>
      <c r="J602" s="221">
        <f>ROUND(I602*H602,2)</f>
        <v>0</v>
      </c>
      <c r="K602" s="217" t="s">
        <v>19</v>
      </c>
      <c r="L602" s="46"/>
      <c r="M602" s="222" t="s">
        <v>19</v>
      </c>
      <c r="N602" s="223" t="s">
        <v>43</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275</v>
      </c>
      <c r="AT602" s="226" t="s">
        <v>176</v>
      </c>
      <c r="AU602" s="226" t="s">
        <v>81</v>
      </c>
      <c r="AY602" s="19" t="s">
        <v>174</v>
      </c>
      <c r="BE602" s="227">
        <f>IF(N602="základní",J602,0)</f>
        <v>0</v>
      </c>
      <c r="BF602" s="227">
        <f>IF(N602="snížená",J602,0)</f>
        <v>0</v>
      </c>
      <c r="BG602" s="227">
        <f>IF(N602="zákl. přenesená",J602,0)</f>
        <v>0</v>
      </c>
      <c r="BH602" s="227">
        <f>IF(N602="sníž. přenesená",J602,0)</f>
        <v>0</v>
      </c>
      <c r="BI602" s="227">
        <f>IF(N602="nulová",J602,0)</f>
        <v>0</v>
      </c>
      <c r="BJ602" s="19" t="s">
        <v>79</v>
      </c>
      <c r="BK602" s="227">
        <f>ROUND(I602*H602,2)</f>
        <v>0</v>
      </c>
      <c r="BL602" s="19" t="s">
        <v>275</v>
      </c>
      <c r="BM602" s="226" t="s">
        <v>1397</v>
      </c>
    </row>
    <row r="603" s="2" customFormat="1">
      <c r="A603" s="40"/>
      <c r="B603" s="41"/>
      <c r="C603" s="42"/>
      <c r="D603" s="228" t="s">
        <v>183</v>
      </c>
      <c r="E603" s="42"/>
      <c r="F603" s="229" t="s">
        <v>2669</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183</v>
      </c>
      <c r="AU603" s="19" t="s">
        <v>81</v>
      </c>
    </row>
    <row r="604" s="2" customFormat="1">
      <c r="A604" s="40"/>
      <c r="B604" s="41"/>
      <c r="C604" s="215" t="s">
        <v>796</v>
      </c>
      <c r="D604" s="215" t="s">
        <v>176</v>
      </c>
      <c r="E604" s="216" t="s">
        <v>2670</v>
      </c>
      <c r="F604" s="217" t="s">
        <v>2671</v>
      </c>
      <c r="G604" s="218" t="s">
        <v>366</v>
      </c>
      <c r="H604" s="219">
        <v>1</v>
      </c>
      <c r="I604" s="220"/>
      <c r="J604" s="221">
        <f>ROUND(I604*H604,2)</f>
        <v>0</v>
      </c>
      <c r="K604" s="217" t="s">
        <v>19</v>
      </c>
      <c r="L604" s="46"/>
      <c r="M604" s="222" t="s">
        <v>19</v>
      </c>
      <c r="N604" s="223" t="s">
        <v>43</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275</v>
      </c>
      <c r="AT604" s="226" t="s">
        <v>176</v>
      </c>
      <c r="AU604" s="226" t="s">
        <v>81</v>
      </c>
      <c r="AY604" s="19" t="s">
        <v>174</v>
      </c>
      <c r="BE604" s="227">
        <f>IF(N604="základní",J604,0)</f>
        <v>0</v>
      </c>
      <c r="BF604" s="227">
        <f>IF(N604="snížená",J604,0)</f>
        <v>0</v>
      </c>
      <c r="BG604" s="227">
        <f>IF(N604="zákl. přenesená",J604,0)</f>
        <v>0</v>
      </c>
      <c r="BH604" s="227">
        <f>IF(N604="sníž. přenesená",J604,0)</f>
        <v>0</v>
      </c>
      <c r="BI604" s="227">
        <f>IF(N604="nulová",J604,0)</f>
        <v>0</v>
      </c>
      <c r="BJ604" s="19" t="s">
        <v>79</v>
      </c>
      <c r="BK604" s="227">
        <f>ROUND(I604*H604,2)</f>
        <v>0</v>
      </c>
      <c r="BL604" s="19" t="s">
        <v>275</v>
      </c>
      <c r="BM604" s="226" t="s">
        <v>1406</v>
      </c>
    </row>
    <row r="605" s="2" customFormat="1">
      <c r="A605" s="40"/>
      <c r="B605" s="41"/>
      <c r="C605" s="42"/>
      <c r="D605" s="228" t="s">
        <v>183</v>
      </c>
      <c r="E605" s="42"/>
      <c r="F605" s="229" t="s">
        <v>2671</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183</v>
      </c>
      <c r="AU605" s="19" t="s">
        <v>81</v>
      </c>
    </row>
    <row r="606" s="2" customFormat="1">
      <c r="A606" s="40"/>
      <c r="B606" s="41"/>
      <c r="C606" s="215" t="s">
        <v>801</v>
      </c>
      <c r="D606" s="215" t="s">
        <v>176</v>
      </c>
      <c r="E606" s="216" t="s">
        <v>2672</v>
      </c>
      <c r="F606" s="217" t="s">
        <v>2673</v>
      </c>
      <c r="G606" s="218" t="s">
        <v>179</v>
      </c>
      <c r="H606" s="219">
        <v>120.59999999999999</v>
      </c>
      <c r="I606" s="220"/>
      <c r="J606" s="221">
        <f>ROUND(I606*H606,2)</f>
        <v>0</v>
      </c>
      <c r="K606" s="217" t="s">
        <v>180</v>
      </c>
      <c r="L606" s="46"/>
      <c r="M606" s="222" t="s">
        <v>19</v>
      </c>
      <c r="N606" s="223" t="s">
        <v>43</v>
      </c>
      <c r="O606" s="86"/>
      <c r="P606" s="224">
        <f>O606*H606</f>
        <v>0</v>
      </c>
      <c r="Q606" s="224">
        <v>0</v>
      </c>
      <c r="R606" s="224">
        <f>Q606*H606</f>
        <v>0</v>
      </c>
      <c r="S606" s="224">
        <v>0</v>
      </c>
      <c r="T606" s="225">
        <f>S606*H606</f>
        <v>0</v>
      </c>
      <c r="U606" s="40"/>
      <c r="V606" s="40"/>
      <c r="W606" s="40"/>
      <c r="X606" s="40"/>
      <c r="Y606" s="40"/>
      <c r="Z606" s="40"/>
      <c r="AA606" s="40"/>
      <c r="AB606" s="40"/>
      <c r="AC606" s="40"/>
      <c r="AD606" s="40"/>
      <c r="AE606" s="40"/>
      <c r="AR606" s="226" t="s">
        <v>275</v>
      </c>
      <c r="AT606" s="226" t="s">
        <v>176</v>
      </c>
      <c r="AU606" s="226" t="s">
        <v>81</v>
      </c>
      <c r="AY606" s="19" t="s">
        <v>174</v>
      </c>
      <c r="BE606" s="227">
        <f>IF(N606="základní",J606,0)</f>
        <v>0</v>
      </c>
      <c r="BF606" s="227">
        <f>IF(N606="snížená",J606,0)</f>
        <v>0</v>
      </c>
      <c r="BG606" s="227">
        <f>IF(N606="zákl. přenesená",J606,0)</f>
        <v>0</v>
      </c>
      <c r="BH606" s="227">
        <f>IF(N606="sníž. přenesená",J606,0)</f>
        <v>0</v>
      </c>
      <c r="BI606" s="227">
        <f>IF(N606="nulová",J606,0)</f>
        <v>0</v>
      </c>
      <c r="BJ606" s="19" t="s">
        <v>79</v>
      </c>
      <c r="BK606" s="227">
        <f>ROUND(I606*H606,2)</f>
        <v>0</v>
      </c>
      <c r="BL606" s="19" t="s">
        <v>275</v>
      </c>
      <c r="BM606" s="226" t="s">
        <v>1417</v>
      </c>
    </row>
    <row r="607" s="2" customFormat="1">
      <c r="A607" s="40"/>
      <c r="B607" s="41"/>
      <c r="C607" s="42"/>
      <c r="D607" s="228" t="s">
        <v>183</v>
      </c>
      <c r="E607" s="42"/>
      <c r="F607" s="229" t="s">
        <v>2673</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183</v>
      </c>
      <c r="AU607" s="19" t="s">
        <v>81</v>
      </c>
    </row>
    <row r="608" s="13" customFormat="1">
      <c r="A608" s="13"/>
      <c r="B608" s="234"/>
      <c r="C608" s="235"/>
      <c r="D608" s="228" t="s">
        <v>197</v>
      </c>
      <c r="E608" s="236" t="s">
        <v>19</v>
      </c>
      <c r="F608" s="237" t="s">
        <v>2674</v>
      </c>
      <c r="G608" s="235"/>
      <c r="H608" s="238">
        <v>120.59999999999999</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197</v>
      </c>
      <c r="AU608" s="244" t="s">
        <v>81</v>
      </c>
      <c r="AV608" s="13" t="s">
        <v>81</v>
      </c>
      <c r="AW608" s="13" t="s">
        <v>33</v>
      </c>
      <c r="AX608" s="13" t="s">
        <v>72</v>
      </c>
      <c r="AY608" s="244" t="s">
        <v>174</v>
      </c>
    </row>
    <row r="609" s="15" customFormat="1">
      <c r="A609" s="15"/>
      <c r="B609" s="270"/>
      <c r="C609" s="271"/>
      <c r="D609" s="228" t="s">
        <v>197</v>
      </c>
      <c r="E609" s="272" t="s">
        <v>19</v>
      </c>
      <c r="F609" s="273" t="s">
        <v>2356</v>
      </c>
      <c r="G609" s="271"/>
      <c r="H609" s="274">
        <v>120.59999999999999</v>
      </c>
      <c r="I609" s="275"/>
      <c r="J609" s="271"/>
      <c r="K609" s="271"/>
      <c r="L609" s="276"/>
      <c r="M609" s="277"/>
      <c r="N609" s="278"/>
      <c r="O609" s="278"/>
      <c r="P609" s="278"/>
      <c r="Q609" s="278"/>
      <c r="R609" s="278"/>
      <c r="S609" s="278"/>
      <c r="T609" s="279"/>
      <c r="U609" s="15"/>
      <c r="V609" s="15"/>
      <c r="W609" s="15"/>
      <c r="X609" s="15"/>
      <c r="Y609" s="15"/>
      <c r="Z609" s="15"/>
      <c r="AA609" s="15"/>
      <c r="AB609" s="15"/>
      <c r="AC609" s="15"/>
      <c r="AD609" s="15"/>
      <c r="AE609" s="15"/>
      <c r="AT609" s="280" t="s">
        <v>197</v>
      </c>
      <c r="AU609" s="280" t="s">
        <v>81</v>
      </c>
      <c r="AV609" s="15" t="s">
        <v>181</v>
      </c>
      <c r="AW609" s="15" t="s">
        <v>33</v>
      </c>
      <c r="AX609" s="15" t="s">
        <v>79</v>
      </c>
      <c r="AY609" s="280" t="s">
        <v>174</v>
      </c>
    </row>
    <row r="610" s="2" customFormat="1">
      <c r="A610" s="40"/>
      <c r="B610" s="41"/>
      <c r="C610" s="215" t="s">
        <v>806</v>
      </c>
      <c r="D610" s="215" t="s">
        <v>176</v>
      </c>
      <c r="E610" s="216" t="s">
        <v>2675</v>
      </c>
      <c r="F610" s="217" t="s">
        <v>2676</v>
      </c>
      <c r="G610" s="218" t="s">
        <v>179</v>
      </c>
      <c r="H610" s="219">
        <v>102</v>
      </c>
      <c r="I610" s="220"/>
      <c r="J610" s="221">
        <f>ROUND(I610*H610,2)</f>
        <v>0</v>
      </c>
      <c r="K610" s="217" t="s">
        <v>180</v>
      </c>
      <c r="L610" s="46"/>
      <c r="M610" s="222" t="s">
        <v>19</v>
      </c>
      <c r="N610" s="223" t="s">
        <v>43</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275</v>
      </c>
      <c r="AT610" s="226" t="s">
        <v>176</v>
      </c>
      <c r="AU610" s="226" t="s">
        <v>81</v>
      </c>
      <c r="AY610" s="19" t="s">
        <v>174</v>
      </c>
      <c r="BE610" s="227">
        <f>IF(N610="základní",J610,0)</f>
        <v>0</v>
      </c>
      <c r="BF610" s="227">
        <f>IF(N610="snížená",J610,0)</f>
        <v>0</v>
      </c>
      <c r="BG610" s="227">
        <f>IF(N610="zákl. přenesená",J610,0)</f>
        <v>0</v>
      </c>
      <c r="BH610" s="227">
        <f>IF(N610="sníž. přenesená",J610,0)</f>
        <v>0</v>
      </c>
      <c r="BI610" s="227">
        <f>IF(N610="nulová",J610,0)</f>
        <v>0</v>
      </c>
      <c r="BJ610" s="19" t="s">
        <v>79</v>
      </c>
      <c r="BK610" s="227">
        <f>ROUND(I610*H610,2)</f>
        <v>0</v>
      </c>
      <c r="BL610" s="19" t="s">
        <v>275</v>
      </c>
      <c r="BM610" s="226" t="s">
        <v>1431</v>
      </c>
    </row>
    <row r="611" s="2" customFormat="1">
      <c r="A611" s="40"/>
      <c r="B611" s="41"/>
      <c r="C611" s="42"/>
      <c r="D611" s="228" t="s">
        <v>183</v>
      </c>
      <c r="E611" s="42"/>
      <c r="F611" s="229" t="s">
        <v>2676</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183</v>
      </c>
      <c r="AU611" s="19" t="s">
        <v>81</v>
      </c>
    </row>
    <row r="612" s="13" customFormat="1">
      <c r="A612" s="13"/>
      <c r="B612" s="234"/>
      <c r="C612" s="235"/>
      <c r="D612" s="228" t="s">
        <v>197</v>
      </c>
      <c r="E612" s="236" t="s">
        <v>19</v>
      </c>
      <c r="F612" s="237" t="s">
        <v>2677</v>
      </c>
      <c r="G612" s="235"/>
      <c r="H612" s="238">
        <v>102</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197</v>
      </c>
      <c r="AU612" s="244" t="s">
        <v>81</v>
      </c>
      <c r="AV612" s="13" t="s">
        <v>81</v>
      </c>
      <c r="AW612" s="13" t="s">
        <v>33</v>
      </c>
      <c r="AX612" s="13" t="s">
        <v>72</v>
      </c>
      <c r="AY612" s="244" t="s">
        <v>174</v>
      </c>
    </row>
    <row r="613" s="15" customFormat="1">
      <c r="A613" s="15"/>
      <c r="B613" s="270"/>
      <c r="C613" s="271"/>
      <c r="D613" s="228" t="s">
        <v>197</v>
      </c>
      <c r="E613" s="272" t="s">
        <v>19</v>
      </c>
      <c r="F613" s="273" t="s">
        <v>2356</v>
      </c>
      <c r="G613" s="271"/>
      <c r="H613" s="274">
        <v>102</v>
      </c>
      <c r="I613" s="275"/>
      <c r="J613" s="271"/>
      <c r="K613" s="271"/>
      <c r="L613" s="276"/>
      <c r="M613" s="277"/>
      <c r="N613" s="278"/>
      <c r="O613" s="278"/>
      <c r="P613" s="278"/>
      <c r="Q613" s="278"/>
      <c r="R613" s="278"/>
      <c r="S613" s="278"/>
      <c r="T613" s="279"/>
      <c r="U613" s="15"/>
      <c r="V613" s="15"/>
      <c r="W613" s="15"/>
      <c r="X613" s="15"/>
      <c r="Y613" s="15"/>
      <c r="Z613" s="15"/>
      <c r="AA613" s="15"/>
      <c r="AB613" s="15"/>
      <c r="AC613" s="15"/>
      <c r="AD613" s="15"/>
      <c r="AE613" s="15"/>
      <c r="AT613" s="280" t="s">
        <v>197</v>
      </c>
      <c r="AU613" s="280" t="s">
        <v>81</v>
      </c>
      <c r="AV613" s="15" t="s">
        <v>181</v>
      </c>
      <c r="AW613" s="15" t="s">
        <v>33</v>
      </c>
      <c r="AX613" s="15" t="s">
        <v>79</v>
      </c>
      <c r="AY613" s="280" t="s">
        <v>174</v>
      </c>
    </row>
    <row r="614" s="2" customFormat="1">
      <c r="A614" s="40"/>
      <c r="B614" s="41"/>
      <c r="C614" s="215" t="s">
        <v>808</v>
      </c>
      <c r="D614" s="215" t="s">
        <v>176</v>
      </c>
      <c r="E614" s="216" t="s">
        <v>2678</v>
      </c>
      <c r="F614" s="217" t="s">
        <v>2679</v>
      </c>
      <c r="G614" s="218" t="s">
        <v>1400</v>
      </c>
      <c r="H614" s="219">
        <v>1</v>
      </c>
      <c r="I614" s="220"/>
      <c r="J614" s="221">
        <f>ROUND(I614*H614,2)</f>
        <v>0</v>
      </c>
      <c r="K614" s="217" t="s">
        <v>19</v>
      </c>
      <c r="L614" s="46"/>
      <c r="M614" s="222" t="s">
        <v>19</v>
      </c>
      <c r="N614" s="223" t="s">
        <v>43</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275</v>
      </c>
      <c r="AT614" s="226" t="s">
        <v>176</v>
      </c>
      <c r="AU614" s="226" t="s">
        <v>81</v>
      </c>
      <c r="AY614" s="19" t="s">
        <v>174</v>
      </c>
      <c r="BE614" s="227">
        <f>IF(N614="základní",J614,0)</f>
        <v>0</v>
      </c>
      <c r="BF614" s="227">
        <f>IF(N614="snížená",J614,0)</f>
        <v>0</v>
      </c>
      <c r="BG614" s="227">
        <f>IF(N614="zákl. přenesená",J614,0)</f>
        <v>0</v>
      </c>
      <c r="BH614" s="227">
        <f>IF(N614="sníž. přenesená",J614,0)</f>
        <v>0</v>
      </c>
      <c r="BI614" s="227">
        <f>IF(N614="nulová",J614,0)</f>
        <v>0</v>
      </c>
      <c r="BJ614" s="19" t="s">
        <v>79</v>
      </c>
      <c r="BK614" s="227">
        <f>ROUND(I614*H614,2)</f>
        <v>0</v>
      </c>
      <c r="BL614" s="19" t="s">
        <v>275</v>
      </c>
      <c r="BM614" s="226" t="s">
        <v>1442</v>
      </c>
    </row>
    <row r="615" s="2" customFormat="1">
      <c r="A615" s="40"/>
      <c r="B615" s="41"/>
      <c r="C615" s="42"/>
      <c r="D615" s="228" t="s">
        <v>183</v>
      </c>
      <c r="E615" s="42"/>
      <c r="F615" s="229" t="s">
        <v>2679</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183</v>
      </c>
      <c r="AU615" s="19" t="s">
        <v>81</v>
      </c>
    </row>
    <row r="616" s="2" customFormat="1">
      <c r="A616" s="40"/>
      <c r="B616" s="41"/>
      <c r="C616" s="215" t="s">
        <v>814</v>
      </c>
      <c r="D616" s="215" t="s">
        <v>176</v>
      </c>
      <c r="E616" s="216" t="s">
        <v>2680</v>
      </c>
      <c r="F616" s="217" t="s">
        <v>2681</v>
      </c>
      <c r="G616" s="218" t="s">
        <v>1400</v>
      </c>
      <c r="H616" s="219">
        <v>1</v>
      </c>
      <c r="I616" s="220"/>
      <c r="J616" s="221">
        <f>ROUND(I616*H616,2)</f>
        <v>0</v>
      </c>
      <c r="K616" s="217" t="s">
        <v>19</v>
      </c>
      <c r="L616" s="46"/>
      <c r="M616" s="222" t="s">
        <v>19</v>
      </c>
      <c r="N616" s="223" t="s">
        <v>43</v>
      </c>
      <c r="O616" s="86"/>
      <c r="P616" s="224">
        <f>O616*H616</f>
        <v>0</v>
      </c>
      <c r="Q616" s="224">
        <v>0</v>
      </c>
      <c r="R616" s="224">
        <f>Q616*H616</f>
        <v>0</v>
      </c>
      <c r="S616" s="224">
        <v>0</v>
      </c>
      <c r="T616" s="225">
        <f>S616*H616</f>
        <v>0</v>
      </c>
      <c r="U616" s="40"/>
      <c r="V616" s="40"/>
      <c r="W616" s="40"/>
      <c r="X616" s="40"/>
      <c r="Y616" s="40"/>
      <c r="Z616" s="40"/>
      <c r="AA616" s="40"/>
      <c r="AB616" s="40"/>
      <c r="AC616" s="40"/>
      <c r="AD616" s="40"/>
      <c r="AE616" s="40"/>
      <c r="AR616" s="226" t="s">
        <v>275</v>
      </c>
      <c r="AT616" s="226" t="s">
        <v>176</v>
      </c>
      <c r="AU616" s="226" t="s">
        <v>81</v>
      </c>
      <c r="AY616" s="19" t="s">
        <v>174</v>
      </c>
      <c r="BE616" s="227">
        <f>IF(N616="základní",J616,0)</f>
        <v>0</v>
      </c>
      <c r="BF616" s="227">
        <f>IF(N616="snížená",J616,0)</f>
        <v>0</v>
      </c>
      <c r="BG616" s="227">
        <f>IF(N616="zákl. přenesená",J616,0)</f>
        <v>0</v>
      </c>
      <c r="BH616" s="227">
        <f>IF(N616="sníž. přenesená",J616,0)</f>
        <v>0</v>
      </c>
      <c r="BI616" s="227">
        <f>IF(N616="nulová",J616,0)</f>
        <v>0</v>
      </c>
      <c r="BJ616" s="19" t="s">
        <v>79</v>
      </c>
      <c r="BK616" s="227">
        <f>ROUND(I616*H616,2)</f>
        <v>0</v>
      </c>
      <c r="BL616" s="19" t="s">
        <v>275</v>
      </c>
      <c r="BM616" s="226" t="s">
        <v>1458</v>
      </c>
    </row>
    <row r="617" s="2" customFormat="1">
      <c r="A617" s="40"/>
      <c r="B617" s="41"/>
      <c r="C617" s="42"/>
      <c r="D617" s="228" t="s">
        <v>183</v>
      </c>
      <c r="E617" s="42"/>
      <c r="F617" s="229" t="s">
        <v>2681</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183</v>
      </c>
      <c r="AU617" s="19" t="s">
        <v>81</v>
      </c>
    </row>
    <row r="618" s="2" customFormat="1" ht="44.25" customHeight="1">
      <c r="A618" s="40"/>
      <c r="B618" s="41"/>
      <c r="C618" s="215" t="s">
        <v>821</v>
      </c>
      <c r="D618" s="215" t="s">
        <v>176</v>
      </c>
      <c r="E618" s="216" t="s">
        <v>2682</v>
      </c>
      <c r="F618" s="217" t="s">
        <v>2683</v>
      </c>
      <c r="G618" s="218" t="s">
        <v>2602</v>
      </c>
      <c r="H618" s="292"/>
      <c r="I618" s="220"/>
      <c r="J618" s="221">
        <f>ROUND(I618*H618,2)</f>
        <v>0</v>
      </c>
      <c r="K618" s="217" t="s">
        <v>180</v>
      </c>
      <c r="L618" s="46"/>
      <c r="M618" s="222" t="s">
        <v>19</v>
      </c>
      <c r="N618" s="223" t="s">
        <v>43</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275</v>
      </c>
      <c r="AT618" s="226" t="s">
        <v>176</v>
      </c>
      <c r="AU618" s="226" t="s">
        <v>81</v>
      </c>
      <c r="AY618" s="19" t="s">
        <v>174</v>
      </c>
      <c r="BE618" s="227">
        <f>IF(N618="základní",J618,0)</f>
        <v>0</v>
      </c>
      <c r="BF618" s="227">
        <f>IF(N618="snížená",J618,0)</f>
        <v>0</v>
      </c>
      <c r="BG618" s="227">
        <f>IF(N618="zákl. přenesená",J618,0)</f>
        <v>0</v>
      </c>
      <c r="BH618" s="227">
        <f>IF(N618="sníž. přenesená",J618,0)</f>
        <v>0</v>
      </c>
      <c r="BI618" s="227">
        <f>IF(N618="nulová",J618,0)</f>
        <v>0</v>
      </c>
      <c r="BJ618" s="19" t="s">
        <v>79</v>
      </c>
      <c r="BK618" s="227">
        <f>ROUND(I618*H618,2)</f>
        <v>0</v>
      </c>
      <c r="BL618" s="19" t="s">
        <v>275</v>
      </c>
      <c r="BM618" s="226" t="s">
        <v>1477</v>
      </c>
    </row>
    <row r="619" s="2" customFormat="1">
      <c r="A619" s="40"/>
      <c r="B619" s="41"/>
      <c r="C619" s="42"/>
      <c r="D619" s="228" t="s">
        <v>183</v>
      </c>
      <c r="E619" s="42"/>
      <c r="F619" s="229" t="s">
        <v>2683</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183</v>
      </c>
      <c r="AU619" s="19" t="s">
        <v>81</v>
      </c>
    </row>
    <row r="620" s="2" customFormat="1">
      <c r="A620" s="40"/>
      <c r="B620" s="41"/>
      <c r="C620" s="42"/>
      <c r="D620" s="228" t="s">
        <v>185</v>
      </c>
      <c r="E620" s="42"/>
      <c r="F620" s="233" t="s">
        <v>2603</v>
      </c>
      <c r="G620" s="42"/>
      <c r="H620" s="42"/>
      <c r="I620" s="230"/>
      <c r="J620" s="42"/>
      <c r="K620" s="42"/>
      <c r="L620" s="46"/>
      <c r="M620" s="231"/>
      <c r="N620" s="232"/>
      <c r="O620" s="86"/>
      <c r="P620" s="86"/>
      <c r="Q620" s="86"/>
      <c r="R620" s="86"/>
      <c r="S620" s="86"/>
      <c r="T620" s="87"/>
      <c r="U620" s="40"/>
      <c r="V620" s="40"/>
      <c r="W620" s="40"/>
      <c r="X620" s="40"/>
      <c r="Y620" s="40"/>
      <c r="Z620" s="40"/>
      <c r="AA620" s="40"/>
      <c r="AB620" s="40"/>
      <c r="AC620" s="40"/>
      <c r="AD620" s="40"/>
      <c r="AE620" s="40"/>
      <c r="AT620" s="19" t="s">
        <v>185</v>
      </c>
      <c r="AU620" s="19" t="s">
        <v>81</v>
      </c>
    </row>
    <row r="621" s="12" customFormat="1" ht="22.8" customHeight="1">
      <c r="A621" s="12"/>
      <c r="B621" s="199"/>
      <c r="C621" s="200"/>
      <c r="D621" s="201" t="s">
        <v>71</v>
      </c>
      <c r="E621" s="213" t="s">
        <v>2684</v>
      </c>
      <c r="F621" s="213" t="s">
        <v>2685</v>
      </c>
      <c r="G621" s="200"/>
      <c r="H621" s="200"/>
      <c r="I621" s="203"/>
      <c r="J621" s="214">
        <f>BK621</f>
        <v>0</v>
      </c>
      <c r="K621" s="200"/>
      <c r="L621" s="205"/>
      <c r="M621" s="206"/>
      <c r="N621" s="207"/>
      <c r="O621" s="207"/>
      <c r="P621" s="208">
        <f>SUM(P622:P692)</f>
        <v>0</v>
      </c>
      <c r="Q621" s="207"/>
      <c r="R621" s="208">
        <f>SUM(R622:R692)</f>
        <v>0</v>
      </c>
      <c r="S621" s="207"/>
      <c r="T621" s="209">
        <f>SUM(T622:T692)</f>
        <v>0</v>
      </c>
      <c r="U621" s="12"/>
      <c r="V621" s="12"/>
      <c r="W621" s="12"/>
      <c r="X621" s="12"/>
      <c r="Y621" s="12"/>
      <c r="Z621" s="12"/>
      <c r="AA621" s="12"/>
      <c r="AB621" s="12"/>
      <c r="AC621" s="12"/>
      <c r="AD621" s="12"/>
      <c r="AE621" s="12"/>
      <c r="AR621" s="210" t="s">
        <v>81</v>
      </c>
      <c r="AT621" s="211" t="s">
        <v>71</v>
      </c>
      <c r="AU621" s="211" t="s">
        <v>79</v>
      </c>
      <c r="AY621" s="210" t="s">
        <v>174</v>
      </c>
      <c r="BK621" s="212">
        <f>SUM(BK622:BK692)</f>
        <v>0</v>
      </c>
    </row>
    <row r="622" s="2" customFormat="1" ht="16.5" customHeight="1">
      <c r="A622" s="40"/>
      <c r="B622" s="41"/>
      <c r="C622" s="215" t="s">
        <v>831</v>
      </c>
      <c r="D622" s="215" t="s">
        <v>176</v>
      </c>
      <c r="E622" s="216" t="s">
        <v>2686</v>
      </c>
      <c r="F622" s="217" t="s">
        <v>2687</v>
      </c>
      <c r="G622" s="218" t="s">
        <v>179</v>
      </c>
      <c r="H622" s="219">
        <v>53</v>
      </c>
      <c r="I622" s="220"/>
      <c r="J622" s="221">
        <f>ROUND(I622*H622,2)</f>
        <v>0</v>
      </c>
      <c r="K622" s="217" t="s">
        <v>180</v>
      </c>
      <c r="L622" s="46"/>
      <c r="M622" s="222" t="s">
        <v>19</v>
      </c>
      <c r="N622" s="223" t="s">
        <v>43</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275</v>
      </c>
      <c r="AT622" s="226" t="s">
        <v>176</v>
      </c>
      <c r="AU622" s="226" t="s">
        <v>81</v>
      </c>
      <c r="AY622" s="19" t="s">
        <v>174</v>
      </c>
      <c r="BE622" s="227">
        <f>IF(N622="základní",J622,0)</f>
        <v>0</v>
      </c>
      <c r="BF622" s="227">
        <f>IF(N622="snížená",J622,0)</f>
        <v>0</v>
      </c>
      <c r="BG622" s="227">
        <f>IF(N622="zákl. přenesená",J622,0)</f>
        <v>0</v>
      </c>
      <c r="BH622" s="227">
        <f>IF(N622="sníž. přenesená",J622,0)</f>
        <v>0</v>
      </c>
      <c r="BI622" s="227">
        <f>IF(N622="nulová",J622,0)</f>
        <v>0</v>
      </c>
      <c r="BJ622" s="19" t="s">
        <v>79</v>
      </c>
      <c r="BK622" s="227">
        <f>ROUND(I622*H622,2)</f>
        <v>0</v>
      </c>
      <c r="BL622" s="19" t="s">
        <v>275</v>
      </c>
      <c r="BM622" s="226" t="s">
        <v>1490</v>
      </c>
    </row>
    <row r="623" s="2" customFormat="1">
      <c r="A623" s="40"/>
      <c r="B623" s="41"/>
      <c r="C623" s="42"/>
      <c r="D623" s="228" t="s">
        <v>183</v>
      </c>
      <c r="E623" s="42"/>
      <c r="F623" s="229" t="s">
        <v>2687</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183</v>
      </c>
      <c r="AU623" s="19" t="s">
        <v>81</v>
      </c>
    </row>
    <row r="624" s="13" customFormat="1">
      <c r="A624" s="13"/>
      <c r="B624" s="234"/>
      <c r="C624" s="235"/>
      <c r="D624" s="228" t="s">
        <v>197</v>
      </c>
      <c r="E624" s="236" t="s">
        <v>19</v>
      </c>
      <c r="F624" s="237" t="s">
        <v>2688</v>
      </c>
      <c r="G624" s="235"/>
      <c r="H624" s="238">
        <v>53</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197</v>
      </c>
      <c r="AU624" s="244" t="s">
        <v>81</v>
      </c>
      <c r="AV624" s="13" t="s">
        <v>81</v>
      </c>
      <c r="AW624" s="13" t="s">
        <v>33</v>
      </c>
      <c r="AX624" s="13" t="s">
        <v>72</v>
      </c>
      <c r="AY624" s="244" t="s">
        <v>174</v>
      </c>
    </row>
    <row r="625" s="15" customFormat="1">
      <c r="A625" s="15"/>
      <c r="B625" s="270"/>
      <c r="C625" s="271"/>
      <c r="D625" s="228" t="s">
        <v>197</v>
      </c>
      <c r="E625" s="272" t="s">
        <v>19</v>
      </c>
      <c r="F625" s="273" t="s">
        <v>2356</v>
      </c>
      <c r="G625" s="271"/>
      <c r="H625" s="274">
        <v>53</v>
      </c>
      <c r="I625" s="275"/>
      <c r="J625" s="271"/>
      <c r="K625" s="271"/>
      <c r="L625" s="276"/>
      <c r="M625" s="277"/>
      <c r="N625" s="278"/>
      <c r="O625" s="278"/>
      <c r="P625" s="278"/>
      <c r="Q625" s="278"/>
      <c r="R625" s="278"/>
      <c r="S625" s="278"/>
      <c r="T625" s="279"/>
      <c r="U625" s="15"/>
      <c r="V625" s="15"/>
      <c r="W625" s="15"/>
      <c r="X625" s="15"/>
      <c r="Y625" s="15"/>
      <c r="Z625" s="15"/>
      <c r="AA625" s="15"/>
      <c r="AB625" s="15"/>
      <c r="AC625" s="15"/>
      <c r="AD625" s="15"/>
      <c r="AE625" s="15"/>
      <c r="AT625" s="280" t="s">
        <v>197</v>
      </c>
      <c r="AU625" s="280" t="s">
        <v>81</v>
      </c>
      <c r="AV625" s="15" t="s">
        <v>181</v>
      </c>
      <c r="AW625" s="15" t="s">
        <v>33</v>
      </c>
      <c r="AX625" s="15" t="s">
        <v>79</v>
      </c>
      <c r="AY625" s="280" t="s">
        <v>174</v>
      </c>
    </row>
    <row r="626" s="2" customFormat="1" ht="21.75" customHeight="1">
      <c r="A626" s="40"/>
      <c r="B626" s="41"/>
      <c r="C626" s="215" t="s">
        <v>835</v>
      </c>
      <c r="D626" s="215" t="s">
        <v>176</v>
      </c>
      <c r="E626" s="216" t="s">
        <v>2689</v>
      </c>
      <c r="F626" s="217" t="s">
        <v>2690</v>
      </c>
      <c r="G626" s="218" t="s">
        <v>179</v>
      </c>
      <c r="H626" s="219">
        <v>20</v>
      </c>
      <c r="I626" s="220"/>
      <c r="J626" s="221">
        <f>ROUND(I626*H626,2)</f>
        <v>0</v>
      </c>
      <c r="K626" s="217" t="s">
        <v>180</v>
      </c>
      <c r="L626" s="46"/>
      <c r="M626" s="222" t="s">
        <v>19</v>
      </c>
      <c r="N626" s="223" t="s">
        <v>43</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275</v>
      </c>
      <c r="AT626" s="226" t="s">
        <v>176</v>
      </c>
      <c r="AU626" s="226" t="s">
        <v>81</v>
      </c>
      <c r="AY626" s="19" t="s">
        <v>174</v>
      </c>
      <c r="BE626" s="227">
        <f>IF(N626="základní",J626,0)</f>
        <v>0</v>
      </c>
      <c r="BF626" s="227">
        <f>IF(N626="snížená",J626,0)</f>
        <v>0</v>
      </c>
      <c r="BG626" s="227">
        <f>IF(N626="zákl. přenesená",J626,0)</f>
        <v>0</v>
      </c>
      <c r="BH626" s="227">
        <f>IF(N626="sníž. přenesená",J626,0)</f>
        <v>0</v>
      </c>
      <c r="BI626" s="227">
        <f>IF(N626="nulová",J626,0)</f>
        <v>0</v>
      </c>
      <c r="BJ626" s="19" t="s">
        <v>79</v>
      </c>
      <c r="BK626" s="227">
        <f>ROUND(I626*H626,2)</f>
        <v>0</v>
      </c>
      <c r="BL626" s="19" t="s">
        <v>275</v>
      </c>
      <c r="BM626" s="226" t="s">
        <v>1503</v>
      </c>
    </row>
    <row r="627" s="2" customFormat="1">
      <c r="A627" s="40"/>
      <c r="B627" s="41"/>
      <c r="C627" s="42"/>
      <c r="D627" s="228" t="s">
        <v>183</v>
      </c>
      <c r="E627" s="42"/>
      <c r="F627" s="229" t="s">
        <v>2690</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183</v>
      </c>
      <c r="AU627" s="19" t="s">
        <v>81</v>
      </c>
    </row>
    <row r="628" s="13" customFormat="1">
      <c r="A628" s="13"/>
      <c r="B628" s="234"/>
      <c r="C628" s="235"/>
      <c r="D628" s="228" t="s">
        <v>197</v>
      </c>
      <c r="E628" s="236" t="s">
        <v>19</v>
      </c>
      <c r="F628" s="237" t="s">
        <v>2691</v>
      </c>
      <c r="G628" s="235"/>
      <c r="H628" s="238">
        <v>20</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197</v>
      </c>
      <c r="AU628" s="244" t="s">
        <v>81</v>
      </c>
      <c r="AV628" s="13" t="s">
        <v>81</v>
      </c>
      <c r="AW628" s="13" t="s">
        <v>33</v>
      </c>
      <c r="AX628" s="13" t="s">
        <v>72</v>
      </c>
      <c r="AY628" s="244" t="s">
        <v>174</v>
      </c>
    </row>
    <row r="629" s="15" customFormat="1">
      <c r="A629" s="15"/>
      <c r="B629" s="270"/>
      <c r="C629" s="271"/>
      <c r="D629" s="228" t="s">
        <v>197</v>
      </c>
      <c r="E629" s="272" t="s">
        <v>19</v>
      </c>
      <c r="F629" s="273" t="s">
        <v>2356</v>
      </c>
      <c r="G629" s="271"/>
      <c r="H629" s="274">
        <v>20</v>
      </c>
      <c r="I629" s="275"/>
      <c r="J629" s="271"/>
      <c r="K629" s="271"/>
      <c r="L629" s="276"/>
      <c r="M629" s="277"/>
      <c r="N629" s="278"/>
      <c r="O629" s="278"/>
      <c r="P629" s="278"/>
      <c r="Q629" s="278"/>
      <c r="R629" s="278"/>
      <c r="S629" s="278"/>
      <c r="T629" s="279"/>
      <c r="U629" s="15"/>
      <c r="V629" s="15"/>
      <c r="W629" s="15"/>
      <c r="X629" s="15"/>
      <c r="Y629" s="15"/>
      <c r="Z629" s="15"/>
      <c r="AA629" s="15"/>
      <c r="AB629" s="15"/>
      <c r="AC629" s="15"/>
      <c r="AD629" s="15"/>
      <c r="AE629" s="15"/>
      <c r="AT629" s="280" t="s">
        <v>197</v>
      </c>
      <c r="AU629" s="280" t="s">
        <v>81</v>
      </c>
      <c r="AV629" s="15" t="s">
        <v>181</v>
      </c>
      <c r="AW629" s="15" t="s">
        <v>33</v>
      </c>
      <c r="AX629" s="15" t="s">
        <v>79</v>
      </c>
      <c r="AY629" s="280" t="s">
        <v>174</v>
      </c>
    </row>
    <row r="630" s="2" customFormat="1">
      <c r="A630" s="40"/>
      <c r="B630" s="41"/>
      <c r="C630" s="215" t="s">
        <v>839</v>
      </c>
      <c r="D630" s="215" t="s">
        <v>176</v>
      </c>
      <c r="E630" s="216" t="s">
        <v>2692</v>
      </c>
      <c r="F630" s="217" t="s">
        <v>2693</v>
      </c>
      <c r="G630" s="218" t="s">
        <v>1400</v>
      </c>
      <c r="H630" s="219">
        <v>3</v>
      </c>
      <c r="I630" s="220"/>
      <c r="J630" s="221">
        <f>ROUND(I630*H630,2)</f>
        <v>0</v>
      </c>
      <c r="K630" s="217" t="s">
        <v>19</v>
      </c>
      <c r="L630" s="46"/>
      <c r="M630" s="222" t="s">
        <v>19</v>
      </c>
      <c r="N630" s="223" t="s">
        <v>43</v>
      </c>
      <c r="O630" s="86"/>
      <c r="P630" s="224">
        <f>O630*H630</f>
        <v>0</v>
      </c>
      <c r="Q630" s="224">
        <v>0</v>
      </c>
      <c r="R630" s="224">
        <f>Q630*H630</f>
        <v>0</v>
      </c>
      <c r="S630" s="224">
        <v>0</v>
      </c>
      <c r="T630" s="225">
        <f>S630*H630</f>
        <v>0</v>
      </c>
      <c r="U630" s="40"/>
      <c r="V630" s="40"/>
      <c r="W630" s="40"/>
      <c r="X630" s="40"/>
      <c r="Y630" s="40"/>
      <c r="Z630" s="40"/>
      <c r="AA630" s="40"/>
      <c r="AB630" s="40"/>
      <c r="AC630" s="40"/>
      <c r="AD630" s="40"/>
      <c r="AE630" s="40"/>
      <c r="AR630" s="226" t="s">
        <v>275</v>
      </c>
      <c r="AT630" s="226" t="s">
        <v>176</v>
      </c>
      <c r="AU630" s="226" t="s">
        <v>81</v>
      </c>
      <c r="AY630" s="19" t="s">
        <v>174</v>
      </c>
      <c r="BE630" s="227">
        <f>IF(N630="základní",J630,0)</f>
        <v>0</v>
      </c>
      <c r="BF630" s="227">
        <f>IF(N630="snížená",J630,0)</f>
        <v>0</v>
      </c>
      <c r="BG630" s="227">
        <f>IF(N630="zákl. přenesená",J630,0)</f>
        <v>0</v>
      </c>
      <c r="BH630" s="227">
        <f>IF(N630="sníž. přenesená",J630,0)</f>
        <v>0</v>
      </c>
      <c r="BI630" s="227">
        <f>IF(N630="nulová",J630,0)</f>
        <v>0</v>
      </c>
      <c r="BJ630" s="19" t="s">
        <v>79</v>
      </c>
      <c r="BK630" s="227">
        <f>ROUND(I630*H630,2)</f>
        <v>0</v>
      </c>
      <c r="BL630" s="19" t="s">
        <v>275</v>
      </c>
      <c r="BM630" s="226" t="s">
        <v>1516</v>
      </c>
    </row>
    <row r="631" s="2" customFormat="1">
      <c r="A631" s="40"/>
      <c r="B631" s="41"/>
      <c r="C631" s="42"/>
      <c r="D631" s="228" t="s">
        <v>183</v>
      </c>
      <c r="E631" s="42"/>
      <c r="F631" s="229" t="s">
        <v>2693</v>
      </c>
      <c r="G631" s="42"/>
      <c r="H631" s="42"/>
      <c r="I631" s="230"/>
      <c r="J631" s="42"/>
      <c r="K631" s="42"/>
      <c r="L631" s="46"/>
      <c r="M631" s="231"/>
      <c r="N631" s="232"/>
      <c r="O631" s="86"/>
      <c r="P631" s="86"/>
      <c r="Q631" s="86"/>
      <c r="R631" s="86"/>
      <c r="S631" s="86"/>
      <c r="T631" s="87"/>
      <c r="U631" s="40"/>
      <c r="V631" s="40"/>
      <c r="W631" s="40"/>
      <c r="X631" s="40"/>
      <c r="Y631" s="40"/>
      <c r="Z631" s="40"/>
      <c r="AA631" s="40"/>
      <c r="AB631" s="40"/>
      <c r="AC631" s="40"/>
      <c r="AD631" s="40"/>
      <c r="AE631" s="40"/>
      <c r="AT631" s="19" t="s">
        <v>183</v>
      </c>
      <c r="AU631" s="19" t="s">
        <v>81</v>
      </c>
    </row>
    <row r="632" s="2" customFormat="1">
      <c r="A632" s="40"/>
      <c r="B632" s="41"/>
      <c r="C632" s="215" t="s">
        <v>843</v>
      </c>
      <c r="D632" s="215" t="s">
        <v>176</v>
      </c>
      <c r="E632" s="216" t="s">
        <v>2694</v>
      </c>
      <c r="F632" s="217" t="s">
        <v>2695</v>
      </c>
      <c r="G632" s="218" t="s">
        <v>179</v>
      </c>
      <c r="H632" s="219">
        <v>3</v>
      </c>
      <c r="I632" s="220"/>
      <c r="J632" s="221">
        <f>ROUND(I632*H632,2)</f>
        <v>0</v>
      </c>
      <c r="K632" s="217" t="s">
        <v>180</v>
      </c>
      <c r="L632" s="46"/>
      <c r="M632" s="222" t="s">
        <v>19</v>
      </c>
      <c r="N632" s="223" t="s">
        <v>43</v>
      </c>
      <c r="O632" s="86"/>
      <c r="P632" s="224">
        <f>O632*H632</f>
        <v>0</v>
      </c>
      <c r="Q632" s="224">
        <v>0</v>
      </c>
      <c r="R632" s="224">
        <f>Q632*H632</f>
        <v>0</v>
      </c>
      <c r="S632" s="224">
        <v>0</v>
      </c>
      <c r="T632" s="225">
        <f>S632*H632</f>
        <v>0</v>
      </c>
      <c r="U632" s="40"/>
      <c r="V632" s="40"/>
      <c r="W632" s="40"/>
      <c r="X632" s="40"/>
      <c r="Y632" s="40"/>
      <c r="Z632" s="40"/>
      <c r="AA632" s="40"/>
      <c r="AB632" s="40"/>
      <c r="AC632" s="40"/>
      <c r="AD632" s="40"/>
      <c r="AE632" s="40"/>
      <c r="AR632" s="226" t="s">
        <v>275</v>
      </c>
      <c r="AT632" s="226" t="s">
        <v>176</v>
      </c>
      <c r="AU632" s="226" t="s">
        <v>81</v>
      </c>
      <c r="AY632" s="19" t="s">
        <v>174</v>
      </c>
      <c r="BE632" s="227">
        <f>IF(N632="základní",J632,0)</f>
        <v>0</v>
      </c>
      <c r="BF632" s="227">
        <f>IF(N632="snížená",J632,0)</f>
        <v>0</v>
      </c>
      <c r="BG632" s="227">
        <f>IF(N632="zákl. přenesená",J632,0)</f>
        <v>0</v>
      </c>
      <c r="BH632" s="227">
        <f>IF(N632="sníž. přenesená",J632,0)</f>
        <v>0</v>
      </c>
      <c r="BI632" s="227">
        <f>IF(N632="nulová",J632,0)</f>
        <v>0</v>
      </c>
      <c r="BJ632" s="19" t="s">
        <v>79</v>
      </c>
      <c r="BK632" s="227">
        <f>ROUND(I632*H632,2)</f>
        <v>0</v>
      </c>
      <c r="BL632" s="19" t="s">
        <v>275</v>
      </c>
      <c r="BM632" s="226" t="s">
        <v>1526</v>
      </c>
    </row>
    <row r="633" s="2" customFormat="1">
      <c r="A633" s="40"/>
      <c r="B633" s="41"/>
      <c r="C633" s="42"/>
      <c r="D633" s="228" t="s">
        <v>183</v>
      </c>
      <c r="E633" s="42"/>
      <c r="F633" s="229" t="s">
        <v>2695</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183</v>
      </c>
      <c r="AU633" s="19" t="s">
        <v>81</v>
      </c>
    </row>
    <row r="634" s="2" customFormat="1" ht="33" customHeight="1">
      <c r="A634" s="40"/>
      <c r="B634" s="41"/>
      <c r="C634" s="215" t="s">
        <v>849</v>
      </c>
      <c r="D634" s="215" t="s">
        <v>176</v>
      </c>
      <c r="E634" s="216" t="s">
        <v>2696</v>
      </c>
      <c r="F634" s="217" t="s">
        <v>2697</v>
      </c>
      <c r="G634" s="218" t="s">
        <v>179</v>
      </c>
      <c r="H634" s="219">
        <v>32</v>
      </c>
      <c r="I634" s="220"/>
      <c r="J634" s="221">
        <f>ROUND(I634*H634,2)</f>
        <v>0</v>
      </c>
      <c r="K634" s="217" t="s">
        <v>180</v>
      </c>
      <c r="L634" s="46"/>
      <c r="M634" s="222" t="s">
        <v>19</v>
      </c>
      <c r="N634" s="223" t="s">
        <v>43</v>
      </c>
      <c r="O634" s="86"/>
      <c r="P634" s="224">
        <f>O634*H634</f>
        <v>0</v>
      </c>
      <c r="Q634" s="224">
        <v>0</v>
      </c>
      <c r="R634" s="224">
        <f>Q634*H634</f>
        <v>0</v>
      </c>
      <c r="S634" s="224">
        <v>0</v>
      </c>
      <c r="T634" s="225">
        <f>S634*H634</f>
        <v>0</v>
      </c>
      <c r="U634" s="40"/>
      <c r="V634" s="40"/>
      <c r="W634" s="40"/>
      <c r="X634" s="40"/>
      <c r="Y634" s="40"/>
      <c r="Z634" s="40"/>
      <c r="AA634" s="40"/>
      <c r="AB634" s="40"/>
      <c r="AC634" s="40"/>
      <c r="AD634" s="40"/>
      <c r="AE634" s="40"/>
      <c r="AR634" s="226" t="s">
        <v>275</v>
      </c>
      <c r="AT634" s="226" t="s">
        <v>176</v>
      </c>
      <c r="AU634" s="226" t="s">
        <v>81</v>
      </c>
      <c r="AY634" s="19" t="s">
        <v>174</v>
      </c>
      <c r="BE634" s="227">
        <f>IF(N634="základní",J634,0)</f>
        <v>0</v>
      </c>
      <c r="BF634" s="227">
        <f>IF(N634="snížená",J634,0)</f>
        <v>0</v>
      </c>
      <c r="BG634" s="227">
        <f>IF(N634="zákl. přenesená",J634,0)</f>
        <v>0</v>
      </c>
      <c r="BH634" s="227">
        <f>IF(N634="sníž. přenesená",J634,0)</f>
        <v>0</v>
      </c>
      <c r="BI634" s="227">
        <f>IF(N634="nulová",J634,0)</f>
        <v>0</v>
      </c>
      <c r="BJ634" s="19" t="s">
        <v>79</v>
      </c>
      <c r="BK634" s="227">
        <f>ROUND(I634*H634,2)</f>
        <v>0</v>
      </c>
      <c r="BL634" s="19" t="s">
        <v>275</v>
      </c>
      <c r="BM634" s="226" t="s">
        <v>1539</v>
      </c>
    </row>
    <row r="635" s="2" customFormat="1">
      <c r="A635" s="40"/>
      <c r="B635" s="41"/>
      <c r="C635" s="42"/>
      <c r="D635" s="228" t="s">
        <v>183</v>
      </c>
      <c r="E635" s="42"/>
      <c r="F635" s="229" t="s">
        <v>2697</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183</v>
      </c>
      <c r="AU635" s="19" t="s">
        <v>81</v>
      </c>
    </row>
    <row r="636" s="2" customFormat="1" ht="33" customHeight="1">
      <c r="A636" s="40"/>
      <c r="B636" s="41"/>
      <c r="C636" s="215" t="s">
        <v>856</v>
      </c>
      <c r="D636" s="215" t="s">
        <v>176</v>
      </c>
      <c r="E636" s="216" t="s">
        <v>2698</v>
      </c>
      <c r="F636" s="217" t="s">
        <v>2699</v>
      </c>
      <c r="G636" s="218" t="s">
        <v>179</v>
      </c>
      <c r="H636" s="219">
        <v>7</v>
      </c>
      <c r="I636" s="220"/>
      <c r="J636" s="221">
        <f>ROUND(I636*H636,2)</f>
        <v>0</v>
      </c>
      <c r="K636" s="217" t="s">
        <v>180</v>
      </c>
      <c r="L636" s="46"/>
      <c r="M636" s="222" t="s">
        <v>19</v>
      </c>
      <c r="N636" s="223" t="s">
        <v>43</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275</v>
      </c>
      <c r="AT636" s="226" t="s">
        <v>176</v>
      </c>
      <c r="AU636" s="226" t="s">
        <v>81</v>
      </c>
      <c r="AY636" s="19" t="s">
        <v>174</v>
      </c>
      <c r="BE636" s="227">
        <f>IF(N636="základní",J636,0)</f>
        <v>0</v>
      </c>
      <c r="BF636" s="227">
        <f>IF(N636="snížená",J636,0)</f>
        <v>0</v>
      </c>
      <c r="BG636" s="227">
        <f>IF(N636="zákl. přenesená",J636,0)</f>
        <v>0</v>
      </c>
      <c r="BH636" s="227">
        <f>IF(N636="sníž. přenesená",J636,0)</f>
        <v>0</v>
      </c>
      <c r="BI636" s="227">
        <f>IF(N636="nulová",J636,0)</f>
        <v>0</v>
      </c>
      <c r="BJ636" s="19" t="s">
        <v>79</v>
      </c>
      <c r="BK636" s="227">
        <f>ROUND(I636*H636,2)</f>
        <v>0</v>
      </c>
      <c r="BL636" s="19" t="s">
        <v>275</v>
      </c>
      <c r="BM636" s="226" t="s">
        <v>1551</v>
      </c>
    </row>
    <row r="637" s="2" customFormat="1">
      <c r="A637" s="40"/>
      <c r="B637" s="41"/>
      <c r="C637" s="42"/>
      <c r="D637" s="228" t="s">
        <v>183</v>
      </c>
      <c r="E637" s="42"/>
      <c r="F637" s="229" t="s">
        <v>2699</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183</v>
      </c>
      <c r="AU637" s="19" t="s">
        <v>81</v>
      </c>
    </row>
    <row r="638" s="2" customFormat="1" ht="33" customHeight="1">
      <c r="A638" s="40"/>
      <c r="B638" s="41"/>
      <c r="C638" s="215" t="s">
        <v>862</v>
      </c>
      <c r="D638" s="215" t="s">
        <v>176</v>
      </c>
      <c r="E638" s="216" t="s">
        <v>2700</v>
      </c>
      <c r="F638" s="217" t="s">
        <v>2701</v>
      </c>
      <c r="G638" s="218" t="s">
        <v>179</v>
      </c>
      <c r="H638" s="219">
        <v>18</v>
      </c>
      <c r="I638" s="220"/>
      <c r="J638" s="221">
        <f>ROUND(I638*H638,2)</f>
        <v>0</v>
      </c>
      <c r="K638" s="217" t="s">
        <v>180</v>
      </c>
      <c r="L638" s="46"/>
      <c r="M638" s="222" t="s">
        <v>19</v>
      </c>
      <c r="N638" s="223" t="s">
        <v>43</v>
      </c>
      <c r="O638" s="86"/>
      <c r="P638" s="224">
        <f>O638*H638</f>
        <v>0</v>
      </c>
      <c r="Q638" s="224">
        <v>0</v>
      </c>
      <c r="R638" s="224">
        <f>Q638*H638</f>
        <v>0</v>
      </c>
      <c r="S638" s="224">
        <v>0</v>
      </c>
      <c r="T638" s="225">
        <f>S638*H638</f>
        <v>0</v>
      </c>
      <c r="U638" s="40"/>
      <c r="V638" s="40"/>
      <c r="W638" s="40"/>
      <c r="X638" s="40"/>
      <c r="Y638" s="40"/>
      <c r="Z638" s="40"/>
      <c r="AA638" s="40"/>
      <c r="AB638" s="40"/>
      <c r="AC638" s="40"/>
      <c r="AD638" s="40"/>
      <c r="AE638" s="40"/>
      <c r="AR638" s="226" t="s">
        <v>275</v>
      </c>
      <c r="AT638" s="226" t="s">
        <v>176</v>
      </c>
      <c r="AU638" s="226" t="s">
        <v>81</v>
      </c>
      <c r="AY638" s="19" t="s">
        <v>174</v>
      </c>
      <c r="BE638" s="227">
        <f>IF(N638="základní",J638,0)</f>
        <v>0</v>
      </c>
      <c r="BF638" s="227">
        <f>IF(N638="snížená",J638,0)</f>
        <v>0</v>
      </c>
      <c r="BG638" s="227">
        <f>IF(N638="zákl. přenesená",J638,0)</f>
        <v>0</v>
      </c>
      <c r="BH638" s="227">
        <f>IF(N638="sníž. přenesená",J638,0)</f>
        <v>0</v>
      </c>
      <c r="BI638" s="227">
        <f>IF(N638="nulová",J638,0)</f>
        <v>0</v>
      </c>
      <c r="BJ638" s="19" t="s">
        <v>79</v>
      </c>
      <c r="BK638" s="227">
        <f>ROUND(I638*H638,2)</f>
        <v>0</v>
      </c>
      <c r="BL638" s="19" t="s">
        <v>275</v>
      </c>
      <c r="BM638" s="226" t="s">
        <v>1564</v>
      </c>
    </row>
    <row r="639" s="2" customFormat="1">
      <c r="A639" s="40"/>
      <c r="B639" s="41"/>
      <c r="C639" s="42"/>
      <c r="D639" s="228" t="s">
        <v>183</v>
      </c>
      <c r="E639" s="42"/>
      <c r="F639" s="229" t="s">
        <v>2701</v>
      </c>
      <c r="G639" s="42"/>
      <c r="H639" s="42"/>
      <c r="I639" s="230"/>
      <c r="J639" s="42"/>
      <c r="K639" s="42"/>
      <c r="L639" s="46"/>
      <c r="M639" s="231"/>
      <c r="N639" s="232"/>
      <c r="O639" s="86"/>
      <c r="P639" s="86"/>
      <c r="Q639" s="86"/>
      <c r="R639" s="86"/>
      <c r="S639" s="86"/>
      <c r="T639" s="87"/>
      <c r="U639" s="40"/>
      <c r="V639" s="40"/>
      <c r="W639" s="40"/>
      <c r="X639" s="40"/>
      <c r="Y639" s="40"/>
      <c r="Z639" s="40"/>
      <c r="AA639" s="40"/>
      <c r="AB639" s="40"/>
      <c r="AC639" s="40"/>
      <c r="AD639" s="40"/>
      <c r="AE639" s="40"/>
      <c r="AT639" s="19" t="s">
        <v>183</v>
      </c>
      <c r="AU639" s="19" t="s">
        <v>81</v>
      </c>
    </row>
    <row r="640" s="2" customFormat="1" ht="33" customHeight="1">
      <c r="A640" s="40"/>
      <c r="B640" s="41"/>
      <c r="C640" s="215" t="s">
        <v>868</v>
      </c>
      <c r="D640" s="215" t="s">
        <v>176</v>
      </c>
      <c r="E640" s="216" t="s">
        <v>2702</v>
      </c>
      <c r="F640" s="217" t="s">
        <v>2703</v>
      </c>
      <c r="G640" s="218" t="s">
        <v>179</v>
      </c>
      <c r="H640" s="219">
        <v>15</v>
      </c>
      <c r="I640" s="220"/>
      <c r="J640" s="221">
        <f>ROUND(I640*H640,2)</f>
        <v>0</v>
      </c>
      <c r="K640" s="217" t="s">
        <v>180</v>
      </c>
      <c r="L640" s="46"/>
      <c r="M640" s="222" t="s">
        <v>19</v>
      </c>
      <c r="N640" s="223" t="s">
        <v>43</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275</v>
      </c>
      <c r="AT640" s="226" t="s">
        <v>176</v>
      </c>
      <c r="AU640" s="226" t="s">
        <v>81</v>
      </c>
      <c r="AY640" s="19" t="s">
        <v>174</v>
      </c>
      <c r="BE640" s="227">
        <f>IF(N640="základní",J640,0)</f>
        <v>0</v>
      </c>
      <c r="BF640" s="227">
        <f>IF(N640="snížená",J640,0)</f>
        <v>0</v>
      </c>
      <c r="BG640" s="227">
        <f>IF(N640="zákl. přenesená",J640,0)</f>
        <v>0</v>
      </c>
      <c r="BH640" s="227">
        <f>IF(N640="sníž. přenesená",J640,0)</f>
        <v>0</v>
      </c>
      <c r="BI640" s="227">
        <f>IF(N640="nulová",J640,0)</f>
        <v>0</v>
      </c>
      <c r="BJ640" s="19" t="s">
        <v>79</v>
      </c>
      <c r="BK640" s="227">
        <f>ROUND(I640*H640,2)</f>
        <v>0</v>
      </c>
      <c r="BL640" s="19" t="s">
        <v>275</v>
      </c>
      <c r="BM640" s="226" t="s">
        <v>1577</v>
      </c>
    </row>
    <row r="641" s="2" customFormat="1">
      <c r="A641" s="40"/>
      <c r="B641" s="41"/>
      <c r="C641" s="42"/>
      <c r="D641" s="228" t="s">
        <v>183</v>
      </c>
      <c r="E641" s="42"/>
      <c r="F641" s="229" t="s">
        <v>2703</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183</v>
      </c>
      <c r="AU641" s="19" t="s">
        <v>81</v>
      </c>
    </row>
    <row r="642" s="2" customFormat="1" ht="33" customHeight="1">
      <c r="A642" s="40"/>
      <c r="B642" s="41"/>
      <c r="C642" s="215" t="s">
        <v>875</v>
      </c>
      <c r="D642" s="215" t="s">
        <v>176</v>
      </c>
      <c r="E642" s="216" t="s">
        <v>2704</v>
      </c>
      <c r="F642" s="217" t="s">
        <v>2705</v>
      </c>
      <c r="G642" s="218" t="s">
        <v>179</v>
      </c>
      <c r="H642" s="219">
        <v>46</v>
      </c>
      <c r="I642" s="220"/>
      <c r="J642" s="221">
        <f>ROUND(I642*H642,2)</f>
        <v>0</v>
      </c>
      <c r="K642" s="217" t="s">
        <v>180</v>
      </c>
      <c r="L642" s="46"/>
      <c r="M642" s="222" t="s">
        <v>19</v>
      </c>
      <c r="N642" s="223" t="s">
        <v>43</v>
      </c>
      <c r="O642" s="86"/>
      <c r="P642" s="224">
        <f>O642*H642</f>
        <v>0</v>
      </c>
      <c r="Q642" s="224">
        <v>0</v>
      </c>
      <c r="R642" s="224">
        <f>Q642*H642</f>
        <v>0</v>
      </c>
      <c r="S642" s="224">
        <v>0</v>
      </c>
      <c r="T642" s="225">
        <f>S642*H642</f>
        <v>0</v>
      </c>
      <c r="U642" s="40"/>
      <c r="V642" s="40"/>
      <c r="W642" s="40"/>
      <c r="X642" s="40"/>
      <c r="Y642" s="40"/>
      <c r="Z642" s="40"/>
      <c r="AA642" s="40"/>
      <c r="AB642" s="40"/>
      <c r="AC642" s="40"/>
      <c r="AD642" s="40"/>
      <c r="AE642" s="40"/>
      <c r="AR642" s="226" t="s">
        <v>275</v>
      </c>
      <c r="AT642" s="226" t="s">
        <v>176</v>
      </c>
      <c r="AU642" s="226" t="s">
        <v>81</v>
      </c>
      <c r="AY642" s="19" t="s">
        <v>174</v>
      </c>
      <c r="BE642" s="227">
        <f>IF(N642="základní",J642,0)</f>
        <v>0</v>
      </c>
      <c r="BF642" s="227">
        <f>IF(N642="snížená",J642,0)</f>
        <v>0</v>
      </c>
      <c r="BG642" s="227">
        <f>IF(N642="zákl. přenesená",J642,0)</f>
        <v>0</v>
      </c>
      <c r="BH642" s="227">
        <f>IF(N642="sníž. přenesená",J642,0)</f>
        <v>0</v>
      </c>
      <c r="BI642" s="227">
        <f>IF(N642="nulová",J642,0)</f>
        <v>0</v>
      </c>
      <c r="BJ642" s="19" t="s">
        <v>79</v>
      </c>
      <c r="BK642" s="227">
        <f>ROUND(I642*H642,2)</f>
        <v>0</v>
      </c>
      <c r="BL642" s="19" t="s">
        <v>275</v>
      </c>
      <c r="BM642" s="226" t="s">
        <v>1591</v>
      </c>
    </row>
    <row r="643" s="2" customFormat="1">
      <c r="A643" s="40"/>
      <c r="B643" s="41"/>
      <c r="C643" s="42"/>
      <c r="D643" s="228" t="s">
        <v>183</v>
      </c>
      <c r="E643" s="42"/>
      <c r="F643" s="229" t="s">
        <v>2705</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183</v>
      </c>
      <c r="AU643" s="19" t="s">
        <v>81</v>
      </c>
    </row>
    <row r="644" s="2" customFormat="1" ht="33" customHeight="1">
      <c r="A644" s="40"/>
      <c r="B644" s="41"/>
      <c r="C644" s="215" t="s">
        <v>882</v>
      </c>
      <c r="D644" s="215" t="s">
        <v>176</v>
      </c>
      <c r="E644" s="216" t="s">
        <v>2706</v>
      </c>
      <c r="F644" s="217" t="s">
        <v>2707</v>
      </c>
      <c r="G644" s="218" t="s">
        <v>179</v>
      </c>
      <c r="H644" s="219">
        <v>21</v>
      </c>
      <c r="I644" s="220"/>
      <c r="J644" s="221">
        <f>ROUND(I644*H644,2)</f>
        <v>0</v>
      </c>
      <c r="K644" s="217" t="s">
        <v>180</v>
      </c>
      <c r="L644" s="46"/>
      <c r="M644" s="222" t="s">
        <v>19</v>
      </c>
      <c r="N644" s="223" t="s">
        <v>43</v>
      </c>
      <c r="O644" s="86"/>
      <c r="P644" s="224">
        <f>O644*H644</f>
        <v>0</v>
      </c>
      <c r="Q644" s="224">
        <v>0</v>
      </c>
      <c r="R644" s="224">
        <f>Q644*H644</f>
        <v>0</v>
      </c>
      <c r="S644" s="224">
        <v>0</v>
      </c>
      <c r="T644" s="225">
        <f>S644*H644</f>
        <v>0</v>
      </c>
      <c r="U644" s="40"/>
      <c r="V644" s="40"/>
      <c r="W644" s="40"/>
      <c r="X644" s="40"/>
      <c r="Y644" s="40"/>
      <c r="Z644" s="40"/>
      <c r="AA644" s="40"/>
      <c r="AB644" s="40"/>
      <c r="AC644" s="40"/>
      <c r="AD644" s="40"/>
      <c r="AE644" s="40"/>
      <c r="AR644" s="226" t="s">
        <v>275</v>
      </c>
      <c r="AT644" s="226" t="s">
        <v>176</v>
      </c>
      <c r="AU644" s="226" t="s">
        <v>81</v>
      </c>
      <c r="AY644" s="19" t="s">
        <v>174</v>
      </c>
      <c r="BE644" s="227">
        <f>IF(N644="základní",J644,0)</f>
        <v>0</v>
      </c>
      <c r="BF644" s="227">
        <f>IF(N644="snížená",J644,0)</f>
        <v>0</v>
      </c>
      <c r="BG644" s="227">
        <f>IF(N644="zákl. přenesená",J644,0)</f>
        <v>0</v>
      </c>
      <c r="BH644" s="227">
        <f>IF(N644="sníž. přenesená",J644,0)</f>
        <v>0</v>
      </c>
      <c r="BI644" s="227">
        <f>IF(N644="nulová",J644,0)</f>
        <v>0</v>
      </c>
      <c r="BJ644" s="19" t="s">
        <v>79</v>
      </c>
      <c r="BK644" s="227">
        <f>ROUND(I644*H644,2)</f>
        <v>0</v>
      </c>
      <c r="BL644" s="19" t="s">
        <v>275</v>
      </c>
      <c r="BM644" s="226" t="s">
        <v>1605</v>
      </c>
    </row>
    <row r="645" s="2" customFormat="1">
      <c r="A645" s="40"/>
      <c r="B645" s="41"/>
      <c r="C645" s="42"/>
      <c r="D645" s="228" t="s">
        <v>183</v>
      </c>
      <c r="E645" s="42"/>
      <c r="F645" s="229" t="s">
        <v>2707</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183</v>
      </c>
      <c r="AU645" s="19" t="s">
        <v>81</v>
      </c>
    </row>
    <row r="646" s="2" customFormat="1" ht="33" customHeight="1">
      <c r="A646" s="40"/>
      <c r="B646" s="41"/>
      <c r="C646" s="215" t="s">
        <v>890</v>
      </c>
      <c r="D646" s="215" t="s">
        <v>176</v>
      </c>
      <c r="E646" s="216" t="s">
        <v>2708</v>
      </c>
      <c r="F646" s="217" t="s">
        <v>2709</v>
      </c>
      <c r="G646" s="218" t="s">
        <v>179</v>
      </c>
      <c r="H646" s="219">
        <v>29</v>
      </c>
      <c r="I646" s="220"/>
      <c r="J646" s="221">
        <f>ROUND(I646*H646,2)</f>
        <v>0</v>
      </c>
      <c r="K646" s="217" t="s">
        <v>180</v>
      </c>
      <c r="L646" s="46"/>
      <c r="M646" s="222" t="s">
        <v>19</v>
      </c>
      <c r="N646" s="223" t="s">
        <v>43</v>
      </c>
      <c r="O646" s="86"/>
      <c r="P646" s="224">
        <f>O646*H646</f>
        <v>0</v>
      </c>
      <c r="Q646" s="224">
        <v>0</v>
      </c>
      <c r="R646" s="224">
        <f>Q646*H646</f>
        <v>0</v>
      </c>
      <c r="S646" s="224">
        <v>0</v>
      </c>
      <c r="T646" s="225">
        <f>S646*H646</f>
        <v>0</v>
      </c>
      <c r="U646" s="40"/>
      <c r="V646" s="40"/>
      <c r="W646" s="40"/>
      <c r="X646" s="40"/>
      <c r="Y646" s="40"/>
      <c r="Z646" s="40"/>
      <c r="AA646" s="40"/>
      <c r="AB646" s="40"/>
      <c r="AC646" s="40"/>
      <c r="AD646" s="40"/>
      <c r="AE646" s="40"/>
      <c r="AR646" s="226" t="s">
        <v>275</v>
      </c>
      <c r="AT646" s="226" t="s">
        <v>176</v>
      </c>
      <c r="AU646" s="226" t="s">
        <v>81</v>
      </c>
      <c r="AY646" s="19" t="s">
        <v>174</v>
      </c>
      <c r="BE646" s="227">
        <f>IF(N646="základní",J646,0)</f>
        <v>0</v>
      </c>
      <c r="BF646" s="227">
        <f>IF(N646="snížená",J646,0)</f>
        <v>0</v>
      </c>
      <c r="BG646" s="227">
        <f>IF(N646="zákl. přenesená",J646,0)</f>
        <v>0</v>
      </c>
      <c r="BH646" s="227">
        <f>IF(N646="sníž. přenesená",J646,0)</f>
        <v>0</v>
      </c>
      <c r="BI646" s="227">
        <f>IF(N646="nulová",J646,0)</f>
        <v>0</v>
      </c>
      <c r="BJ646" s="19" t="s">
        <v>79</v>
      </c>
      <c r="BK646" s="227">
        <f>ROUND(I646*H646,2)</f>
        <v>0</v>
      </c>
      <c r="BL646" s="19" t="s">
        <v>275</v>
      </c>
      <c r="BM646" s="226" t="s">
        <v>1617</v>
      </c>
    </row>
    <row r="647" s="2" customFormat="1">
      <c r="A647" s="40"/>
      <c r="B647" s="41"/>
      <c r="C647" s="42"/>
      <c r="D647" s="228" t="s">
        <v>183</v>
      </c>
      <c r="E647" s="42"/>
      <c r="F647" s="229" t="s">
        <v>2709</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183</v>
      </c>
      <c r="AU647" s="19" t="s">
        <v>81</v>
      </c>
    </row>
    <row r="648" s="2" customFormat="1" ht="33" customHeight="1">
      <c r="A648" s="40"/>
      <c r="B648" s="41"/>
      <c r="C648" s="215" t="s">
        <v>896</v>
      </c>
      <c r="D648" s="215" t="s">
        <v>176</v>
      </c>
      <c r="E648" s="216" t="s">
        <v>2710</v>
      </c>
      <c r="F648" s="217" t="s">
        <v>2711</v>
      </c>
      <c r="G648" s="218" t="s">
        <v>179</v>
      </c>
      <c r="H648" s="219">
        <v>24</v>
      </c>
      <c r="I648" s="220"/>
      <c r="J648" s="221">
        <f>ROUND(I648*H648,2)</f>
        <v>0</v>
      </c>
      <c r="K648" s="217" t="s">
        <v>180</v>
      </c>
      <c r="L648" s="46"/>
      <c r="M648" s="222" t="s">
        <v>19</v>
      </c>
      <c r="N648" s="223" t="s">
        <v>43</v>
      </c>
      <c r="O648" s="86"/>
      <c r="P648" s="224">
        <f>O648*H648</f>
        <v>0</v>
      </c>
      <c r="Q648" s="224">
        <v>0</v>
      </c>
      <c r="R648" s="224">
        <f>Q648*H648</f>
        <v>0</v>
      </c>
      <c r="S648" s="224">
        <v>0</v>
      </c>
      <c r="T648" s="225">
        <f>S648*H648</f>
        <v>0</v>
      </c>
      <c r="U648" s="40"/>
      <c r="V648" s="40"/>
      <c r="W648" s="40"/>
      <c r="X648" s="40"/>
      <c r="Y648" s="40"/>
      <c r="Z648" s="40"/>
      <c r="AA648" s="40"/>
      <c r="AB648" s="40"/>
      <c r="AC648" s="40"/>
      <c r="AD648" s="40"/>
      <c r="AE648" s="40"/>
      <c r="AR648" s="226" t="s">
        <v>275</v>
      </c>
      <c r="AT648" s="226" t="s">
        <v>176</v>
      </c>
      <c r="AU648" s="226" t="s">
        <v>81</v>
      </c>
      <c r="AY648" s="19" t="s">
        <v>174</v>
      </c>
      <c r="BE648" s="227">
        <f>IF(N648="základní",J648,0)</f>
        <v>0</v>
      </c>
      <c r="BF648" s="227">
        <f>IF(N648="snížená",J648,0)</f>
        <v>0</v>
      </c>
      <c r="BG648" s="227">
        <f>IF(N648="zákl. přenesená",J648,0)</f>
        <v>0</v>
      </c>
      <c r="BH648" s="227">
        <f>IF(N648="sníž. přenesená",J648,0)</f>
        <v>0</v>
      </c>
      <c r="BI648" s="227">
        <f>IF(N648="nulová",J648,0)</f>
        <v>0</v>
      </c>
      <c r="BJ648" s="19" t="s">
        <v>79</v>
      </c>
      <c r="BK648" s="227">
        <f>ROUND(I648*H648,2)</f>
        <v>0</v>
      </c>
      <c r="BL648" s="19" t="s">
        <v>275</v>
      </c>
      <c r="BM648" s="226" t="s">
        <v>1629</v>
      </c>
    </row>
    <row r="649" s="2" customFormat="1">
      <c r="A649" s="40"/>
      <c r="B649" s="41"/>
      <c r="C649" s="42"/>
      <c r="D649" s="228" t="s">
        <v>183</v>
      </c>
      <c r="E649" s="42"/>
      <c r="F649" s="229" t="s">
        <v>2711</v>
      </c>
      <c r="G649" s="42"/>
      <c r="H649" s="42"/>
      <c r="I649" s="230"/>
      <c r="J649" s="42"/>
      <c r="K649" s="42"/>
      <c r="L649" s="46"/>
      <c r="M649" s="231"/>
      <c r="N649" s="232"/>
      <c r="O649" s="86"/>
      <c r="P649" s="86"/>
      <c r="Q649" s="86"/>
      <c r="R649" s="86"/>
      <c r="S649" s="86"/>
      <c r="T649" s="87"/>
      <c r="U649" s="40"/>
      <c r="V649" s="40"/>
      <c r="W649" s="40"/>
      <c r="X649" s="40"/>
      <c r="Y649" s="40"/>
      <c r="Z649" s="40"/>
      <c r="AA649" s="40"/>
      <c r="AB649" s="40"/>
      <c r="AC649" s="40"/>
      <c r="AD649" s="40"/>
      <c r="AE649" s="40"/>
      <c r="AT649" s="19" t="s">
        <v>183</v>
      </c>
      <c r="AU649" s="19" t="s">
        <v>81</v>
      </c>
    </row>
    <row r="650" s="2" customFormat="1" ht="55.5" customHeight="1">
      <c r="A650" s="40"/>
      <c r="B650" s="41"/>
      <c r="C650" s="215" t="s">
        <v>904</v>
      </c>
      <c r="D650" s="215" t="s">
        <v>176</v>
      </c>
      <c r="E650" s="216" t="s">
        <v>2712</v>
      </c>
      <c r="F650" s="217" t="s">
        <v>2713</v>
      </c>
      <c r="G650" s="218" t="s">
        <v>179</v>
      </c>
      <c r="H650" s="219">
        <v>78</v>
      </c>
      <c r="I650" s="220"/>
      <c r="J650" s="221">
        <f>ROUND(I650*H650,2)</f>
        <v>0</v>
      </c>
      <c r="K650" s="217" t="s">
        <v>180</v>
      </c>
      <c r="L650" s="46"/>
      <c r="M650" s="222" t="s">
        <v>19</v>
      </c>
      <c r="N650" s="223" t="s">
        <v>43</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275</v>
      </c>
      <c r="AT650" s="226" t="s">
        <v>176</v>
      </c>
      <c r="AU650" s="226" t="s">
        <v>81</v>
      </c>
      <c r="AY650" s="19" t="s">
        <v>174</v>
      </c>
      <c r="BE650" s="227">
        <f>IF(N650="základní",J650,0)</f>
        <v>0</v>
      </c>
      <c r="BF650" s="227">
        <f>IF(N650="snížená",J650,0)</f>
        <v>0</v>
      </c>
      <c r="BG650" s="227">
        <f>IF(N650="zákl. přenesená",J650,0)</f>
        <v>0</v>
      </c>
      <c r="BH650" s="227">
        <f>IF(N650="sníž. přenesená",J650,0)</f>
        <v>0</v>
      </c>
      <c r="BI650" s="227">
        <f>IF(N650="nulová",J650,0)</f>
        <v>0</v>
      </c>
      <c r="BJ650" s="19" t="s">
        <v>79</v>
      </c>
      <c r="BK650" s="227">
        <f>ROUND(I650*H650,2)</f>
        <v>0</v>
      </c>
      <c r="BL650" s="19" t="s">
        <v>275</v>
      </c>
      <c r="BM650" s="226" t="s">
        <v>1643</v>
      </c>
    </row>
    <row r="651" s="2" customFormat="1">
      <c r="A651" s="40"/>
      <c r="B651" s="41"/>
      <c r="C651" s="42"/>
      <c r="D651" s="228" t="s">
        <v>183</v>
      </c>
      <c r="E651" s="42"/>
      <c r="F651" s="229" t="s">
        <v>2713</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183</v>
      </c>
      <c r="AU651" s="19" t="s">
        <v>81</v>
      </c>
    </row>
    <row r="652" s="2" customFormat="1">
      <c r="A652" s="40"/>
      <c r="B652" s="41"/>
      <c r="C652" s="42"/>
      <c r="D652" s="228" t="s">
        <v>185</v>
      </c>
      <c r="E652" s="42"/>
      <c r="F652" s="233" t="s">
        <v>2714</v>
      </c>
      <c r="G652" s="42"/>
      <c r="H652" s="42"/>
      <c r="I652" s="230"/>
      <c r="J652" s="42"/>
      <c r="K652" s="42"/>
      <c r="L652" s="46"/>
      <c r="M652" s="231"/>
      <c r="N652" s="232"/>
      <c r="O652" s="86"/>
      <c r="P652" s="86"/>
      <c r="Q652" s="86"/>
      <c r="R652" s="86"/>
      <c r="S652" s="86"/>
      <c r="T652" s="87"/>
      <c r="U652" s="40"/>
      <c r="V652" s="40"/>
      <c r="W652" s="40"/>
      <c r="X652" s="40"/>
      <c r="Y652" s="40"/>
      <c r="Z652" s="40"/>
      <c r="AA652" s="40"/>
      <c r="AB652" s="40"/>
      <c r="AC652" s="40"/>
      <c r="AD652" s="40"/>
      <c r="AE652" s="40"/>
      <c r="AT652" s="19" t="s">
        <v>185</v>
      </c>
      <c r="AU652" s="19" t="s">
        <v>81</v>
      </c>
    </row>
    <row r="653" s="13" customFormat="1">
      <c r="A653" s="13"/>
      <c r="B653" s="234"/>
      <c r="C653" s="235"/>
      <c r="D653" s="228" t="s">
        <v>197</v>
      </c>
      <c r="E653" s="236" t="s">
        <v>19</v>
      </c>
      <c r="F653" s="237" t="s">
        <v>2715</v>
      </c>
      <c r="G653" s="235"/>
      <c r="H653" s="238">
        <v>78</v>
      </c>
      <c r="I653" s="239"/>
      <c r="J653" s="235"/>
      <c r="K653" s="235"/>
      <c r="L653" s="240"/>
      <c r="M653" s="241"/>
      <c r="N653" s="242"/>
      <c r="O653" s="242"/>
      <c r="P653" s="242"/>
      <c r="Q653" s="242"/>
      <c r="R653" s="242"/>
      <c r="S653" s="242"/>
      <c r="T653" s="243"/>
      <c r="U653" s="13"/>
      <c r="V653" s="13"/>
      <c r="W653" s="13"/>
      <c r="X653" s="13"/>
      <c r="Y653" s="13"/>
      <c r="Z653" s="13"/>
      <c r="AA653" s="13"/>
      <c r="AB653" s="13"/>
      <c r="AC653" s="13"/>
      <c r="AD653" s="13"/>
      <c r="AE653" s="13"/>
      <c r="AT653" s="244" t="s">
        <v>197</v>
      </c>
      <c r="AU653" s="244" t="s">
        <v>81</v>
      </c>
      <c r="AV653" s="13" t="s">
        <v>81</v>
      </c>
      <c r="AW653" s="13" t="s">
        <v>33</v>
      </c>
      <c r="AX653" s="13" t="s">
        <v>72</v>
      </c>
      <c r="AY653" s="244" t="s">
        <v>174</v>
      </c>
    </row>
    <row r="654" s="15" customFormat="1">
      <c r="A654" s="15"/>
      <c r="B654" s="270"/>
      <c r="C654" s="271"/>
      <c r="D654" s="228" t="s">
        <v>197</v>
      </c>
      <c r="E654" s="272" t="s">
        <v>19</v>
      </c>
      <c r="F654" s="273" t="s">
        <v>2356</v>
      </c>
      <c r="G654" s="271"/>
      <c r="H654" s="274">
        <v>78</v>
      </c>
      <c r="I654" s="275"/>
      <c r="J654" s="271"/>
      <c r="K654" s="271"/>
      <c r="L654" s="276"/>
      <c r="M654" s="277"/>
      <c r="N654" s="278"/>
      <c r="O654" s="278"/>
      <c r="P654" s="278"/>
      <c r="Q654" s="278"/>
      <c r="R654" s="278"/>
      <c r="S654" s="278"/>
      <c r="T654" s="279"/>
      <c r="U654" s="15"/>
      <c r="V654" s="15"/>
      <c r="W654" s="15"/>
      <c r="X654" s="15"/>
      <c r="Y654" s="15"/>
      <c r="Z654" s="15"/>
      <c r="AA654" s="15"/>
      <c r="AB654" s="15"/>
      <c r="AC654" s="15"/>
      <c r="AD654" s="15"/>
      <c r="AE654" s="15"/>
      <c r="AT654" s="280" t="s">
        <v>197</v>
      </c>
      <c r="AU654" s="280" t="s">
        <v>81</v>
      </c>
      <c r="AV654" s="15" t="s">
        <v>181</v>
      </c>
      <c r="AW654" s="15" t="s">
        <v>33</v>
      </c>
      <c r="AX654" s="15" t="s">
        <v>79</v>
      </c>
      <c r="AY654" s="280" t="s">
        <v>174</v>
      </c>
    </row>
    <row r="655" s="2" customFormat="1" ht="55.5" customHeight="1">
      <c r="A655" s="40"/>
      <c r="B655" s="41"/>
      <c r="C655" s="215" t="s">
        <v>909</v>
      </c>
      <c r="D655" s="215" t="s">
        <v>176</v>
      </c>
      <c r="E655" s="216" t="s">
        <v>2716</v>
      </c>
      <c r="F655" s="217" t="s">
        <v>2717</v>
      </c>
      <c r="G655" s="218" t="s">
        <v>179</v>
      </c>
      <c r="H655" s="219">
        <v>99</v>
      </c>
      <c r="I655" s="220"/>
      <c r="J655" s="221">
        <f>ROUND(I655*H655,2)</f>
        <v>0</v>
      </c>
      <c r="K655" s="217" t="s">
        <v>180</v>
      </c>
      <c r="L655" s="46"/>
      <c r="M655" s="222" t="s">
        <v>19</v>
      </c>
      <c r="N655" s="223" t="s">
        <v>43</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275</v>
      </c>
      <c r="AT655" s="226" t="s">
        <v>176</v>
      </c>
      <c r="AU655" s="226" t="s">
        <v>81</v>
      </c>
      <c r="AY655" s="19" t="s">
        <v>174</v>
      </c>
      <c r="BE655" s="227">
        <f>IF(N655="základní",J655,0)</f>
        <v>0</v>
      </c>
      <c r="BF655" s="227">
        <f>IF(N655="snížená",J655,0)</f>
        <v>0</v>
      </c>
      <c r="BG655" s="227">
        <f>IF(N655="zákl. přenesená",J655,0)</f>
        <v>0</v>
      </c>
      <c r="BH655" s="227">
        <f>IF(N655="sníž. přenesená",J655,0)</f>
        <v>0</v>
      </c>
      <c r="BI655" s="227">
        <f>IF(N655="nulová",J655,0)</f>
        <v>0</v>
      </c>
      <c r="BJ655" s="19" t="s">
        <v>79</v>
      </c>
      <c r="BK655" s="227">
        <f>ROUND(I655*H655,2)</f>
        <v>0</v>
      </c>
      <c r="BL655" s="19" t="s">
        <v>275</v>
      </c>
      <c r="BM655" s="226" t="s">
        <v>1652</v>
      </c>
    </row>
    <row r="656" s="2" customFormat="1">
      <c r="A656" s="40"/>
      <c r="B656" s="41"/>
      <c r="C656" s="42"/>
      <c r="D656" s="228" t="s">
        <v>183</v>
      </c>
      <c r="E656" s="42"/>
      <c r="F656" s="229" t="s">
        <v>2717</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183</v>
      </c>
      <c r="AU656" s="19" t="s">
        <v>81</v>
      </c>
    </row>
    <row r="657" s="2" customFormat="1">
      <c r="A657" s="40"/>
      <c r="B657" s="41"/>
      <c r="C657" s="42"/>
      <c r="D657" s="228" t="s">
        <v>185</v>
      </c>
      <c r="E657" s="42"/>
      <c r="F657" s="233" t="s">
        <v>2714</v>
      </c>
      <c r="G657" s="42"/>
      <c r="H657" s="42"/>
      <c r="I657" s="230"/>
      <c r="J657" s="42"/>
      <c r="K657" s="42"/>
      <c r="L657" s="46"/>
      <c r="M657" s="231"/>
      <c r="N657" s="232"/>
      <c r="O657" s="86"/>
      <c r="P657" s="86"/>
      <c r="Q657" s="86"/>
      <c r="R657" s="86"/>
      <c r="S657" s="86"/>
      <c r="T657" s="87"/>
      <c r="U657" s="40"/>
      <c r="V657" s="40"/>
      <c r="W657" s="40"/>
      <c r="X657" s="40"/>
      <c r="Y657" s="40"/>
      <c r="Z657" s="40"/>
      <c r="AA657" s="40"/>
      <c r="AB657" s="40"/>
      <c r="AC657" s="40"/>
      <c r="AD657" s="40"/>
      <c r="AE657" s="40"/>
      <c r="AT657" s="19" t="s">
        <v>185</v>
      </c>
      <c r="AU657" s="19" t="s">
        <v>81</v>
      </c>
    </row>
    <row r="658" s="13" customFormat="1">
      <c r="A658" s="13"/>
      <c r="B658" s="234"/>
      <c r="C658" s="235"/>
      <c r="D658" s="228" t="s">
        <v>197</v>
      </c>
      <c r="E658" s="236" t="s">
        <v>19</v>
      </c>
      <c r="F658" s="237" t="s">
        <v>2718</v>
      </c>
      <c r="G658" s="235"/>
      <c r="H658" s="238">
        <v>99</v>
      </c>
      <c r="I658" s="239"/>
      <c r="J658" s="235"/>
      <c r="K658" s="235"/>
      <c r="L658" s="240"/>
      <c r="M658" s="241"/>
      <c r="N658" s="242"/>
      <c r="O658" s="242"/>
      <c r="P658" s="242"/>
      <c r="Q658" s="242"/>
      <c r="R658" s="242"/>
      <c r="S658" s="242"/>
      <c r="T658" s="243"/>
      <c r="U658" s="13"/>
      <c r="V658" s="13"/>
      <c r="W658" s="13"/>
      <c r="X658" s="13"/>
      <c r="Y658" s="13"/>
      <c r="Z658" s="13"/>
      <c r="AA658" s="13"/>
      <c r="AB658" s="13"/>
      <c r="AC658" s="13"/>
      <c r="AD658" s="13"/>
      <c r="AE658" s="13"/>
      <c r="AT658" s="244" t="s">
        <v>197</v>
      </c>
      <c r="AU658" s="244" t="s">
        <v>81</v>
      </c>
      <c r="AV658" s="13" t="s">
        <v>81</v>
      </c>
      <c r="AW658" s="13" t="s">
        <v>33</v>
      </c>
      <c r="AX658" s="13" t="s">
        <v>72</v>
      </c>
      <c r="AY658" s="244" t="s">
        <v>174</v>
      </c>
    </row>
    <row r="659" s="15" customFormat="1">
      <c r="A659" s="15"/>
      <c r="B659" s="270"/>
      <c r="C659" s="271"/>
      <c r="D659" s="228" t="s">
        <v>197</v>
      </c>
      <c r="E659" s="272" t="s">
        <v>19</v>
      </c>
      <c r="F659" s="273" t="s">
        <v>2356</v>
      </c>
      <c r="G659" s="271"/>
      <c r="H659" s="274">
        <v>99</v>
      </c>
      <c r="I659" s="275"/>
      <c r="J659" s="271"/>
      <c r="K659" s="271"/>
      <c r="L659" s="276"/>
      <c r="M659" s="277"/>
      <c r="N659" s="278"/>
      <c r="O659" s="278"/>
      <c r="P659" s="278"/>
      <c r="Q659" s="278"/>
      <c r="R659" s="278"/>
      <c r="S659" s="278"/>
      <c r="T659" s="279"/>
      <c r="U659" s="15"/>
      <c r="V659" s="15"/>
      <c r="W659" s="15"/>
      <c r="X659" s="15"/>
      <c r="Y659" s="15"/>
      <c r="Z659" s="15"/>
      <c r="AA659" s="15"/>
      <c r="AB659" s="15"/>
      <c r="AC659" s="15"/>
      <c r="AD659" s="15"/>
      <c r="AE659" s="15"/>
      <c r="AT659" s="280" t="s">
        <v>197</v>
      </c>
      <c r="AU659" s="280" t="s">
        <v>81</v>
      </c>
      <c r="AV659" s="15" t="s">
        <v>181</v>
      </c>
      <c r="AW659" s="15" t="s">
        <v>33</v>
      </c>
      <c r="AX659" s="15" t="s">
        <v>79</v>
      </c>
      <c r="AY659" s="280" t="s">
        <v>174</v>
      </c>
    </row>
    <row r="660" s="2" customFormat="1" ht="55.5" customHeight="1">
      <c r="A660" s="40"/>
      <c r="B660" s="41"/>
      <c r="C660" s="215" t="s">
        <v>915</v>
      </c>
      <c r="D660" s="215" t="s">
        <v>176</v>
      </c>
      <c r="E660" s="216" t="s">
        <v>2719</v>
      </c>
      <c r="F660" s="217" t="s">
        <v>2720</v>
      </c>
      <c r="G660" s="218" t="s">
        <v>179</v>
      </c>
      <c r="H660" s="219">
        <v>15</v>
      </c>
      <c r="I660" s="220"/>
      <c r="J660" s="221">
        <f>ROUND(I660*H660,2)</f>
        <v>0</v>
      </c>
      <c r="K660" s="217" t="s">
        <v>180</v>
      </c>
      <c r="L660" s="46"/>
      <c r="M660" s="222" t="s">
        <v>19</v>
      </c>
      <c r="N660" s="223" t="s">
        <v>43</v>
      </c>
      <c r="O660" s="86"/>
      <c r="P660" s="224">
        <f>O660*H660</f>
        <v>0</v>
      </c>
      <c r="Q660" s="224">
        <v>0</v>
      </c>
      <c r="R660" s="224">
        <f>Q660*H660</f>
        <v>0</v>
      </c>
      <c r="S660" s="224">
        <v>0</v>
      </c>
      <c r="T660" s="225">
        <f>S660*H660</f>
        <v>0</v>
      </c>
      <c r="U660" s="40"/>
      <c r="V660" s="40"/>
      <c r="W660" s="40"/>
      <c r="X660" s="40"/>
      <c r="Y660" s="40"/>
      <c r="Z660" s="40"/>
      <c r="AA660" s="40"/>
      <c r="AB660" s="40"/>
      <c r="AC660" s="40"/>
      <c r="AD660" s="40"/>
      <c r="AE660" s="40"/>
      <c r="AR660" s="226" t="s">
        <v>275</v>
      </c>
      <c r="AT660" s="226" t="s">
        <v>176</v>
      </c>
      <c r="AU660" s="226" t="s">
        <v>81</v>
      </c>
      <c r="AY660" s="19" t="s">
        <v>174</v>
      </c>
      <c r="BE660" s="227">
        <f>IF(N660="základní",J660,0)</f>
        <v>0</v>
      </c>
      <c r="BF660" s="227">
        <f>IF(N660="snížená",J660,0)</f>
        <v>0</v>
      </c>
      <c r="BG660" s="227">
        <f>IF(N660="zákl. přenesená",J660,0)</f>
        <v>0</v>
      </c>
      <c r="BH660" s="227">
        <f>IF(N660="sníž. přenesená",J660,0)</f>
        <v>0</v>
      </c>
      <c r="BI660" s="227">
        <f>IF(N660="nulová",J660,0)</f>
        <v>0</v>
      </c>
      <c r="BJ660" s="19" t="s">
        <v>79</v>
      </c>
      <c r="BK660" s="227">
        <f>ROUND(I660*H660,2)</f>
        <v>0</v>
      </c>
      <c r="BL660" s="19" t="s">
        <v>275</v>
      </c>
      <c r="BM660" s="226" t="s">
        <v>1667</v>
      </c>
    </row>
    <row r="661" s="2" customFormat="1">
      <c r="A661" s="40"/>
      <c r="B661" s="41"/>
      <c r="C661" s="42"/>
      <c r="D661" s="228" t="s">
        <v>183</v>
      </c>
      <c r="E661" s="42"/>
      <c r="F661" s="229" t="s">
        <v>2720</v>
      </c>
      <c r="G661" s="42"/>
      <c r="H661" s="42"/>
      <c r="I661" s="230"/>
      <c r="J661" s="42"/>
      <c r="K661" s="42"/>
      <c r="L661" s="46"/>
      <c r="M661" s="231"/>
      <c r="N661" s="232"/>
      <c r="O661" s="86"/>
      <c r="P661" s="86"/>
      <c r="Q661" s="86"/>
      <c r="R661" s="86"/>
      <c r="S661" s="86"/>
      <c r="T661" s="87"/>
      <c r="U661" s="40"/>
      <c r="V661" s="40"/>
      <c r="W661" s="40"/>
      <c r="X661" s="40"/>
      <c r="Y661" s="40"/>
      <c r="Z661" s="40"/>
      <c r="AA661" s="40"/>
      <c r="AB661" s="40"/>
      <c r="AC661" s="40"/>
      <c r="AD661" s="40"/>
      <c r="AE661" s="40"/>
      <c r="AT661" s="19" t="s">
        <v>183</v>
      </c>
      <c r="AU661" s="19" t="s">
        <v>81</v>
      </c>
    </row>
    <row r="662" s="2" customFormat="1">
      <c r="A662" s="40"/>
      <c r="B662" s="41"/>
      <c r="C662" s="42"/>
      <c r="D662" s="228" t="s">
        <v>185</v>
      </c>
      <c r="E662" s="42"/>
      <c r="F662" s="233" t="s">
        <v>2714</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185</v>
      </c>
      <c r="AU662" s="19" t="s">
        <v>81</v>
      </c>
    </row>
    <row r="663" s="2" customFormat="1" ht="16.5" customHeight="1">
      <c r="A663" s="40"/>
      <c r="B663" s="41"/>
      <c r="C663" s="215" t="s">
        <v>922</v>
      </c>
      <c r="D663" s="215" t="s">
        <v>176</v>
      </c>
      <c r="E663" s="216" t="s">
        <v>2721</v>
      </c>
      <c r="F663" s="217" t="s">
        <v>2722</v>
      </c>
      <c r="G663" s="218" t="s">
        <v>366</v>
      </c>
      <c r="H663" s="219">
        <v>2</v>
      </c>
      <c r="I663" s="220"/>
      <c r="J663" s="221">
        <f>ROUND(I663*H663,2)</f>
        <v>0</v>
      </c>
      <c r="K663" s="217" t="s">
        <v>19</v>
      </c>
      <c r="L663" s="46"/>
      <c r="M663" s="222" t="s">
        <v>19</v>
      </c>
      <c r="N663" s="223" t="s">
        <v>43</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275</v>
      </c>
      <c r="AT663" s="226" t="s">
        <v>176</v>
      </c>
      <c r="AU663" s="226" t="s">
        <v>81</v>
      </c>
      <c r="AY663" s="19" t="s">
        <v>174</v>
      </c>
      <c r="BE663" s="227">
        <f>IF(N663="základní",J663,0)</f>
        <v>0</v>
      </c>
      <c r="BF663" s="227">
        <f>IF(N663="snížená",J663,0)</f>
        <v>0</v>
      </c>
      <c r="BG663" s="227">
        <f>IF(N663="zákl. přenesená",J663,0)</f>
        <v>0</v>
      </c>
      <c r="BH663" s="227">
        <f>IF(N663="sníž. přenesená",J663,0)</f>
        <v>0</v>
      </c>
      <c r="BI663" s="227">
        <f>IF(N663="nulová",J663,0)</f>
        <v>0</v>
      </c>
      <c r="BJ663" s="19" t="s">
        <v>79</v>
      </c>
      <c r="BK663" s="227">
        <f>ROUND(I663*H663,2)</f>
        <v>0</v>
      </c>
      <c r="BL663" s="19" t="s">
        <v>275</v>
      </c>
      <c r="BM663" s="226" t="s">
        <v>1679</v>
      </c>
    </row>
    <row r="664" s="2" customFormat="1">
      <c r="A664" s="40"/>
      <c r="B664" s="41"/>
      <c r="C664" s="42"/>
      <c r="D664" s="228" t="s">
        <v>183</v>
      </c>
      <c r="E664" s="42"/>
      <c r="F664" s="229" t="s">
        <v>2722</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183</v>
      </c>
      <c r="AU664" s="19" t="s">
        <v>81</v>
      </c>
    </row>
    <row r="665" s="2" customFormat="1">
      <c r="A665" s="40"/>
      <c r="B665" s="41"/>
      <c r="C665" s="215" t="s">
        <v>937</v>
      </c>
      <c r="D665" s="215" t="s">
        <v>176</v>
      </c>
      <c r="E665" s="216" t="s">
        <v>2723</v>
      </c>
      <c r="F665" s="217" t="s">
        <v>2724</v>
      </c>
      <c r="G665" s="218" t="s">
        <v>366</v>
      </c>
      <c r="H665" s="219">
        <v>7</v>
      </c>
      <c r="I665" s="220"/>
      <c r="J665" s="221">
        <f>ROUND(I665*H665,2)</f>
        <v>0</v>
      </c>
      <c r="K665" s="217" t="s">
        <v>180</v>
      </c>
      <c r="L665" s="46"/>
      <c r="M665" s="222" t="s">
        <v>19</v>
      </c>
      <c r="N665" s="223" t="s">
        <v>43</v>
      </c>
      <c r="O665" s="86"/>
      <c r="P665" s="224">
        <f>O665*H665</f>
        <v>0</v>
      </c>
      <c r="Q665" s="224">
        <v>0</v>
      </c>
      <c r="R665" s="224">
        <f>Q665*H665</f>
        <v>0</v>
      </c>
      <c r="S665" s="224">
        <v>0</v>
      </c>
      <c r="T665" s="225">
        <f>S665*H665</f>
        <v>0</v>
      </c>
      <c r="U665" s="40"/>
      <c r="V665" s="40"/>
      <c r="W665" s="40"/>
      <c r="X665" s="40"/>
      <c r="Y665" s="40"/>
      <c r="Z665" s="40"/>
      <c r="AA665" s="40"/>
      <c r="AB665" s="40"/>
      <c r="AC665" s="40"/>
      <c r="AD665" s="40"/>
      <c r="AE665" s="40"/>
      <c r="AR665" s="226" t="s">
        <v>275</v>
      </c>
      <c r="AT665" s="226" t="s">
        <v>176</v>
      </c>
      <c r="AU665" s="226" t="s">
        <v>81</v>
      </c>
      <c r="AY665" s="19" t="s">
        <v>174</v>
      </c>
      <c r="BE665" s="227">
        <f>IF(N665="základní",J665,0)</f>
        <v>0</v>
      </c>
      <c r="BF665" s="227">
        <f>IF(N665="snížená",J665,0)</f>
        <v>0</v>
      </c>
      <c r="BG665" s="227">
        <f>IF(N665="zákl. přenesená",J665,0)</f>
        <v>0</v>
      </c>
      <c r="BH665" s="227">
        <f>IF(N665="sníž. přenesená",J665,0)</f>
        <v>0</v>
      </c>
      <c r="BI665" s="227">
        <f>IF(N665="nulová",J665,0)</f>
        <v>0</v>
      </c>
      <c r="BJ665" s="19" t="s">
        <v>79</v>
      </c>
      <c r="BK665" s="227">
        <f>ROUND(I665*H665,2)</f>
        <v>0</v>
      </c>
      <c r="BL665" s="19" t="s">
        <v>275</v>
      </c>
      <c r="BM665" s="226" t="s">
        <v>1693</v>
      </c>
    </row>
    <row r="666" s="2" customFormat="1">
      <c r="A666" s="40"/>
      <c r="B666" s="41"/>
      <c r="C666" s="42"/>
      <c r="D666" s="228" t="s">
        <v>183</v>
      </c>
      <c r="E666" s="42"/>
      <c r="F666" s="229" t="s">
        <v>2724</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183</v>
      </c>
      <c r="AU666" s="19" t="s">
        <v>81</v>
      </c>
    </row>
    <row r="667" s="2" customFormat="1">
      <c r="A667" s="40"/>
      <c r="B667" s="41"/>
      <c r="C667" s="42"/>
      <c r="D667" s="228" t="s">
        <v>185</v>
      </c>
      <c r="E667" s="42"/>
      <c r="F667" s="233" t="s">
        <v>2725</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185</v>
      </c>
      <c r="AU667" s="19" t="s">
        <v>81</v>
      </c>
    </row>
    <row r="668" s="2" customFormat="1" ht="33" customHeight="1">
      <c r="A668" s="40"/>
      <c r="B668" s="41"/>
      <c r="C668" s="215" t="s">
        <v>943</v>
      </c>
      <c r="D668" s="215" t="s">
        <v>176</v>
      </c>
      <c r="E668" s="216" t="s">
        <v>2726</v>
      </c>
      <c r="F668" s="217" t="s">
        <v>2727</v>
      </c>
      <c r="G668" s="218" t="s">
        <v>1400</v>
      </c>
      <c r="H668" s="219">
        <v>15</v>
      </c>
      <c r="I668" s="220"/>
      <c r="J668" s="221">
        <f>ROUND(I668*H668,2)</f>
        <v>0</v>
      </c>
      <c r="K668" s="217" t="s">
        <v>180</v>
      </c>
      <c r="L668" s="46"/>
      <c r="M668" s="222" t="s">
        <v>19</v>
      </c>
      <c r="N668" s="223" t="s">
        <v>43</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275</v>
      </c>
      <c r="AT668" s="226" t="s">
        <v>176</v>
      </c>
      <c r="AU668" s="226" t="s">
        <v>81</v>
      </c>
      <c r="AY668" s="19" t="s">
        <v>174</v>
      </c>
      <c r="BE668" s="227">
        <f>IF(N668="základní",J668,0)</f>
        <v>0</v>
      </c>
      <c r="BF668" s="227">
        <f>IF(N668="snížená",J668,0)</f>
        <v>0</v>
      </c>
      <c r="BG668" s="227">
        <f>IF(N668="zákl. přenesená",J668,0)</f>
        <v>0</v>
      </c>
      <c r="BH668" s="227">
        <f>IF(N668="sníž. přenesená",J668,0)</f>
        <v>0</v>
      </c>
      <c r="BI668" s="227">
        <f>IF(N668="nulová",J668,0)</f>
        <v>0</v>
      </c>
      <c r="BJ668" s="19" t="s">
        <v>79</v>
      </c>
      <c r="BK668" s="227">
        <f>ROUND(I668*H668,2)</f>
        <v>0</v>
      </c>
      <c r="BL668" s="19" t="s">
        <v>275</v>
      </c>
      <c r="BM668" s="226" t="s">
        <v>1706</v>
      </c>
    </row>
    <row r="669" s="2" customFormat="1">
      <c r="A669" s="40"/>
      <c r="B669" s="41"/>
      <c r="C669" s="42"/>
      <c r="D669" s="228" t="s">
        <v>183</v>
      </c>
      <c r="E669" s="42"/>
      <c r="F669" s="229" t="s">
        <v>2727</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183</v>
      </c>
      <c r="AU669" s="19" t="s">
        <v>81</v>
      </c>
    </row>
    <row r="670" s="2" customFormat="1">
      <c r="A670" s="40"/>
      <c r="B670" s="41"/>
      <c r="C670" s="42"/>
      <c r="D670" s="228" t="s">
        <v>185</v>
      </c>
      <c r="E670" s="42"/>
      <c r="F670" s="233" t="s">
        <v>2725</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185</v>
      </c>
      <c r="AU670" s="19" t="s">
        <v>81</v>
      </c>
    </row>
    <row r="671" s="2" customFormat="1" ht="21.75" customHeight="1">
      <c r="A671" s="40"/>
      <c r="B671" s="41"/>
      <c r="C671" s="215" t="s">
        <v>949</v>
      </c>
      <c r="D671" s="215" t="s">
        <v>176</v>
      </c>
      <c r="E671" s="216" t="s">
        <v>2728</v>
      </c>
      <c r="F671" s="217" t="s">
        <v>2729</v>
      </c>
      <c r="G671" s="218" t="s">
        <v>1400</v>
      </c>
      <c r="H671" s="219">
        <v>4</v>
      </c>
      <c r="I671" s="220"/>
      <c r="J671" s="221">
        <f>ROUND(I671*H671,2)</f>
        <v>0</v>
      </c>
      <c r="K671" s="217" t="s">
        <v>180</v>
      </c>
      <c r="L671" s="46"/>
      <c r="M671" s="222" t="s">
        <v>19</v>
      </c>
      <c r="N671" s="223" t="s">
        <v>43</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275</v>
      </c>
      <c r="AT671" s="226" t="s">
        <v>176</v>
      </c>
      <c r="AU671" s="226" t="s">
        <v>81</v>
      </c>
      <c r="AY671" s="19" t="s">
        <v>174</v>
      </c>
      <c r="BE671" s="227">
        <f>IF(N671="základní",J671,0)</f>
        <v>0</v>
      </c>
      <c r="BF671" s="227">
        <f>IF(N671="snížená",J671,0)</f>
        <v>0</v>
      </c>
      <c r="BG671" s="227">
        <f>IF(N671="zákl. přenesená",J671,0)</f>
        <v>0</v>
      </c>
      <c r="BH671" s="227">
        <f>IF(N671="sníž. přenesená",J671,0)</f>
        <v>0</v>
      </c>
      <c r="BI671" s="227">
        <f>IF(N671="nulová",J671,0)</f>
        <v>0</v>
      </c>
      <c r="BJ671" s="19" t="s">
        <v>79</v>
      </c>
      <c r="BK671" s="227">
        <f>ROUND(I671*H671,2)</f>
        <v>0</v>
      </c>
      <c r="BL671" s="19" t="s">
        <v>275</v>
      </c>
      <c r="BM671" s="226" t="s">
        <v>1717</v>
      </c>
    </row>
    <row r="672" s="2" customFormat="1">
      <c r="A672" s="40"/>
      <c r="B672" s="41"/>
      <c r="C672" s="42"/>
      <c r="D672" s="228" t="s">
        <v>183</v>
      </c>
      <c r="E672" s="42"/>
      <c r="F672" s="229" t="s">
        <v>2729</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183</v>
      </c>
      <c r="AU672" s="19" t="s">
        <v>81</v>
      </c>
    </row>
    <row r="673" s="2" customFormat="1">
      <c r="A673" s="40"/>
      <c r="B673" s="41"/>
      <c r="C673" s="42"/>
      <c r="D673" s="228" t="s">
        <v>185</v>
      </c>
      <c r="E673" s="42"/>
      <c r="F673" s="233" t="s">
        <v>2725</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185</v>
      </c>
      <c r="AU673" s="19" t="s">
        <v>81</v>
      </c>
    </row>
    <row r="674" s="2" customFormat="1">
      <c r="A674" s="40"/>
      <c r="B674" s="41"/>
      <c r="C674" s="215" t="s">
        <v>955</v>
      </c>
      <c r="D674" s="215" t="s">
        <v>176</v>
      </c>
      <c r="E674" s="216" t="s">
        <v>2730</v>
      </c>
      <c r="F674" s="217" t="s">
        <v>2731</v>
      </c>
      <c r="G674" s="218" t="s">
        <v>366</v>
      </c>
      <c r="H674" s="219">
        <v>4</v>
      </c>
      <c r="I674" s="220"/>
      <c r="J674" s="221">
        <f>ROUND(I674*H674,2)</f>
        <v>0</v>
      </c>
      <c r="K674" s="217" t="s">
        <v>180</v>
      </c>
      <c r="L674" s="46"/>
      <c r="M674" s="222" t="s">
        <v>19</v>
      </c>
      <c r="N674" s="223" t="s">
        <v>43</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275</v>
      </c>
      <c r="AT674" s="226" t="s">
        <v>176</v>
      </c>
      <c r="AU674" s="226" t="s">
        <v>81</v>
      </c>
      <c r="AY674" s="19" t="s">
        <v>174</v>
      </c>
      <c r="BE674" s="227">
        <f>IF(N674="základní",J674,0)</f>
        <v>0</v>
      </c>
      <c r="BF674" s="227">
        <f>IF(N674="snížená",J674,0)</f>
        <v>0</v>
      </c>
      <c r="BG674" s="227">
        <f>IF(N674="zákl. přenesená",J674,0)</f>
        <v>0</v>
      </c>
      <c r="BH674" s="227">
        <f>IF(N674="sníž. přenesená",J674,0)</f>
        <v>0</v>
      </c>
      <c r="BI674" s="227">
        <f>IF(N674="nulová",J674,0)</f>
        <v>0</v>
      </c>
      <c r="BJ674" s="19" t="s">
        <v>79</v>
      </c>
      <c r="BK674" s="227">
        <f>ROUND(I674*H674,2)</f>
        <v>0</v>
      </c>
      <c r="BL674" s="19" t="s">
        <v>275</v>
      </c>
      <c r="BM674" s="226" t="s">
        <v>1729</v>
      </c>
    </row>
    <row r="675" s="2" customFormat="1">
      <c r="A675" s="40"/>
      <c r="B675" s="41"/>
      <c r="C675" s="42"/>
      <c r="D675" s="228" t="s">
        <v>183</v>
      </c>
      <c r="E675" s="42"/>
      <c r="F675" s="229" t="s">
        <v>2731</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183</v>
      </c>
      <c r="AU675" s="19" t="s">
        <v>81</v>
      </c>
    </row>
    <row r="676" s="2" customFormat="1" ht="33" customHeight="1">
      <c r="A676" s="40"/>
      <c r="B676" s="41"/>
      <c r="C676" s="215" t="s">
        <v>964</v>
      </c>
      <c r="D676" s="215" t="s">
        <v>176</v>
      </c>
      <c r="E676" s="216" t="s">
        <v>2732</v>
      </c>
      <c r="F676" s="217" t="s">
        <v>2733</v>
      </c>
      <c r="G676" s="218" t="s">
        <v>1400</v>
      </c>
      <c r="H676" s="219">
        <v>1</v>
      </c>
      <c r="I676" s="220"/>
      <c r="J676" s="221">
        <f>ROUND(I676*H676,2)</f>
        <v>0</v>
      </c>
      <c r="K676" s="217" t="s">
        <v>180</v>
      </c>
      <c r="L676" s="46"/>
      <c r="M676" s="222" t="s">
        <v>19</v>
      </c>
      <c r="N676" s="223" t="s">
        <v>43</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275</v>
      </c>
      <c r="AT676" s="226" t="s">
        <v>176</v>
      </c>
      <c r="AU676" s="226" t="s">
        <v>81</v>
      </c>
      <c r="AY676" s="19" t="s">
        <v>174</v>
      </c>
      <c r="BE676" s="227">
        <f>IF(N676="základní",J676,0)</f>
        <v>0</v>
      </c>
      <c r="BF676" s="227">
        <f>IF(N676="snížená",J676,0)</f>
        <v>0</v>
      </c>
      <c r="BG676" s="227">
        <f>IF(N676="zákl. přenesená",J676,0)</f>
        <v>0</v>
      </c>
      <c r="BH676" s="227">
        <f>IF(N676="sníž. přenesená",J676,0)</f>
        <v>0</v>
      </c>
      <c r="BI676" s="227">
        <f>IF(N676="nulová",J676,0)</f>
        <v>0</v>
      </c>
      <c r="BJ676" s="19" t="s">
        <v>79</v>
      </c>
      <c r="BK676" s="227">
        <f>ROUND(I676*H676,2)</f>
        <v>0</v>
      </c>
      <c r="BL676" s="19" t="s">
        <v>275</v>
      </c>
      <c r="BM676" s="226" t="s">
        <v>1741</v>
      </c>
    </row>
    <row r="677" s="2" customFormat="1">
      <c r="A677" s="40"/>
      <c r="B677" s="41"/>
      <c r="C677" s="42"/>
      <c r="D677" s="228" t="s">
        <v>183</v>
      </c>
      <c r="E677" s="42"/>
      <c r="F677" s="229" t="s">
        <v>2733</v>
      </c>
      <c r="G677" s="42"/>
      <c r="H677" s="42"/>
      <c r="I677" s="230"/>
      <c r="J677" s="42"/>
      <c r="K677" s="42"/>
      <c r="L677" s="46"/>
      <c r="M677" s="231"/>
      <c r="N677" s="232"/>
      <c r="O677" s="86"/>
      <c r="P677" s="86"/>
      <c r="Q677" s="86"/>
      <c r="R677" s="86"/>
      <c r="S677" s="86"/>
      <c r="T677" s="87"/>
      <c r="U677" s="40"/>
      <c r="V677" s="40"/>
      <c r="W677" s="40"/>
      <c r="X677" s="40"/>
      <c r="Y677" s="40"/>
      <c r="Z677" s="40"/>
      <c r="AA677" s="40"/>
      <c r="AB677" s="40"/>
      <c r="AC677" s="40"/>
      <c r="AD677" s="40"/>
      <c r="AE677" s="40"/>
      <c r="AT677" s="19" t="s">
        <v>183</v>
      </c>
      <c r="AU677" s="19" t="s">
        <v>81</v>
      </c>
    </row>
    <row r="678" s="2" customFormat="1">
      <c r="A678" s="40"/>
      <c r="B678" s="41"/>
      <c r="C678" s="215" t="s">
        <v>978</v>
      </c>
      <c r="D678" s="215" t="s">
        <v>176</v>
      </c>
      <c r="E678" s="216" t="s">
        <v>2734</v>
      </c>
      <c r="F678" s="217" t="s">
        <v>2735</v>
      </c>
      <c r="G678" s="218" t="s">
        <v>179</v>
      </c>
      <c r="H678" s="219">
        <v>195</v>
      </c>
      <c r="I678" s="220"/>
      <c r="J678" s="221">
        <f>ROUND(I678*H678,2)</f>
        <v>0</v>
      </c>
      <c r="K678" s="217" t="s">
        <v>180</v>
      </c>
      <c r="L678" s="46"/>
      <c r="M678" s="222" t="s">
        <v>19</v>
      </c>
      <c r="N678" s="223" t="s">
        <v>43</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275</v>
      </c>
      <c r="AT678" s="226" t="s">
        <v>176</v>
      </c>
      <c r="AU678" s="226" t="s">
        <v>81</v>
      </c>
      <c r="AY678" s="19" t="s">
        <v>174</v>
      </c>
      <c r="BE678" s="227">
        <f>IF(N678="základní",J678,0)</f>
        <v>0</v>
      </c>
      <c r="BF678" s="227">
        <f>IF(N678="snížená",J678,0)</f>
        <v>0</v>
      </c>
      <c r="BG678" s="227">
        <f>IF(N678="zákl. přenesená",J678,0)</f>
        <v>0</v>
      </c>
      <c r="BH678" s="227">
        <f>IF(N678="sníž. přenesená",J678,0)</f>
        <v>0</v>
      </c>
      <c r="BI678" s="227">
        <f>IF(N678="nulová",J678,0)</f>
        <v>0</v>
      </c>
      <c r="BJ678" s="19" t="s">
        <v>79</v>
      </c>
      <c r="BK678" s="227">
        <f>ROUND(I678*H678,2)</f>
        <v>0</v>
      </c>
      <c r="BL678" s="19" t="s">
        <v>275</v>
      </c>
      <c r="BM678" s="226" t="s">
        <v>1749</v>
      </c>
    </row>
    <row r="679" s="2" customFormat="1">
      <c r="A679" s="40"/>
      <c r="B679" s="41"/>
      <c r="C679" s="42"/>
      <c r="D679" s="228" t="s">
        <v>183</v>
      </c>
      <c r="E679" s="42"/>
      <c r="F679" s="229" t="s">
        <v>2735</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183</v>
      </c>
      <c r="AU679" s="19" t="s">
        <v>81</v>
      </c>
    </row>
    <row r="680" s="2" customFormat="1">
      <c r="A680" s="40"/>
      <c r="B680" s="41"/>
      <c r="C680" s="42"/>
      <c r="D680" s="228" t="s">
        <v>185</v>
      </c>
      <c r="E680" s="42"/>
      <c r="F680" s="233" t="s">
        <v>2736</v>
      </c>
      <c r="G680" s="42"/>
      <c r="H680" s="42"/>
      <c r="I680" s="230"/>
      <c r="J680" s="42"/>
      <c r="K680" s="42"/>
      <c r="L680" s="46"/>
      <c r="M680" s="231"/>
      <c r="N680" s="232"/>
      <c r="O680" s="86"/>
      <c r="P680" s="86"/>
      <c r="Q680" s="86"/>
      <c r="R680" s="86"/>
      <c r="S680" s="86"/>
      <c r="T680" s="87"/>
      <c r="U680" s="40"/>
      <c r="V680" s="40"/>
      <c r="W680" s="40"/>
      <c r="X680" s="40"/>
      <c r="Y680" s="40"/>
      <c r="Z680" s="40"/>
      <c r="AA680" s="40"/>
      <c r="AB680" s="40"/>
      <c r="AC680" s="40"/>
      <c r="AD680" s="40"/>
      <c r="AE680" s="40"/>
      <c r="AT680" s="19" t="s">
        <v>185</v>
      </c>
      <c r="AU680" s="19" t="s">
        <v>81</v>
      </c>
    </row>
    <row r="681" s="13" customFormat="1">
      <c r="A681" s="13"/>
      <c r="B681" s="234"/>
      <c r="C681" s="235"/>
      <c r="D681" s="228" t="s">
        <v>197</v>
      </c>
      <c r="E681" s="236" t="s">
        <v>19</v>
      </c>
      <c r="F681" s="237" t="s">
        <v>2737</v>
      </c>
      <c r="G681" s="235"/>
      <c r="H681" s="238">
        <v>195</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197</v>
      </c>
      <c r="AU681" s="244" t="s">
        <v>81</v>
      </c>
      <c r="AV681" s="13" t="s">
        <v>81</v>
      </c>
      <c r="AW681" s="13" t="s">
        <v>33</v>
      </c>
      <c r="AX681" s="13" t="s">
        <v>72</v>
      </c>
      <c r="AY681" s="244" t="s">
        <v>174</v>
      </c>
    </row>
    <row r="682" s="15" customFormat="1">
      <c r="A682" s="15"/>
      <c r="B682" s="270"/>
      <c r="C682" s="271"/>
      <c r="D682" s="228" t="s">
        <v>197</v>
      </c>
      <c r="E682" s="272" t="s">
        <v>19</v>
      </c>
      <c r="F682" s="273" t="s">
        <v>2356</v>
      </c>
      <c r="G682" s="271"/>
      <c r="H682" s="274">
        <v>195</v>
      </c>
      <c r="I682" s="275"/>
      <c r="J682" s="271"/>
      <c r="K682" s="271"/>
      <c r="L682" s="276"/>
      <c r="M682" s="277"/>
      <c r="N682" s="278"/>
      <c r="O682" s="278"/>
      <c r="P682" s="278"/>
      <c r="Q682" s="278"/>
      <c r="R682" s="278"/>
      <c r="S682" s="278"/>
      <c r="T682" s="279"/>
      <c r="U682" s="15"/>
      <c r="V682" s="15"/>
      <c r="W682" s="15"/>
      <c r="X682" s="15"/>
      <c r="Y682" s="15"/>
      <c r="Z682" s="15"/>
      <c r="AA682" s="15"/>
      <c r="AB682" s="15"/>
      <c r="AC682" s="15"/>
      <c r="AD682" s="15"/>
      <c r="AE682" s="15"/>
      <c r="AT682" s="280" t="s">
        <v>197</v>
      </c>
      <c r="AU682" s="280" t="s">
        <v>81</v>
      </c>
      <c r="AV682" s="15" t="s">
        <v>181</v>
      </c>
      <c r="AW682" s="15" t="s">
        <v>33</v>
      </c>
      <c r="AX682" s="15" t="s">
        <v>79</v>
      </c>
      <c r="AY682" s="280" t="s">
        <v>174</v>
      </c>
    </row>
    <row r="683" s="2" customFormat="1" ht="33" customHeight="1">
      <c r="A683" s="40"/>
      <c r="B683" s="41"/>
      <c r="C683" s="215" t="s">
        <v>987</v>
      </c>
      <c r="D683" s="215" t="s">
        <v>176</v>
      </c>
      <c r="E683" s="216" t="s">
        <v>2738</v>
      </c>
      <c r="F683" s="217" t="s">
        <v>2739</v>
      </c>
      <c r="G683" s="218" t="s">
        <v>179</v>
      </c>
      <c r="H683" s="219">
        <v>195</v>
      </c>
      <c r="I683" s="220"/>
      <c r="J683" s="221">
        <f>ROUND(I683*H683,2)</f>
        <v>0</v>
      </c>
      <c r="K683" s="217" t="s">
        <v>180</v>
      </c>
      <c r="L683" s="46"/>
      <c r="M683" s="222" t="s">
        <v>19</v>
      </c>
      <c r="N683" s="223" t="s">
        <v>43</v>
      </c>
      <c r="O683" s="86"/>
      <c r="P683" s="224">
        <f>O683*H683</f>
        <v>0</v>
      </c>
      <c r="Q683" s="224">
        <v>0</v>
      </c>
      <c r="R683" s="224">
        <f>Q683*H683</f>
        <v>0</v>
      </c>
      <c r="S683" s="224">
        <v>0</v>
      </c>
      <c r="T683" s="225">
        <f>S683*H683</f>
        <v>0</v>
      </c>
      <c r="U683" s="40"/>
      <c r="V683" s="40"/>
      <c r="W683" s="40"/>
      <c r="X683" s="40"/>
      <c r="Y683" s="40"/>
      <c r="Z683" s="40"/>
      <c r="AA683" s="40"/>
      <c r="AB683" s="40"/>
      <c r="AC683" s="40"/>
      <c r="AD683" s="40"/>
      <c r="AE683" s="40"/>
      <c r="AR683" s="226" t="s">
        <v>275</v>
      </c>
      <c r="AT683" s="226" t="s">
        <v>176</v>
      </c>
      <c r="AU683" s="226" t="s">
        <v>81</v>
      </c>
      <c r="AY683" s="19" t="s">
        <v>174</v>
      </c>
      <c r="BE683" s="227">
        <f>IF(N683="základní",J683,0)</f>
        <v>0</v>
      </c>
      <c r="BF683" s="227">
        <f>IF(N683="snížená",J683,0)</f>
        <v>0</v>
      </c>
      <c r="BG683" s="227">
        <f>IF(N683="zákl. přenesená",J683,0)</f>
        <v>0</v>
      </c>
      <c r="BH683" s="227">
        <f>IF(N683="sníž. přenesená",J683,0)</f>
        <v>0</v>
      </c>
      <c r="BI683" s="227">
        <f>IF(N683="nulová",J683,0)</f>
        <v>0</v>
      </c>
      <c r="BJ683" s="19" t="s">
        <v>79</v>
      </c>
      <c r="BK683" s="227">
        <f>ROUND(I683*H683,2)</f>
        <v>0</v>
      </c>
      <c r="BL683" s="19" t="s">
        <v>275</v>
      </c>
      <c r="BM683" s="226" t="s">
        <v>1758</v>
      </c>
    </row>
    <row r="684" s="2" customFormat="1">
      <c r="A684" s="40"/>
      <c r="B684" s="41"/>
      <c r="C684" s="42"/>
      <c r="D684" s="228" t="s">
        <v>183</v>
      </c>
      <c r="E684" s="42"/>
      <c r="F684" s="229" t="s">
        <v>2739</v>
      </c>
      <c r="G684" s="42"/>
      <c r="H684" s="42"/>
      <c r="I684" s="230"/>
      <c r="J684" s="42"/>
      <c r="K684" s="42"/>
      <c r="L684" s="46"/>
      <c r="M684" s="231"/>
      <c r="N684" s="232"/>
      <c r="O684" s="86"/>
      <c r="P684" s="86"/>
      <c r="Q684" s="86"/>
      <c r="R684" s="86"/>
      <c r="S684" s="86"/>
      <c r="T684" s="87"/>
      <c r="U684" s="40"/>
      <c r="V684" s="40"/>
      <c r="W684" s="40"/>
      <c r="X684" s="40"/>
      <c r="Y684" s="40"/>
      <c r="Z684" s="40"/>
      <c r="AA684" s="40"/>
      <c r="AB684" s="40"/>
      <c r="AC684" s="40"/>
      <c r="AD684" s="40"/>
      <c r="AE684" s="40"/>
      <c r="AT684" s="19" t="s">
        <v>183</v>
      </c>
      <c r="AU684" s="19" t="s">
        <v>81</v>
      </c>
    </row>
    <row r="685" s="2" customFormat="1">
      <c r="A685" s="40"/>
      <c r="B685" s="41"/>
      <c r="C685" s="42"/>
      <c r="D685" s="228" t="s">
        <v>185</v>
      </c>
      <c r="E685" s="42"/>
      <c r="F685" s="233" t="s">
        <v>2736</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185</v>
      </c>
      <c r="AU685" s="19" t="s">
        <v>81</v>
      </c>
    </row>
    <row r="686" s="2" customFormat="1">
      <c r="A686" s="40"/>
      <c r="B686" s="41"/>
      <c r="C686" s="215" t="s">
        <v>1021</v>
      </c>
      <c r="D686" s="215" t="s">
        <v>176</v>
      </c>
      <c r="E686" s="216" t="s">
        <v>2740</v>
      </c>
      <c r="F686" s="217" t="s">
        <v>2679</v>
      </c>
      <c r="G686" s="218" t="s">
        <v>1400</v>
      </c>
      <c r="H686" s="219">
        <v>1</v>
      </c>
      <c r="I686" s="220"/>
      <c r="J686" s="221">
        <f>ROUND(I686*H686,2)</f>
        <v>0</v>
      </c>
      <c r="K686" s="217" t="s">
        <v>19</v>
      </c>
      <c r="L686" s="46"/>
      <c r="M686" s="222" t="s">
        <v>19</v>
      </c>
      <c r="N686" s="223" t="s">
        <v>43</v>
      </c>
      <c r="O686" s="86"/>
      <c r="P686" s="224">
        <f>O686*H686</f>
        <v>0</v>
      </c>
      <c r="Q686" s="224">
        <v>0</v>
      </c>
      <c r="R686" s="224">
        <f>Q686*H686</f>
        <v>0</v>
      </c>
      <c r="S686" s="224">
        <v>0</v>
      </c>
      <c r="T686" s="225">
        <f>S686*H686</f>
        <v>0</v>
      </c>
      <c r="U686" s="40"/>
      <c r="V686" s="40"/>
      <c r="W686" s="40"/>
      <c r="X686" s="40"/>
      <c r="Y686" s="40"/>
      <c r="Z686" s="40"/>
      <c r="AA686" s="40"/>
      <c r="AB686" s="40"/>
      <c r="AC686" s="40"/>
      <c r="AD686" s="40"/>
      <c r="AE686" s="40"/>
      <c r="AR686" s="226" t="s">
        <v>275</v>
      </c>
      <c r="AT686" s="226" t="s">
        <v>176</v>
      </c>
      <c r="AU686" s="226" t="s">
        <v>81</v>
      </c>
      <c r="AY686" s="19" t="s">
        <v>174</v>
      </c>
      <c r="BE686" s="227">
        <f>IF(N686="základní",J686,0)</f>
        <v>0</v>
      </c>
      <c r="BF686" s="227">
        <f>IF(N686="snížená",J686,0)</f>
        <v>0</v>
      </c>
      <c r="BG686" s="227">
        <f>IF(N686="zákl. přenesená",J686,0)</f>
        <v>0</v>
      </c>
      <c r="BH686" s="227">
        <f>IF(N686="sníž. přenesená",J686,0)</f>
        <v>0</v>
      </c>
      <c r="BI686" s="227">
        <f>IF(N686="nulová",J686,0)</f>
        <v>0</v>
      </c>
      <c r="BJ686" s="19" t="s">
        <v>79</v>
      </c>
      <c r="BK686" s="227">
        <f>ROUND(I686*H686,2)</f>
        <v>0</v>
      </c>
      <c r="BL686" s="19" t="s">
        <v>275</v>
      </c>
      <c r="BM686" s="226" t="s">
        <v>1767</v>
      </c>
    </row>
    <row r="687" s="2" customFormat="1">
      <c r="A687" s="40"/>
      <c r="B687" s="41"/>
      <c r="C687" s="42"/>
      <c r="D687" s="228" t="s">
        <v>183</v>
      </c>
      <c r="E687" s="42"/>
      <c r="F687" s="229" t="s">
        <v>2679</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183</v>
      </c>
      <c r="AU687" s="19" t="s">
        <v>81</v>
      </c>
    </row>
    <row r="688" s="2" customFormat="1">
      <c r="A688" s="40"/>
      <c r="B688" s="41"/>
      <c r="C688" s="215" t="s">
        <v>1028</v>
      </c>
      <c r="D688" s="215" t="s">
        <v>176</v>
      </c>
      <c r="E688" s="216" t="s">
        <v>2741</v>
      </c>
      <c r="F688" s="217" t="s">
        <v>2681</v>
      </c>
      <c r="G688" s="218" t="s">
        <v>1400</v>
      </c>
      <c r="H688" s="219">
        <v>1</v>
      </c>
      <c r="I688" s="220"/>
      <c r="J688" s="221">
        <f>ROUND(I688*H688,2)</f>
        <v>0</v>
      </c>
      <c r="K688" s="217" t="s">
        <v>19</v>
      </c>
      <c r="L688" s="46"/>
      <c r="M688" s="222" t="s">
        <v>19</v>
      </c>
      <c r="N688" s="223" t="s">
        <v>43</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275</v>
      </c>
      <c r="AT688" s="226" t="s">
        <v>176</v>
      </c>
      <c r="AU688" s="226" t="s">
        <v>81</v>
      </c>
      <c r="AY688" s="19" t="s">
        <v>174</v>
      </c>
      <c r="BE688" s="227">
        <f>IF(N688="základní",J688,0)</f>
        <v>0</v>
      </c>
      <c r="BF688" s="227">
        <f>IF(N688="snížená",J688,0)</f>
        <v>0</v>
      </c>
      <c r="BG688" s="227">
        <f>IF(N688="zákl. přenesená",J688,0)</f>
        <v>0</v>
      </c>
      <c r="BH688" s="227">
        <f>IF(N688="sníž. přenesená",J688,0)</f>
        <v>0</v>
      </c>
      <c r="BI688" s="227">
        <f>IF(N688="nulová",J688,0)</f>
        <v>0</v>
      </c>
      <c r="BJ688" s="19" t="s">
        <v>79</v>
      </c>
      <c r="BK688" s="227">
        <f>ROUND(I688*H688,2)</f>
        <v>0</v>
      </c>
      <c r="BL688" s="19" t="s">
        <v>275</v>
      </c>
      <c r="BM688" s="226" t="s">
        <v>1776</v>
      </c>
    </row>
    <row r="689" s="2" customFormat="1">
      <c r="A689" s="40"/>
      <c r="B689" s="41"/>
      <c r="C689" s="42"/>
      <c r="D689" s="228" t="s">
        <v>183</v>
      </c>
      <c r="E689" s="42"/>
      <c r="F689" s="229" t="s">
        <v>2681</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183</v>
      </c>
      <c r="AU689" s="19" t="s">
        <v>81</v>
      </c>
    </row>
    <row r="690" s="2" customFormat="1" ht="44.25" customHeight="1">
      <c r="A690" s="40"/>
      <c r="B690" s="41"/>
      <c r="C690" s="215" t="s">
        <v>1034</v>
      </c>
      <c r="D690" s="215" t="s">
        <v>176</v>
      </c>
      <c r="E690" s="216" t="s">
        <v>2742</v>
      </c>
      <c r="F690" s="217" t="s">
        <v>2743</v>
      </c>
      <c r="G690" s="218" t="s">
        <v>2602</v>
      </c>
      <c r="H690" s="292"/>
      <c r="I690" s="220"/>
      <c r="J690" s="221">
        <f>ROUND(I690*H690,2)</f>
        <v>0</v>
      </c>
      <c r="K690" s="217" t="s">
        <v>180</v>
      </c>
      <c r="L690" s="46"/>
      <c r="M690" s="222" t="s">
        <v>19</v>
      </c>
      <c r="N690" s="223" t="s">
        <v>43</v>
      </c>
      <c r="O690" s="86"/>
      <c r="P690" s="224">
        <f>O690*H690</f>
        <v>0</v>
      </c>
      <c r="Q690" s="224">
        <v>0</v>
      </c>
      <c r="R690" s="224">
        <f>Q690*H690</f>
        <v>0</v>
      </c>
      <c r="S690" s="224">
        <v>0</v>
      </c>
      <c r="T690" s="225">
        <f>S690*H690</f>
        <v>0</v>
      </c>
      <c r="U690" s="40"/>
      <c r="V690" s="40"/>
      <c r="W690" s="40"/>
      <c r="X690" s="40"/>
      <c r="Y690" s="40"/>
      <c r="Z690" s="40"/>
      <c r="AA690" s="40"/>
      <c r="AB690" s="40"/>
      <c r="AC690" s="40"/>
      <c r="AD690" s="40"/>
      <c r="AE690" s="40"/>
      <c r="AR690" s="226" t="s">
        <v>275</v>
      </c>
      <c r="AT690" s="226" t="s">
        <v>176</v>
      </c>
      <c r="AU690" s="226" t="s">
        <v>81</v>
      </c>
      <c r="AY690" s="19" t="s">
        <v>174</v>
      </c>
      <c r="BE690" s="227">
        <f>IF(N690="základní",J690,0)</f>
        <v>0</v>
      </c>
      <c r="BF690" s="227">
        <f>IF(N690="snížená",J690,0)</f>
        <v>0</v>
      </c>
      <c r="BG690" s="227">
        <f>IF(N690="zákl. přenesená",J690,0)</f>
        <v>0</v>
      </c>
      <c r="BH690" s="227">
        <f>IF(N690="sníž. přenesená",J690,0)</f>
        <v>0</v>
      </c>
      <c r="BI690" s="227">
        <f>IF(N690="nulová",J690,0)</f>
        <v>0</v>
      </c>
      <c r="BJ690" s="19" t="s">
        <v>79</v>
      </c>
      <c r="BK690" s="227">
        <f>ROUND(I690*H690,2)</f>
        <v>0</v>
      </c>
      <c r="BL690" s="19" t="s">
        <v>275</v>
      </c>
      <c r="BM690" s="226" t="s">
        <v>1785</v>
      </c>
    </row>
    <row r="691" s="2" customFormat="1">
      <c r="A691" s="40"/>
      <c r="B691" s="41"/>
      <c r="C691" s="42"/>
      <c r="D691" s="228" t="s">
        <v>183</v>
      </c>
      <c r="E691" s="42"/>
      <c r="F691" s="229" t="s">
        <v>2743</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183</v>
      </c>
      <c r="AU691" s="19" t="s">
        <v>81</v>
      </c>
    </row>
    <row r="692" s="2" customFormat="1">
      <c r="A692" s="40"/>
      <c r="B692" s="41"/>
      <c r="C692" s="42"/>
      <c r="D692" s="228" t="s">
        <v>185</v>
      </c>
      <c r="E692" s="42"/>
      <c r="F692" s="233" t="s">
        <v>2744</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185</v>
      </c>
      <c r="AU692" s="19" t="s">
        <v>81</v>
      </c>
    </row>
    <row r="693" s="12" customFormat="1" ht="22.8" customHeight="1">
      <c r="A693" s="12"/>
      <c r="B693" s="199"/>
      <c r="C693" s="200"/>
      <c r="D693" s="201" t="s">
        <v>71</v>
      </c>
      <c r="E693" s="213" t="s">
        <v>2745</v>
      </c>
      <c r="F693" s="213" t="s">
        <v>2746</v>
      </c>
      <c r="G693" s="200"/>
      <c r="H693" s="200"/>
      <c r="I693" s="203"/>
      <c r="J693" s="214">
        <f>BK693</f>
        <v>0</v>
      </c>
      <c r="K693" s="200"/>
      <c r="L693" s="205"/>
      <c r="M693" s="206"/>
      <c r="N693" s="207"/>
      <c r="O693" s="207"/>
      <c r="P693" s="208">
        <f>SUM(P694:P744)</f>
        <v>0</v>
      </c>
      <c r="Q693" s="207"/>
      <c r="R693" s="208">
        <f>SUM(R694:R744)</f>
        <v>0</v>
      </c>
      <c r="S693" s="207"/>
      <c r="T693" s="209">
        <f>SUM(T694:T744)</f>
        <v>0</v>
      </c>
      <c r="U693" s="12"/>
      <c r="V693" s="12"/>
      <c r="W693" s="12"/>
      <c r="X693" s="12"/>
      <c r="Y693" s="12"/>
      <c r="Z693" s="12"/>
      <c r="AA693" s="12"/>
      <c r="AB693" s="12"/>
      <c r="AC693" s="12"/>
      <c r="AD693" s="12"/>
      <c r="AE693" s="12"/>
      <c r="AR693" s="210" t="s">
        <v>81</v>
      </c>
      <c r="AT693" s="211" t="s">
        <v>71</v>
      </c>
      <c r="AU693" s="211" t="s">
        <v>79</v>
      </c>
      <c r="AY693" s="210" t="s">
        <v>174</v>
      </c>
      <c r="BK693" s="212">
        <f>SUM(BK694:BK744)</f>
        <v>0</v>
      </c>
    </row>
    <row r="694" s="2" customFormat="1">
      <c r="A694" s="40"/>
      <c r="B694" s="41"/>
      <c r="C694" s="215" t="s">
        <v>1041</v>
      </c>
      <c r="D694" s="215" t="s">
        <v>176</v>
      </c>
      <c r="E694" s="216" t="s">
        <v>2747</v>
      </c>
      <c r="F694" s="217" t="s">
        <v>2748</v>
      </c>
      <c r="G694" s="218" t="s">
        <v>1400</v>
      </c>
      <c r="H694" s="219">
        <v>2</v>
      </c>
      <c r="I694" s="220"/>
      <c r="J694" s="221">
        <f>ROUND(I694*H694,2)</f>
        <v>0</v>
      </c>
      <c r="K694" s="217" t="s">
        <v>180</v>
      </c>
      <c r="L694" s="46"/>
      <c r="M694" s="222" t="s">
        <v>19</v>
      </c>
      <c r="N694" s="223" t="s">
        <v>43</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275</v>
      </c>
      <c r="AT694" s="226" t="s">
        <v>176</v>
      </c>
      <c r="AU694" s="226" t="s">
        <v>81</v>
      </c>
      <c r="AY694" s="19" t="s">
        <v>174</v>
      </c>
      <c r="BE694" s="227">
        <f>IF(N694="základní",J694,0)</f>
        <v>0</v>
      </c>
      <c r="BF694" s="227">
        <f>IF(N694="snížená",J694,0)</f>
        <v>0</v>
      </c>
      <c r="BG694" s="227">
        <f>IF(N694="zákl. přenesená",J694,0)</f>
        <v>0</v>
      </c>
      <c r="BH694" s="227">
        <f>IF(N694="sníž. přenesená",J694,0)</f>
        <v>0</v>
      </c>
      <c r="BI694" s="227">
        <f>IF(N694="nulová",J694,0)</f>
        <v>0</v>
      </c>
      <c r="BJ694" s="19" t="s">
        <v>79</v>
      </c>
      <c r="BK694" s="227">
        <f>ROUND(I694*H694,2)</f>
        <v>0</v>
      </c>
      <c r="BL694" s="19" t="s">
        <v>275</v>
      </c>
      <c r="BM694" s="226" t="s">
        <v>1800</v>
      </c>
    </row>
    <row r="695" s="2" customFormat="1">
      <c r="A695" s="40"/>
      <c r="B695" s="41"/>
      <c r="C695" s="42"/>
      <c r="D695" s="228" t="s">
        <v>183</v>
      </c>
      <c r="E695" s="42"/>
      <c r="F695" s="229" t="s">
        <v>2748</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183</v>
      </c>
      <c r="AU695" s="19" t="s">
        <v>81</v>
      </c>
    </row>
    <row r="696" s="2" customFormat="1" ht="21.75" customHeight="1">
      <c r="A696" s="40"/>
      <c r="B696" s="41"/>
      <c r="C696" s="215" t="s">
        <v>1050</v>
      </c>
      <c r="D696" s="215" t="s">
        <v>176</v>
      </c>
      <c r="E696" s="216" t="s">
        <v>2749</v>
      </c>
      <c r="F696" s="217" t="s">
        <v>2750</v>
      </c>
      <c r="G696" s="218" t="s">
        <v>1400</v>
      </c>
      <c r="H696" s="219">
        <v>4</v>
      </c>
      <c r="I696" s="220"/>
      <c r="J696" s="221">
        <f>ROUND(I696*H696,2)</f>
        <v>0</v>
      </c>
      <c r="K696" s="217" t="s">
        <v>180</v>
      </c>
      <c r="L696" s="46"/>
      <c r="M696" s="222" t="s">
        <v>19</v>
      </c>
      <c r="N696" s="223" t="s">
        <v>43</v>
      </c>
      <c r="O696" s="86"/>
      <c r="P696" s="224">
        <f>O696*H696</f>
        <v>0</v>
      </c>
      <c r="Q696" s="224">
        <v>0</v>
      </c>
      <c r="R696" s="224">
        <f>Q696*H696</f>
        <v>0</v>
      </c>
      <c r="S696" s="224">
        <v>0</v>
      </c>
      <c r="T696" s="225">
        <f>S696*H696</f>
        <v>0</v>
      </c>
      <c r="U696" s="40"/>
      <c r="V696" s="40"/>
      <c r="W696" s="40"/>
      <c r="X696" s="40"/>
      <c r="Y696" s="40"/>
      <c r="Z696" s="40"/>
      <c r="AA696" s="40"/>
      <c r="AB696" s="40"/>
      <c r="AC696" s="40"/>
      <c r="AD696" s="40"/>
      <c r="AE696" s="40"/>
      <c r="AR696" s="226" t="s">
        <v>275</v>
      </c>
      <c r="AT696" s="226" t="s">
        <v>176</v>
      </c>
      <c r="AU696" s="226" t="s">
        <v>81</v>
      </c>
      <c r="AY696" s="19" t="s">
        <v>174</v>
      </c>
      <c r="BE696" s="227">
        <f>IF(N696="základní",J696,0)</f>
        <v>0</v>
      </c>
      <c r="BF696" s="227">
        <f>IF(N696="snížená",J696,0)</f>
        <v>0</v>
      </c>
      <c r="BG696" s="227">
        <f>IF(N696="zákl. přenesená",J696,0)</f>
        <v>0</v>
      </c>
      <c r="BH696" s="227">
        <f>IF(N696="sníž. přenesená",J696,0)</f>
        <v>0</v>
      </c>
      <c r="BI696" s="227">
        <f>IF(N696="nulová",J696,0)</f>
        <v>0</v>
      </c>
      <c r="BJ696" s="19" t="s">
        <v>79</v>
      </c>
      <c r="BK696" s="227">
        <f>ROUND(I696*H696,2)</f>
        <v>0</v>
      </c>
      <c r="BL696" s="19" t="s">
        <v>275</v>
      </c>
      <c r="BM696" s="226" t="s">
        <v>1810</v>
      </c>
    </row>
    <row r="697" s="2" customFormat="1">
      <c r="A697" s="40"/>
      <c r="B697" s="41"/>
      <c r="C697" s="42"/>
      <c r="D697" s="228" t="s">
        <v>183</v>
      </c>
      <c r="E697" s="42"/>
      <c r="F697" s="229" t="s">
        <v>2750</v>
      </c>
      <c r="G697" s="42"/>
      <c r="H697" s="42"/>
      <c r="I697" s="230"/>
      <c r="J697" s="42"/>
      <c r="K697" s="42"/>
      <c r="L697" s="46"/>
      <c r="M697" s="231"/>
      <c r="N697" s="232"/>
      <c r="O697" s="86"/>
      <c r="P697" s="86"/>
      <c r="Q697" s="86"/>
      <c r="R697" s="86"/>
      <c r="S697" s="86"/>
      <c r="T697" s="87"/>
      <c r="U697" s="40"/>
      <c r="V697" s="40"/>
      <c r="W697" s="40"/>
      <c r="X697" s="40"/>
      <c r="Y697" s="40"/>
      <c r="Z697" s="40"/>
      <c r="AA697" s="40"/>
      <c r="AB697" s="40"/>
      <c r="AC697" s="40"/>
      <c r="AD697" s="40"/>
      <c r="AE697" s="40"/>
      <c r="AT697" s="19" t="s">
        <v>183</v>
      </c>
      <c r="AU697" s="19" t="s">
        <v>81</v>
      </c>
    </row>
    <row r="698" s="2" customFormat="1">
      <c r="A698" s="40"/>
      <c r="B698" s="41"/>
      <c r="C698" s="215" t="s">
        <v>1059</v>
      </c>
      <c r="D698" s="215" t="s">
        <v>176</v>
      </c>
      <c r="E698" s="216" t="s">
        <v>2751</v>
      </c>
      <c r="F698" s="217" t="s">
        <v>2752</v>
      </c>
      <c r="G698" s="218" t="s">
        <v>1400</v>
      </c>
      <c r="H698" s="219">
        <v>1</v>
      </c>
      <c r="I698" s="220"/>
      <c r="J698" s="221">
        <f>ROUND(I698*H698,2)</f>
        <v>0</v>
      </c>
      <c r="K698" s="217" t="s">
        <v>180</v>
      </c>
      <c r="L698" s="46"/>
      <c r="M698" s="222" t="s">
        <v>19</v>
      </c>
      <c r="N698" s="223" t="s">
        <v>43</v>
      </c>
      <c r="O698" s="86"/>
      <c r="P698" s="224">
        <f>O698*H698</f>
        <v>0</v>
      </c>
      <c r="Q698" s="224">
        <v>0</v>
      </c>
      <c r="R698" s="224">
        <f>Q698*H698</f>
        <v>0</v>
      </c>
      <c r="S698" s="224">
        <v>0</v>
      </c>
      <c r="T698" s="225">
        <f>S698*H698</f>
        <v>0</v>
      </c>
      <c r="U698" s="40"/>
      <c r="V698" s="40"/>
      <c r="W698" s="40"/>
      <c r="X698" s="40"/>
      <c r="Y698" s="40"/>
      <c r="Z698" s="40"/>
      <c r="AA698" s="40"/>
      <c r="AB698" s="40"/>
      <c r="AC698" s="40"/>
      <c r="AD698" s="40"/>
      <c r="AE698" s="40"/>
      <c r="AR698" s="226" t="s">
        <v>275</v>
      </c>
      <c r="AT698" s="226" t="s">
        <v>176</v>
      </c>
      <c r="AU698" s="226" t="s">
        <v>81</v>
      </c>
      <c r="AY698" s="19" t="s">
        <v>174</v>
      </c>
      <c r="BE698" s="227">
        <f>IF(N698="základní",J698,0)</f>
        <v>0</v>
      </c>
      <c r="BF698" s="227">
        <f>IF(N698="snížená",J698,0)</f>
        <v>0</v>
      </c>
      <c r="BG698" s="227">
        <f>IF(N698="zákl. přenesená",J698,0)</f>
        <v>0</v>
      </c>
      <c r="BH698" s="227">
        <f>IF(N698="sníž. přenesená",J698,0)</f>
        <v>0</v>
      </c>
      <c r="BI698" s="227">
        <f>IF(N698="nulová",J698,0)</f>
        <v>0</v>
      </c>
      <c r="BJ698" s="19" t="s">
        <v>79</v>
      </c>
      <c r="BK698" s="227">
        <f>ROUND(I698*H698,2)</f>
        <v>0</v>
      </c>
      <c r="BL698" s="19" t="s">
        <v>275</v>
      </c>
      <c r="BM698" s="226" t="s">
        <v>1823</v>
      </c>
    </row>
    <row r="699" s="2" customFormat="1">
      <c r="A699" s="40"/>
      <c r="B699" s="41"/>
      <c r="C699" s="42"/>
      <c r="D699" s="228" t="s">
        <v>183</v>
      </c>
      <c r="E699" s="42"/>
      <c r="F699" s="229" t="s">
        <v>2752</v>
      </c>
      <c r="G699" s="42"/>
      <c r="H699" s="42"/>
      <c r="I699" s="230"/>
      <c r="J699" s="42"/>
      <c r="K699" s="42"/>
      <c r="L699" s="46"/>
      <c r="M699" s="231"/>
      <c r="N699" s="232"/>
      <c r="O699" s="86"/>
      <c r="P699" s="86"/>
      <c r="Q699" s="86"/>
      <c r="R699" s="86"/>
      <c r="S699" s="86"/>
      <c r="T699" s="87"/>
      <c r="U699" s="40"/>
      <c r="V699" s="40"/>
      <c r="W699" s="40"/>
      <c r="X699" s="40"/>
      <c r="Y699" s="40"/>
      <c r="Z699" s="40"/>
      <c r="AA699" s="40"/>
      <c r="AB699" s="40"/>
      <c r="AC699" s="40"/>
      <c r="AD699" s="40"/>
      <c r="AE699" s="40"/>
      <c r="AT699" s="19" t="s">
        <v>183</v>
      </c>
      <c r="AU699" s="19" t="s">
        <v>81</v>
      </c>
    </row>
    <row r="700" s="2" customFormat="1">
      <c r="A700" s="40"/>
      <c r="B700" s="41"/>
      <c r="C700" s="215" t="s">
        <v>1065</v>
      </c>
      <c r="D700" s="215" t="s">
        <v>176</v>
      </c>
      <c r="E700" s="216" t="s">
        <v>2753</v>
      </c>
      <c r="F700" s="217" t="s">
        <v>2754</v>
      </c>
      <c r="G700" s="218" t="s">
        <v>1400</v>
      </c>
      <c r="H700" s="219">
        <v>2</v>
      </c>
      <c r="I700" s="220"/>
      <c r="J700" s="221">
        <f>ROUND(I700*H700,2)</f>
        <v>0</v>
      </c>
      <c r="K700" s="217" t="s">
        <v>180</v>
      </c>
      <c r="L700" s="46"/>
      <c r="M700" s="222" t="s">
        <v>19</v>
      </c>
      <c r="N700" s="223" t="s">
        <v>43</v>
      </c>
      <c r="O700" s="86"/>
      <c r="P700" s="224">
        <f>O700*H700</f>
        <v>0</v>
      </c>
      <c r="Q700" s="224">
        <v>0</v>
      </c>
      <c r="R700" s="224">
        <f>Q700*H700</f>
        <v>0</v>
      </c>
      <c r="S700" s="224">
        <v>0</v>
      </c>
      <c r="T700" s="225">
        <f>S700*H700</f>
        <v>0</v>
      </c>
      <c r="U700" s="40"/>
      <c r="V700" s="40"/>
      <c r="W700" s="40"/>
      <c r="X700" s="40"/>
      <c r="Y700" s="40"/>
      <c r="Z700" s="40"/>
      <c r="AA700" s="40"/>
      <c r="AB700" s="40"/>
      <c r="AC700" s="40"/>
      <c r="AD700" s="40"/>
      <c r="AE700" s="40"/>
      <c r="AR700" s="226" t="s">
        <v>275</v>
      </c>
      <c r="AT700" s="226" t="s">
        <v>176</v>
      </c>
      <c r="AU700" s="226" t="s">
        <v>81</v>
      </c>
      <c r="AY700" s="19" t="s">
        <v>174</v>
      </c>
      <c r="BE700" s="227">
        <f>IF(N700="základní",J700,0)</f>
        <v>0</v>
      </c>
      <c r="BF700" s="227">
        <f>IF(N700="snížená",J700,0)</f>
        <v>0</v>
      </c>
      <c r="BG700" s="227">
        <f>IF(N700="zákl. přenesená",J700,0)</f>
        <v>0</v>
      </c>
      <c r="BH700" s="227">
        <f>IF(N700="sníž. přenesená",J700,0)</f>
        <v>0</v>
      </c>
      <c r="BI700" s="227">
        <f>IF(N700="nulová",J700,0)</f>
        <v>0</v>
      </c>
      <c r="BJ700" s="19" t="s">
        <v>79</v>
      </c>
      <c r="BK700" s="227">
        <f>ROUND(I700*H700,2)</f>
        <v>0</v>
      </c>
      <c r="BL700" s="19" t="s">
        <v>275</v>
      </c>
      <c r="BM700" s="226" t="s">
        <v>1836</v>
      </c>
    </row>
    <row r="701" s="2" customFormat="1">
      <c r="A701" s="40"/>
      <c r="B701" s="41"/>
      <c r="C701" s="42"/>
      <c r="D701" s="228" t="s">
        <v>183</v>
      </c>
      <c r="E701" s="42"/>
      <c r="F701" s="229" t="s">
        <v>2754</v>
      </c>
      <c r="G701" s="42"/>
      <c r="H701" s="42"/>
      <c r="I701" s="230"/>
      <c r="J701" s="42"/>
      <c r="K701" s="42"/>
      <c r="L701" s="46"/>
      <c r="M701" s="231"/>
      <c r="N701" s="232"/>
      <c r="O701" s="86"/>
      <c r="P701" s="86"/>
      <c r="Q701" s="86"/>
      <c r="R701" s="86"/>
      <c r="S701" s="86"/>
      <c r="T701" s="87"/>
      <c r="U701" s="40"/>
      <c r="V701" s="40"/>
      <c r="W701" s="40"/>
      <c r="X701" s="40"/>
      <c r="Y701" s="40"/>
      <c r="Z701" s="40"/>
      <c r="AA701" s="40"/>
      <c r="AB701" s="40"/>
      <c r="AC701" s="40"/>
      <c r="AD701" s="40"/>
      <c r="AE701" s="40"/>
      <c r="AT701" s="19" t="s">
        <v>183</v>
      </c>
      <c r="AU701" s="19" t="s">
        <v>81</v>
      </c>
    </row>
    <row r="702" s="2" customFormat="1">
      <c r="A702" s="40"/>
      <c r="B702" s="41"/>
      <c r="C702" s="215" t="s">
        <v>1071</v>
      </c>
      <c r="D702" s="215" t="s">
        <v>176</v>
      </c>
      <c r="E702" s="216" t="s">
        <v>2755</v>
      </c>
      <c r="F702" s="217" t="s">
        <v>2756</v>
      </c>
      <c r="G702" s="218" t="s">
        <v>1400</v>
      </c>
      <c r="H702" s="219">
        <v>1</v>
      </c>
      <c r="I702" s="220"/>
      <c r="J702" s="221">
        <f>ROUND(I702*H702,2)</f>
        <v>0</v>
      </c>
      <c r="K702" s="217" t="s">
        <v>180</v>
      </c>
      <c r="L702" s="46"/>
      <c r="M702" s="222" t="s">
        <v>19</v>
      </c>
      <c r="N702" s="223" t="s">
        <v>43</v>
      </c>
      <c r="O702" s="86"/>
      <c r="P702" s="224">
        <f>O702*H702</f>
        <v>0</v>
      </c>
      <c r="Q702" s="224">
        <v>0</v>
      </c>
      <c r="R702" s="224">
        <f>Q702*H702</f>
        <v>0</v>
      </c>
      <c r="S702" s="224">
        <v>0</v>
      </c>
      <c r="T702" s="225">
        <f>S702*H702</f>
        <v>0</v>
      </c>
      <c r="U702" s="40"/>
      <c r="V702" s="40"/>
      <c r="W702" s="40"/>
      <c r="X702" s="40"/>
      <c r="Y702" s="40"/>
      <c r="Z702" s="40"/>
      <c r="AA702" s="40"/>
      <c r="AB702" s="40"/>
      <c r="AC702" s="40"/>
      <c r="AD702" s="40"/>
      <c r="AE702" s="40"/>
      <c r="AR702" s="226" t="s">
        <v>275</v>
      </c>
      <c r="AT702" s="226" t="s">
        <v>176</v>
      </c>
      <c r="AU702" s="226" t="s">
        <v>81</v>
      </c>
      <c r="AY702" s="19" t="s">
        <v>174</v>
      </c>
      <c r="BE702" s="227">
        <f>IF(N702="základní",J702,0)</f>
        <v>0</v>
      </c>
      <c r="BF702" s="227">
        <f>IF(N702="snížená",J702,0)</f>
        <v>0</v>
      </c>
      <c r="BG702" s="227">
        <f>IF(N702="zákl. přenesená",J702,0)</f>
        <v>0</v>
      </c>
      <c r="BH702" s="227">
        <f>IF(N702="sníž. přenesená",J702,0)</f>
        <v>0</v>
      </c>
      <c r="BI702" s="227">
        <f>IF(N702="nulová",J702,0)</f>
        <v>0</v>
      </c>
      <c r="BJ702" s="19" t="s">
        <v>79</v>
      </c>
      <c r="BK702" s="227">
        <f>ROUND(I702*H702,2)</f>
        <v>0</v>
      </c>
      <c r="BL702" s="19" t="s">
        <v>275</v>
      </c>
      <c r="BM702" s="226" t="s">
        <v>1848</v>
      </c>
    </row>
    <row r="703" s="2" customFormat="1">
      <c r="A703" s="40"/>
      <c r="B703" s="41"/>
      <c r="C703" s="42"/>
      <c r="D703" s="228" t="s">
        <v>183</v>
      </c>
      <c r="E703" s="42"/>
      <c r="F703" s="229" t="s">
        <v>2756</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183</v>
      </c>
      <c r="AU703" s="19" t="s">
        <v>81</v>
      </c>
    </row>
    <row r="704" s="2" customFormat="1">
      <c r="A704" s="40"/>
      <c r="B704" s="41"/>
      <c r="C704" s="215" t="s">
        <v>1077</v>
      </c>
      <c r="D704" s="215" t="s">
        <v>176</v>
      </c>
      <c r="E704" s="216" t="s">
        <v>2757</v>
      </c>
      <c r="F704" s="217" t="s">
        <v>2758</v>
      </c>
      <c r="G704" s="218" t="s">
        <v>1400</v>
      </c>
      <c r="H704" s="219">
        <v>2</v>
      </c>
      <c r="I704" s="220"/>
      <c r="J704" s="221">
        <f>ROUND(I704*H704,2)</f>
        <v>0</v>
      </c>
      <c r="K704" s="217" t="s">
        <v>180</v>
      </c>
      <c r="L704" s="46"/>
      <c r="M704" s="222" t="s">
        <v>19</v>
      </c>
      <c r="N704" s="223" t="s">
        <v>43</v>
      </c>
      <c r="O704" s="86"/>
      <c r="P704" s="224">
        <f>O704*H704</f>
        <v>0</v>
      </c>
      <c r="Q704" s="224">
        <v>0</v>
      </c>
      <c r="R704" s="224">
        <f>Q704*H704</f>
        <v>0</v>
      </c>
      <c r="S704" s="224">
        <v>0</v>
      </c>
      <c r="T704" s="225">
        <f>S704*H704</f>
        <v>0</v>
      </c>
      <c r="U704" s="40"/>
      <c r="V704" s="40"/>
      <c r="W704" s="40"/>
      <c r="X704" s="40"/>
      <c r="Y704" s="40"/>
      <c r="Z704" s="40"/>
      <c r="AA704" s="40"/>
      <c r="AB704" s="40"/>
      <c r="AC704" s="40"/>
      <c r="AD704" s="40"/>
      <c r="AE704" s="40"/>
      <c r="AR704" s="226" t="s">
        <v>275</v>
      </c>
      <c r="AT704" s="226" t="s">
        <v>176</v>
      </c>
      <c r="AU704" s="226" t="s">
        <v>81</v>
      </c>
      <c r="AY704" s="19" t="s">
        <v>174</v>
      </c>
      <c r="BE704" s="227">
        <f>IF(N704="základní",J704,0)</f>
        <v>0</v>
      </c>
      <c r="BF704" s="227">
        <f>IF(N704="snížená",J704,0)</f>
        <v>0</v>
      </c>
      <c r="BG704" s="227">
        <f>IF(N704="zákl. přenesená",J704,0)</f>
        <v>0</v>
      </c>
      <c r="BH704" s="227">
        <f>IF(N704="sníž. přenesená",J704,0)</f>
        <v>0</v>
      </c>
      <c r="BI704" s="227">
        <f>IF(N704="nulová",J704,0)</f>
        <v>0</v>
      </c>
      <c r="BJ704" s="19" t="s">
        <v>79</v>
      </c>
      <c r="BK704" s="227">
        <f>ROUND(I704*H704,2)</f>
        <v>0</v>
      </c>
      <c r="BL704" s="19" t="s">
        <v>275</v>
      </c>
      <c r="BM704" s="226" t="s">
        <v>1858</v>
      </c>
    </row>
    <row r="705" s="2" customFormat="1">
      <c r="A705" s="40"/>
      <c r="B705" s="41"/>
      <c r="C705" s="42"/>
      <c r="D705" s="228" t="s">
        <v>183</v>
      </c>
      <c r="E705" s="42"/>
      <c r="F705" s="229" t="s">
        <v>2758</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183</v>
      </c>
      <c r="AU705" s="19" t="s">
        <v>81</v>
      </c>
    </row>
    <row r="706" s="2" customFormat="1" ht="16.5" customHeight="1">
      <c r="A706" s="40"/>
      <c r="B706" s="41"/>
      <c r="C706" s="215" t="s">
        <v>1083</v>
      </c>
      <c r="D706" s="215" t="s">
        <v>176</v>
      </c>
      <c r="E706" s="216" t="s">
        <v>2759</v>
      </c>
      <c r="F706" s="217" t="s">
        <v>2760</v>
      </c>
      <c r="G706" s="218" t="s">
        <v>1400</v>
      </c>
      <c r="H706" s="219">
        <v>10</v>
      </c>
      <c r="I706" s="220"/>
      <c r="J706" s="221">
        <f>ROUND(I706*H706,2)</f>
        <v>0</v>
      </c>
      <c r="K706" s="217" t="s">
        <v>180</v>
      </c>
      <c r="L706" s="46"/>
      <c r="M706" s="222" t="s">
        <v>19</v>
      </c>
      <c r="N706" s="223" t="s">
        <v>43</v>
      </c>
      <c r="O706" s="86"/>
      <c r="P706" s="224">
        <f>O706*H706</f>
        <v>0</v>
      </c>
      <c r="Q706" s="224">
        <v>0</v>
      </c>
      <c r="R706" s="224">
        <f>Q706*H706</f>
        <v>0</v>
      </c>
      <c r="S706" s="224">
        <v>0</v>
      </c>
      <c r="T706" s="225">
        <f>S706*H706</f>
        <v>0</v>
      </c>
      <c r="U706" s="40"/>
      <c r="V706" s="40"/>
      <c r="W706" s="40"/>
      <c r="X706" s="40"/>
      <c r="Y706" s="40"/>
      <c r="Z706" s="40"/>
      <c r="AA706" s="40"/>
      <c r="AB706" s="40"/>
      <c r="AC706" s="40"/>
      <c r="AD706" s="40"/>
      <c r="AE706" s="40"/>
      <c r="AR706" s="226" t="s">
        <v>275</v>
      </c>
      <c r="AT706" s="226" t="s">
        <v>176</v>
      </c>
      <c r="AU706" s="226" t="s">
        <v>81</v>
      </c>
      <c r="AY706" s="19" t="s">
        <v>174</v>
      </c>
      <c r="BE706" s="227">
        <f>IF(N706="základní",J706,0)</f>
        <v>0</v>
      </c>
      <c r="BF706" s="227">
        <f>IF(N706="snížená",J706,0)</f>
        <v>0</v>
      </c>
      <c r="BG706" s="227">
        <f>IF(N706="zákl. přenesená",J706,0)</f>
        <v>0</v>
      </c>
      <c r="BH706" s="227">
        <f>IF(N706="sníž. přenesená",J706,0)</f>
        <v>0</v>
      </c>
      <c r="BI706" s="227">
        <f>IF(N706="nulová",J706,0)</f>
        <v>0</v>
      </c>
      <c r="BJ706" s="19" t="s">
        <v>79</v>
      </c>
      <c r="BK706" s="227">
        <f>ROUND(I706*H706,2)</f>
        <v>0</v>
      </c>
      <c r="BL706" s="19" t="s">
        <v>275</v>
      </c>
      <c r="BM706" s="226" t="s">
        <v>1867</v>
      </c>
    </row>
    <row r="707" s="2" customFormat="1">
      <c r="A707" s="40"/>
      <c r="B707" s="41"/>
      <c r="C707" s="42"/>
      <c r="D707" s="228" t="s">
        <v>183</v>
      </c>
      <c r="E707" s="42"/>
      <c r="F707" s="229" t="s">
        <v>2760</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183</v>
      </c>
      <c r="AU707" s="19" t="s">
        <v>81</v>
      </c>
    </row>
    <row r="708" s="2" customFormat="1">
      <c r="A708" s="40"/>
      <c r="B708" s="41"/>
      <c r="C708" s="215" t="s">
        <v>1089</v>
      </c>
      <c r="D708" s="215" t="s">
        <v>176</v>
      </c>
      <c r="E708" s="216" t="s">
        <v>2761</v>
      </c>
      <c r="F708" s="217" t="s">
        <v>2762</v>
      </c>
      <c r="G708" s="218" t="s">
        <v>366</v>
      </c>
      <c r="H708" s="219">
        <v>6</v>
      </c>
      <c r="I708" s="220"/>
      <c r="J708" s="221">
        <f>ROUND(I708*H708,2)</f>
        <v>0</v>
      </c>
      <c r="K708" s="217" t="s">
        <v>180</v>
      </c>
      <c r="L708" s="46"/>
      <c r="M708" s="222" t="s">
        <v>19</v>
      </c>
      <c r="N708" s="223" t="s">
        <v>43</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275</v>
      </c>
      <c r="AT708" s="226" t="s">
        <v>176</v>
      </c>
      <c r="AU708" s="226" t="s">
        <v>81</v>
      </c>
      <c r="AY708" s="19" t="s">
        <v>174</v>
      </c>
      <c r="BE708" s="227">
        <f>IF(N708="základní",J708,0)</f>
        <v>0</v>
      </c>
      <c r="BF708" s="227">
        <f>IF(N708="snížená",J708,0)</f>
        <v>0</v>
      </c>
      <c r="BG708" s="227">
        <f>IF(N708="zákl. přenesená",J708,0)</f>
        <v>0</v>
      </c>
      <c r="BH708" s="227">
        <f>IF(N708="sníž. přenesená",J708,0)</f>
        <v>0</v>
      </c>
      <c r="BI708" s="227">
        <f>IF(N708="nulová",J708,0)</f>
        <v>0</v>
      </c>
      <c r="BJ708" s="19" t="s">
        <v>79</v>
      </c>
      <c r="BK708" s="227">
        <f>ROUND(I708*H708,2)</f>
        <v>0</v>
      </c>
      <c r="BL708" s="19" t="s">
        <v>275</v>
      </c>
      <c r="BM708" s="226" t="s">
        <v>1876</v>
      </c>
    </row>
    <row r="709" s="2" customFormat="1">
      <c r="A709" s="40"/>
      <c r="B709" s="41"/>
      <c r="C709" s="42"/>
      <c r="D709" s="228" t="s">
        <v>183</v>
      </c>
      <c r="E709" s="42"/>
      <c r="F709" s="229" t="s">
        <v>2762</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183</v>
      </c>
      <c r="AU709" s="19" t="s">
        <v>81</v>
      </c>
    </row>
    <row r="710" s="2" customFormat="1">
      <c r="A710" s="40"/>
      <c r="B710" s="41"/>
      <c r="C710" s="215" t="s">
        <v>1095</v>
      </c>
      <c r="D710" s="215" t="s">
        <v>176</v>
      </c>
      <c r="E710" s="216" t="s">
        <v>2763</v>
      </c>
      <c r="F710" s="217" t="s">
        <v>2764</v>
      </c>
      <c r="G710" s="218" t="s">
        <v>366</v>
      </c>
      <c r="H710" s="219">
        <v>2</v>
      </c>
      <c r="I710" s="220"/>
      <c r="J710" s="221">
        <f>ROUND(I710*H710,2)</f>
        <v>0</v>
      </c>
      <c r="K710" s="217" t="s">
        <v>180</v>
      </c>
      <c r="L710" s="46"/>
      <c r="M710" s="222" t="s">
        <v>19</v>
      </c>
      <c r="N710" s="223" t="s">
        <v>43</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275</v>
      </c>
      <c r="AT710" s="226" t="s">
        <v>176</v>
      </c>
      <c r="AU710" s="226" t="s">
        <v>81</v>
      </c>
      <c r="AY710" s="19" t="s">
        <v>174</v>
      </c>
      <c r="BE710" s="227">
        <f>IF(N710="základní",J710,0)</f>
        <v>0</v>
      </c>
      <c r="BF710" s="227">
        <f>IF(N710="snížená",J710,0)</f>
        <v>0</v>
      </c>
      <c r="BG710" s="227">
        <f>IF(N710="zákl. přenesená",J710,0)</f>
        <v>0</v>
      </c>
      <c r="BH710" s="227">
        <f>IF(N710="sníž. přenesená",J710,0)</f>
        <v>0</v>
      </c>
      <c r="BI710" s="227">
        <f>IF(N710="nulová",J710,0)</f>
        <v>0</v>
      </c>
      <c r="BJ710" s="19" t="s">
        <v>79</v>
      </c>
      <c r="BK710" s="227">
        <f>ROUND(I710*H710,2)</f>
        <v>0</v>
      </c>
      <c r="BL710" s="19" t="s">
        <v>275</v>
      </c>
      <c r="BM710" s="226" t="s">
        <v>1888</v>
      </c>
    </row>
    <row r="711" s="2" customFormat="1">
      <c r="A711" s="40"/>
      <c r="B711" s="41"/>
      <c r="C711" s="42"/>
      <c r="D711" s="228" t="s">
        <v>183</v>
      </c>
      <c r="E711" s="42"/>
      <c r="F711" s="229" t="s">
        <v>2764</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183</v>
      </c>
      <c r="AU711" s="19" t="s">
        <v>81</v>
      </c>
    </row>
    <row r="712" s="2" customFormat="1" ht="33" customHeight="1">
      <c r="A712" s="40"/>
      <c r="B712" s="41"/>
      <c r="C712" s="215" t="s">
        <v>1101</v>
      </c>
      <c r="D712" s="215" t="s">
        <v>176</v>
      </c>
      <c r="E712" s="216" t="s">
        <v>2765</v>
      </c>
      <c r="F712" s="217" t="s">
        <v>2766</v>
      </c>
      <c r="G712" s="218" t="s">
        <v>1400</v>
      </c>
      <c r="H712" s="219">
        <v>5</v>
      </c>
      <c r="I712" s="220"/>
      <c r="J712" s="221">
        <f>ROUND(I712*H712,2)</f>
        <v>0</v>
      </c>
      <c r="K712" s="217" t="s">
        <v>180</v>
      </c>
      <c r="L712" s="46"/>
      <c r="M712" s="222" t="s">
        <v>19</v>
      </c>
      <c r="N712" s="223" t="s">
        <v>43</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275</v>
      </c>
      <c r="AT712" s="226" t="s">
        <v>176</v>
      </c>
      <c r="AU712" s="226" t="s">
        <v>81</v>
      </c>
      <c r="AY712" s="19" t="s">
        <v>174</v>
      </c>
      <c r="BE712" s="227">
        <f>IF(N712="základní",J712,0)</f>
        <v>0</v>
      </c>
      <c r="BF712" s="227">
        <f>IF(N712="snížená",J712,0)</f>
        <v>0</v>
      </c>
      <c r="BG712" s="227">
        <f>IF(N712="zákl. přenesená",J712,0)</f>
        <v>0</v>
      </c>
      <c r="BH712" s="227">
        <f>IF(N712="sníž. přenesená",J712,0)</f>
        <v>0</v>
      </c>
      <c r="BI712" s="227">
        <f>IF(N712="nulová",J712,0)</f>
        <v>0</v>
      </c>
      <c r="BJ712" s="19" t="s">
        <v>79</v>
      </c>
      <c r="BK712" s="227">
        <f>ROUND(I712*H712,2)</f>
        <v>0</v>
      </c>
      <c r="BL712" s="19" t="s">
        <v>275</v>
      </c>
      <c r="BM712" s="226" t="s">
        <v>1900</v>
      </c>
    </row>
    <row r="713" s="2" customFormat="1">
      <c r="A713" s="40"/>
      <c r="B713" s="41"/>
      <c r="C713" s="42"/>
      <c r="D713" s="228" t="s">
        <v>183</v>
      </c>
      <c r="E713" s="42"/>
      <c r="F713" s="229" t="s">
        <v>2766</v>
      </c>
      <c r="G713" s="42"/>
      <c r="H713" s="42"/>
      <c r="I713" s="230"/>
      <c r="J713" s="42"/>
      <c r="K713" s="42"/>
      <c r="L713" s="46"/>
      <c r="M713" s="231"/>
      <c r="N713" s="232"/>
      <c r="O713" s="86"/>
      <c r="P713" s="86"/>
      <c r="Q713" s="86"/>
      <c r="R713" s="86"/>
      <c r="S713" s="86"/>
      <c r="T713" s="87"/>
      <c r="U713" s="40"/>
      <c r="V713" s="40"/>
      <c r="W713" s="40"/>
      <c r="X713" s="40"/>
      <c r="Y713" s="40"/>
      <c r="Z713" s="40"/>
      <c r="AA713" s="40"/>
      <c r="AB713" s="40"/>
      <c r="AC713" s="40"/>
      <c r="AD713" s="40"/>
      <c r="AE713" s="40"/>
      <c r="AT713" s="19" t="s">
        <v>183</v>
      </c>
      <c r="AU713" s="19" t="s">
        <v>81</v>
      </c>
    </row>
    <row r="714" s="2" customFormat="1">
      <c r="A714" s="40"/>
      <c r="B714" s="41"/>
      <c r="C714" s="42"/>
      <c r="D714" s="228" t="s">
        <v>185</v>
      </c>
      <c r="E714" s="42"/>
      <c r="F714" s="233" t="s">
        <v>2767</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185</v>
      </c>
      <c r="AU714" s="19" t="s">
        <v>81</v>
      </c>
    </row>
    <row r="715" s="2" customFormat="1">
      <c r="A715" s="40"/>
      <c r="B715" s="41"/>
      <c r="C715" s="215" t="s">
        <v>1106</v>
      </c>
      <c r="D715" s="215" t="s">
        <v>176</v>
      </c>
      <c r="E715" s="216" t="s">
        <v>2768</v>
      </c>
      <c r="F715" s="217" t="s">
        <v>2769</v>
      </c>
      <c r="G715" s="218" t="s">
        <v>1400</v>
      </c>
      <c r="H715" s="219">
        <v>6</v>
      </c>
      <c r="I715" s="220"/>
      <c r="J715" s="221">
        <f>ROUND(I715*H715,2)</f>
        <v>0</v>
      </c>
      <c r="K715" s="217" t="s">
        <v>180</v>
      </c>
      <c r="L715" s="46"/>
      <c r="M715" s="222" t="s">
        <v>19</v>
      </c>
      <c r="N715" s="223" t="s">
        <v>43</v>
      </c>
      <c r="O715" s="86"/>
      <c r="P715" s="224">
        <f>O715*H715</f>
        <v>0</v>
      </c>
      <c r="Q715" s="224">
        <v>0</v>
      </c>
      <c r="R715" s="224">
        <f>Q715*H715</f>
        <v>0</v>
      </c>
      <c r="S715" s="224">
        <v>0</v>
      </c>
      <c r="T715" s="225">
        <f>S715*H715</f>
        <v>0</v>
      </c>
      <c r="U715" s="40"/>
      <c r="V715" s="40"/>
      <c r="W715" s="40"/>
      <c r="X715" s="40"/>
      <c r="Y715" s="40"/>
      <c r="Z715" s="40"/>
      <c r="AA715" s="40"/>
      <c r="AB715" s="40"/>
      <c r="AC715" s="40"/>
      <c r="AD715" s="40"/>
      <c r="AE715" s="40"/>
      <c r="AR715" s="226" t="s">
        <v>275</v>
      </c>
      <c r="AT715" s="226" t="s">
        <v>176</v>
      </c>
      <c r="AU715" s="226" t="s">
        <v>81</v>
      </c>
      <c r="AY715" s="19" t="s">
        <v>174</v>
      </c>
      <c r="BE715" s="227">
        <f>IF(N715="základní",J715,0)</f>
        <v>0</v>
      </c>
      <c r="BF715" s="227">
        <f>IF(N715="snížená",J715,0)</f>
        <v>0</v>
      </c>
      <c r="BG715" s="227">
        <f>IF(N715="zákl. přenesená",J715,0)</f>
        <v>0</v>
      </c>
      <c r="BH715" s="227">
        <f>IF(N715="sníž. přenesená",J715,0)</f>
        <v>0</v>
      </c>
      <c r="BI715" s="227">
        <f>IF(N715="nulová",J715,0)</f>
        <v>0</v>
      </c>
      <c r="BJ715" s="19" t="s">
        <v>79</v>
      </c>
      <c r="BK715" s="227">
        <f>ROUND(I715*H715,2)</f>
        <v>0</v>
      </c>
      <c r="BL715" s="19" t="s">
        <v>275</v>
      </c>
      <c r="BM715" s="226" t="s">
        <v>1911</v>
      </c>
    </row>
    <row r="716" s="2" customFormat="1">
      <c r="A716" s="40"/>
      <c r="B716" s="41"/>
      <c r="C716" s="42"/>
      <c r="D716" s="228" t="s">
        <v>183</v>
      </c>
      <c r="E716" s="42"/>
      <c r="F716" s="229" t="s">
        <v>2769</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183</v>
      </c>
      <c r="AU716" s="19" t="s">
        <v>81</v>
      </c>
    </row>
    <row r="717" s="2" customFormat="1">
      <c r="A717" s="40"/>
      <c r="B717" s="41"/>
      <c r="C717" s="42"/>
      <c r="D717" s="228" t="s">
        <v>185</v>
      </c>
      <c r="E717" s="42"/>
      <c r="F717" s="233" t="s">
        <v>2770</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185</v>
      </c>
      <c r="AU717" s="19" t="s">
        <v>81</v>
      </c>
    </row>
    <row r="718" s="2" customFormat="1" ht="21.75" customHeight="1">
      <c r="A718" s="40"/>
      <c r="B718" s="41"/>
      <c r="C718" s="215" t="s">
        <v>1112</v>
      </c>
      <c r="D718" s="215" t="s">
        <v>176</v>
      </c>
      <c r="E718" s="216" t="s">
        <v>2771</v>
      </c>
      <c r="F718" s="217" t="s">
        <v>2772</v>
      </c>
      <c r="G718" s="218" t="s">
        <v>1400</v>
      </c>
      <c r="H718" s="219">
        <v>6</v>
      </c>
      <c r="I718" s="220"/>
      <c r="J718" s="221">
        <f>ROUND(I718*H718,2)</f>
        <v>0</v>
      </c>
      <c r="K718" s="217" t="s">
        <v>180</v>
      </c>
      <c r="L718" s="46"/>
      <c r="M718" s="222" t="s">
        <v>19</v>
      </c>
      <c r="N718" s="223" t="s">
        <v>43</v>
      </c>
      <c r="O718" s="86"/>
      <c r="P718" s="224">
        <f>O718*H718</f>
        <v>0</v>
      </c>
      <c r="Q718" s="224">
        <v>0</v>
      </c>
      <c r="R718" s="224">
        <f>Q718*H718</f>
        <v>0</v>
      </c>
      <c r="S718" s="224">
        <v>0</v>
      </c>
      <c r="T718" s="225">
        <f>S718*H718</f>
        <v>0</v>
      </c>
      <c r="U718" s="40"/>
      <c r="V718" s="40"/>
      <c r="W718" s="40"/>
      <c r="X718" s="40"/>
      <c r="Y718" s="40"/>
      <c r="Z718" s="40"/>
      <c r="AA718" s="40"/>
      <c r="AB718" s="40"/>
      <c r="AC718" s="40"/>
      <c r="AD718" s="40"/>
      <c r="AE718" s="40"/>
      <c r="AR718" s="226" t="s">
        <v>275</v>
      </c>
      <c r="AT718" s="226" t="s">
        <v>176</v>
      </c>
      <c r="AU718" s="226" t="s">
        <v>81</v>
      </c>
      <c r="AY718" s="19" t="s">
        <v>174</v>
      </c>
      <c r="BE718" s="227">
        <f>IF(N718="základní",J718,0)</f>
        <v>0</v>
      </c>
      <c r="BF718" s="227">
        <f>IF(N718="snížená",J718,0)</f>
        <v>0</v>
      </c>
      <c r="BG718" s="227">
        <f>IF(N718="zákl. přenesená",J718,0)</f>
        <v>0</v>
      </c>
      <c r="BH718" s="227">
        <f>IF(N718="sníž. přenesená",J718,0)</f>
        <v>0</v>
      </c>
      <c r="BI718" s="227">
        <f>IF(N718="nulová",J718,0)</f>
        <v>0</v>
      </c>
      <c r="BJ718" s="19" t="s">
        <v>79</v>
      </c>
      <c r="BK718" s="227">
        <f>ROUND(I718*H718,2)</f>
        <v>0</v>
      </c>
      <c r="BL718" s="19" t="s">
        <v>275</v>
      </c>
      <c r="BM718" s="226" t="s">
        <v>1923</v>
      </c>
    </row>
    <row r="719" s="2" customFormat="1">
      <c r="A719" s="40"/>
      <c r="B719" s="41"/>
      <c r="C719" s="42"/>
      <c r="D719" s="228" t="s">
        <v>183</v>
      </c>
      <c r="E719" s="42"/>
      <c r="F719" s="229" t="s">
        <v>2772</v>
      </c>
      <c r="G719" s="42"/>
      <c r="H719" s="42"/>
      <c r="I719" s="230"/>
      <c r="J719" s="42"/>
      <c r="K719" s="42"/>
      <c r="L719" s="46"/>
      <c r="M719" s="231"/>
      <c r="N719" s="232"/>
      <c r="O719" s="86"/>
      <c r="P719" s="86"/>
      <c r="Q719" s="86"/>
      <c r="R719" s="86"/>
      <c r="S719" s="86"/>
      <c r="T719" s="87"/>
      <c r="U719" s="40"/>
      <c r="V719" s="40"/>
      <c r="W719" s="40"/>
      <c r="X719" s="40"/>
      <c r="Y719" s="40"/>
      <c r="Z719" s="40"/>
      <c r="AA719" s="40"/>
      <c r="AB719" s="40"/>
      <c r="AC719" s="40"/>
      <c r="AD719" s="40"/>
      <c r="AE719" s="40"/>
      <c r="AT719" s="19" t="s">
        <v>183</v>
      </c>
      <c r="AU719" s="19" t="s">
        <v>81</v>
      </c>
    </row>
    <row r="720" s="2" customFormat="1">
      <c r="A720" s="40"/>
      <c r="B720" s="41"/>
      <c r="C720" s="42"/>
      <c r="D720" s="228" t="s">
        <v>185</v>
      </c>
      <c r="E720" s="42"/>
      <c r="F720" s="233" t="s">
        <v>2773</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185</v>
      </c>
      <c r="AU720" s="19" t="s">
        <v>81</v>
      </c>
    </row>
    <row r="721" s="2" customFormat="1">
      <c r="A721" s="40"/>
      <c r="B721" s="41"/>
      <c r="C721" s="215" t="s">
        <v>1118</v>
      </c>
      <c r="D721" s="215" t="s">
        <v>176</v>
      </c>
      <c r="E721" s="216" t="s">
        <v>2774</v>
      </c>
      <c r="F721" s="217" t="s">
        <v>2775</v>
      </c>
      <c r="G721" s="218" t="s">
        <v>366</v>
      </c>
      <c r="H721" s="219">
        <v>6</v>
      </c>
      <c r="I721" s="220"/>
      <c r="J721" s="221">
        <f>ROUND(I721*H721,2)</f>
        <v>0</v>
      </c>
      <c r="K721" s="217" t="s">
        <v>180</v>
      </c>
      <c r="L721" s="46"/>
      <c r="M721" s="222" t="s">
        <v>19</v>
      </c>
      <c r="N721" s="223" t="s">
        <v>43</v>
      </c>
      <c r="O721" s="86"/>
      <c r="P721" s="224">
        <f>O721*H721</f>
        <v>0</v>
      </c>
      <c r="Q721" s="224">
        <v>0</v>
      </c>
      <c r="R721" s="224">
        <f>Q721*H721</f>
        <v>0</v>
      </c>
      <c r="S721" s="224">
        <v>0</v>
      </c>
      <c r="T721" s="225">
        <f>S721*H721</f>
        <v>0</v>
      </c>
      <c r="U721" s="40"/>
      <c r="V721" s="40"/>
      <c r="W721" s="40"/>
      <c r="X721" s="40"/>
      <c r="Y721" s="40"/>
      <c r="Z721" s="40"/>
      <c r="AA721" s="40"/>
      <c r="AB721" s="40"/>
      <c r="AC721" s="40"/>
      <c r="AD721" s="40"/>
      <c r="AE721" s="40"/>
      <c r="AR721" s="226" t="s">
        <v>275</v>
      </c>
      <c r="AT721" s="226" t="s">
        <v>176</v>
      </c>
      <c r="AU721" s="226" t="s">
        <v>81</v>
      </c>
      <c r="AY721" s="19" t="s">
        <v>174</v>
      </c>
      <c r="BE721" s="227">
        <f>IF(N721="základní",J721,0)</f>
        <v>0</v>
      </c>
      <c r="BF721" s="227">
        <f>IF(N721="snížená",J721,0)</f>
        <v>0</v>
      </c>
      <c r="BG721" s="227">
        <f>IF(N721="zákl. přenesená",J721,0)</f>
        <v>0</v>
      </c>
      <c r="BH721" s="227">
        <f>IF(N721="sníž. přenesená",J721,0)</f>
        <v>0</v>
      </c>
      <c r="BI721" s="227">
        <f>IF(N721="nulová",J721,0)</f>
        <v>0</v>
      </c>
      <c r="BJ721" s="19" t="s">
        <v>79</v>
      </c>
      <c r="BK721" s="227">
        <f>ROUND(I721*H721,2)</f>
        <v>0</v>
      </c>
      <c r="BL721" s="19" t="s">
        <v>275</v>
      </c>
      <c r="BM721" s="226" t="s">
        <v>1934</v>
      </c>
    </row>
    <row r="722" s="2" customFormat="1">
      <c r="A722" s="40"/>
      <c r="B722" s="41"/>
      <c r="C722" s="42"/>
      <c r="D722" s="228" t="s">
        <v>183</v>
      </c>
      <c r="E722" s="42"/>
      <c r="F722" s="229" t="s">
        <v>2775</v>
      </c>
      <c r="G722" s="42"/>
      <c r="H722" s="42"/>
      <c r="I722" s="230"/>
      <c r="J722" s="42"/>
      <c r="K722" s="42"/>
      <c r="L722" s="46"/>
      <c r="M722" s="231"/>
      <c r="N722" s="232"/>
      <c r="O722" s="86"/>
      <c r="P722" s="86"/>
      <c r="Q722" s="86"/>
      <c r="R722" s="86"/>
      <c r="S722" s="86"/>
      <c r="T722" s="87"/>
      <c r="U722" s="40"/>
      <c r="V722" s="40"/>
      <c r="W722" s="40"/>
      <c r="X722" s="40"/>
      <c r="Y722" s="40"/>
      <c r="Z722" s="40"/>
      <c r="AA722" s="40"/>
      <c r="AB722" s="40"/>
      <c r="AC722" s="40"/>
      <c r="AD722" s="40"/>
      <c r="AE722" s="40"/>
      <c r="AT722" s="19" t="s">
        <v>183</v>
      </c>
      <c r="AU722" s="19" t="s">
        <v>81</v>
      </c>
    </row>
    <row r="723" s="2" customFormat="1">
      <c r="A723" s="40"/>
      <c r="B723" s="41"/>
      <c r="C723" s="42"/>
      <c r="D723" s="228" t="s">
        <v>185</v>
      </c>
      <c r="E723" s="42"/>
      <c r="F723" s="233" t="s">
        <v>2776</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185</v>
      </c>
      <c r="AU723" s="19" t="s">
        <v>81</v>
      </c>
    </row>
    <row r="724" s="2" customFormat="1" ht="21.75" customHeight="1">
      <c r="A724" s="40"/>
      <c r="B724" s="41"/>
      <c r="C724" s="215" t="s">
        <v>1124</v>
      </c>
      <c r="D724" s="215" t="s">
        <v>176</v>
      </c>
      <c r="E724" s="216" t="s">
        <v>2777</v>
      </c>
      <c r="F724" s="217" t="s">
        <v>2778</v>
      </c>
      <c r="G724" s="218" t="s">
        <v>1400</v>
      </c>
      <c r="H724" s="219">
        <v>1</v>
      </c>
      <c r="I724" s="220"/>
      <c r="J724" s="221">
        <f>ROUND(I724*H724,2)</f>
        <v>0</v>
      </c>
      <c r="K724" s="217" t="s">
        <v>180</v>
      </c>
      <c r="L724" s="46"/>
      <c r="M724" s="222" t="s">
        <v>19</v>
      </c>
      <c r="N724" s="223" t="s">
        <v>43</v>
      </c>
      <c r="O724" s="86"/>
      <c r="P724" s="224">
        <f>O724*H724</f>
        <v>0</v>
      </c>
      <c r="Q724" s="224">
        <v>0</v>
      </c>
      <c r="R724" s="224">
        <f>Q724*H724</f>
        <v>0</v>
      </c>
      <c r="S724" s="224">
        <v>0</v>
      </c>
      <c r="T724" s="225">
        <f>S724*H724</f>
        <v>0</v>
      </c>
      <c r="U724" s="40"/>
      <c r="V724" s="40"/>
      <c r="W724" s="40"/>
      <c r="X724" s="40"/>
      <c r="Y724" s="40"/>
      <c r="Z724" s="40"/>
      <c r="AA724" s="40"/>
      <c r="AB724" s="40"/>
      <c r="AC724" s="40"/>
      <c r="AD724" s="40"/>
      <c r="AE724" s="40"/>
      <c r="AR724" s="226" t="s">
        <v>275</v>
      </c>
      <c r="AT724" s="226" t="s">
        <v>176</v>
      </c>
      <c r="AU724" s="226" t="s">
        <v>81</v>
      </c>
      <c r="AY724" s="19" t="s">
        <v>174</v>
      </c>
      <c r="BE724" s="227">
        <f>IF(N724="základní",J724,0)</f>
        <v>0</v>
      </c>
      <c r="BF724" s="227">
        <f>IF(N724="snížená",J724,0)</f>
        <v>0</v>
      </c>
      <c r="BG724" s="227">
        <f>IF(N724="zákl. přenesená",J724,0)</f>
        <v>0</v>
      </c>
      <c r="BH724" s="227">
        <f>IF(N724="sníž. přenesená",J724,0)</f>
        <v>0</v>
      </c>
      <c r="BI724" s="227">
        <f>IF(N724="nulová",J724,0)</f>
        <v>0</v>
      </c>
      <c r="BJ724" s="19" t="s">
        <v>79</v>
      </c>
      <c r="BK724" s="227">
        <f>ROUND(I724*H724,2)</f>
        <v>0</v>
      </c>
      <c r="BL724" s="19" t="s">
        <v>275</v>
      </c>
      <c r="BM724" s="226" t="s">
        <v>1954</v>
      </c>
    </row>
    <row r="725" s="2" customFormat="1">
      <c r="A725" s="40"/>
      <c r="B725" s="41"/>
      <c r="C725" s="42"/>
      <c r="D725" s="228" t="s">
        <v>183</v>
      </c>
      <c r="E725" s="42"/>
      <c r="F725" s="229" t="s">
        <v>2778</v>
      </c>
      <c r="G725" s="42"/>
      <c r="H725" s="42"/>
      <c r="I725" s="230"/>
      <c r="J725" s="42"/>
      <c r="K725" s="42"/>
      <c r="L725" s="46"/>
      <c r="M725" s="231"/>
      <c r="N725" s="232"/>
      <c r="O725" s="86"/>
      <c r="P725" s="86"/>
      <c r="Q725" s="86"/>
      <c r="R725" s="86"/>
      <c r="S725" s="86"/>
      <c r="T725" s="87"/>
      <c r="U725" s="40"/>
      <c r="V725" s="40"/>
      <c r="W725" s="40"/>
      <c r="X725" s="40"/>
      <c r="Y725" s="40"/>
      <c r="Z725" s="40"/>
      <c r="AA725" s="40"/>
      <c r="AB725" s="40"/>
      <c r="AC725" s="40"/>
      <c r="AD725" s="40"/>
      <c r="AE725" s="40"/>
      <c r="AT725" s="19" t="s">
        <v>183</v>
      </c>
      <c r="AU725" s="19" t="s">
        <v>81</v>
      </c>
    </row>
    <row r="726" s="2" customFormat="1">
      <c r="A726" s="40"/>
      <c r="B726" s="41"/>
      <c r="C726" s="42"/>
      <c r="D726" s="228" t="s">
        <v>185</v>
      </c>
      <c r="E726" s="42"/>
      <c r="F726" s="233" t="s">
        <v>2779</v>
      </c>
      <c r="G726" s="42"/>
      <c r="H726" s="42"/>
      <c r="I726" s="230"/>
      <c r="J726" s="42"/>
      <c r="K726" s="42"/>
      <c r="L726" s="46"/>
      <c r="M726" s="231"/>
      <c r="N726" s="232"/>
      <c r="O726" s="86"/>
      <c r="P726" s="86"/>
      <c r="Q726" s="86"/>
      <c r="R726" s="86"/>
      <c r="S726" s="86"/>
      <c r="T726" s="87"/>
      <c r="U726" s="40"/>
      <c r="V726" s="40"/>
      <c r="W726" s="40"/>
      <c r="X726" s="40"/>
      <c r="Y726" s="40"/>
      <c r="Z726" s="40"/>
      <c r="AA726" s="40"/>
      <c r="AB726" s="40"/>
      <c r="AC726" s="40"/>
      <c r="AD726" s="40"/>
      <c r="AE726" s="40"/>
      <c r="AT726" s="19" t="s">
        <v>185</v>
      </c>
      <c r="AU726" s="19" t="s">
        <v>81</v>
      </c>
    </row>
    <row r="727" s="2" customFormat="1" ht="55.5" customHeight="1">
      <c r="A727" s="40"/>
      <c r="B727" s="41"/>
      <c r="C727" s="215" t="s">
        <v>1131</v>
      </c>
      <c r="D727" s="215" t="s">
        <v>176</v>
      </c>
      <c r="E727" s="216" t="s">
        <v>2780</v>
      </c>
      <c r="F727" s="217" t="s">
        <v>2781</v>
      </c>
      <c r="G727" s="218" t="s">
        <v>1400</v>
      </c>
      <c r="H727" s="219">
        <v>1</v>
      </c>
      <c r="I727" s="220"/>
      <c r="J727" s="221">
        <f>ROUND(I727*H727,2)</f>
        <v>0</v>
      </c>
      <c r="K727" s="217" t="s">
        <v>180</v>
      </c>
      <c r="L727" s="46"/>
      <c r="M727" s="222" t="s">
        <v>19</v>
      </c>
      <c r="N727" s="223" t="s">
        <v>43</v>
      </c>
      <c r="O727" s="86"/>
      <c r="P727" s="224">
        <f>O727*H727</f>
        <v>0</v>
      </c>
      <c r="Q727" s="224">
        <v>0</v>
      </c>
      <c r="R727" s="224">
        <f>Q727*H727</f>
        <v>0</v>
      </c>
      <c r="S727" s="224">
        <v>0</v>
      </c>
      <c r="T727" s="225">
        <f>S727*H727</f>
        <v>0</v>
      </c>
      <c r="U727" s="40"/>
      <c r="V727" s="40"/>
      <c r="W727" s="40"/>
      <c r="X727" s="40"/>
      <c r="Y727" s="40"/>
      <c r="Z727" s="40"/>
      <c r="AA727" s="40"/>
      <c r="AB727" s="40"/>
      <c r="AC727" s="40"/>
      <c r="AD727" s="40"/>
      <c r="AE727" s="40"/>
      <c r="AR727" s="226" t="s">
        <v>275</v>
      </c>
      <c r="AT727" s="226" t="s">
        <v>176</v>
      </c>
      <c r="AU727" s="226" t="s">
        <v>81</v>
      </c>
      <c r="AY727" s="19" t="s">
        <v>174</v>
      </c>
      <c r="BE727" s="227">
        <f>IF(N727="základní",J727,0)</f>
        <v>0</v>
      </c>
      <c r="BF727" s="227">
        <f>IF(N727="snížená",J727,0)</f>
        <v>0</v>
      </c>
      <c r="BG727" s="227">
        <f>IF(N727="zákl. přenesená",J727,0)</f>
        <v>0</v>
      </c>
      <c r="BH727" s="227">
        <f>IF(N727="sníž. přenesená",J727,0)</f>
        <v>0</v>
      </c>
      <c r="BI727" s="227">
        <f>IF(N727="nulová",J727,0)</f>
        <v>0</v>
      </c>
      <c r="BJ727" s="19" t="s">
        <v>79</v>
      </c>
      <c r="BK727" s="227">
        <f>ROUND(I727*H727,2)</f>
        <v>0</v>
      </c>
      <c r="BL727" s="19" t="s">
        <v>275</v>
      </c>
      <c r="BM727" s="226" t="s">
        <v>1965</v>
      </c>
    </row>
    <row r="728" s="2" customFormat="1">
      <c r="A728" s="40"/>
      <c r="B728" s="41"/>
      <c r="C728" s="42"/>
      <c r="D728" s="228" t="s">
        <v>183</v>
      </c>
      <c r="E728" s="42"/>
      <c r="F728" s="229" t="s">
        <v>2781</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183</v>
      </c>
      <c r="AU728" s="19" t="s">
        <v>81</v>
      </c>
    </row>
    <row r="729" s="2" customFormat="1">
      <c r="A729" s="40"/>
      <c r="B729" s="41"/>
      <c r="C729" s="42"/>
      <c r="D729" s="228" t="s">
        <v>185</v>
      </c>
      <c r="E729" s="42"/>
      <c r="F729" s="233" t="s">
        <v>2782</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185</v>
      </c>
      <c r="AU729" s="19" t="s">
        <v>81</v>
      </c>
    </row>
    <row r="730" s="2" customFormat="1" ht="33" customHeight="1">
      <c r="A730" s="40"/>
      <c r="B730" s="41"/>
      <c r="C730" s="215" t="s">
        <v>1137</v>
      </c>
      <c r="D730" s="215" t="s">
        <v>176</v>
      </c>
      <c r="E730" s="216" t="s">
        <v>2783</v>
      </c>
      <c r="F730" s="217" t="s">
        <v>2784</v>
      </c>
      <c r="G730" s="218" t="s">
        <v>1400</v>
      </c>
      <c r="H730" s="219">
        <v>1</v>
      </c>
      <c r="I730" s="220"/>
      <c r="J730" s="221">
        <f>ROUND(I730*H730,2)</f>
        <v>0</v>
      </c>
      <c r="K730" s="217" t="s">
        <v>180</v>
      </c>
      <c r="L730" s="46"/>
      <c r="M730" s="222" t="s">
        <v>19</v>
      </c>
      <c r="N730" s="223" t="s">
        <v>43</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275</v>
      </c>
      <c r="AT730" s="226" t="s">
        <v>176</v>
      </c>
      <c r="AU730" s="226" t="s">
        <v>81</v>
      </c>
      <c r="AY730" s="19" t="s">
        <v>174</v>
      </c>
      <c r="BE730" s="227">
        <f>IF(N730="základní",J730,0)</f>
        <v>0</v>
      </c>
      <c r="BF730" s="227">
        <f>IF(N730="snížená",J730,0)</f>
        <v>0</v>
      </c>
      <c r="BG730" s="227">
        <f>IF(N730="zákl. přenesená",J730,0)</f>
        <v>0</v>
      </c>
      <c r="BH730" s="227">
        <f>IF(N730="sníž. přenesená",J730,0)</f>
        <v>0</v>
      </c>
      <c r="BI730" s="227">
        <f>IF(N730="nulová",J730,0)</f>
        <v>0</v>
      </c>
      <c r="BJ730" s="19" t="s">
        <v>79</v>
      </c>
      <c r="BK730" s="227">
        <f>ROUND(I730*H730,2)</f>
        <v>0</v>
      </c>
      <c r="BL730" s="19" t="s">
        <v>275</v>
      </c>
      <c r="BM730" s="226" t="s">
        <v>1976</v>
      </c>
    </row>
    <row r="731" s="2" customFormat="1">
      <c r="A731" s="40"/>
      <c r="B731" s="41"/>
      <c r="C731" s="42"/>
      <c r="D731" s="228" t="s">
        <v>183</v>
      </c>
      <c r="E731" s="42"/>
      <c r="F731" s="229" t="s">
        <v>2784</v>
      </c>
      <c r="G731" s="42"/>
      <c r="H731" s="42"/>
      <c r="I731" s="230"/>
      <c r="J731" s="42"/>
      <c r="K731" s="42"/>
      <c r="L731" s="46"/>
      <c r="M731" s="231"/>
      <c r="N731" s="232"/>
      <c r="O731" s="86"/>
      <c r="P731" s="86"/>
      <c r="Q731" s="86"/>
      <c r="R731" s="86"/>
      <c r="S731" s="86"/>
      <c r="T731" s="87"/>
      <c r="U731" s="40"/>
      <c r="V731" s="40"/>
      <c r="W731" s="40"/>
      <c r="X731" s="40"/>
      <c r="Y731" s="40"/>
      <c r="Z731" s="40"/>
      <c r="AA731" s="40"/>
      <c r="AB731" s="40"/>
      <c r="AC731" s="40"/>
      <c r="AD731" s="40"/>
      <c r="AE731" s="40"/>
      <c r="AT731" s="19" t="s">
        <v>183</v>
      </c>
      <c r="AU731" s="19" t="s">
        <v>81</v>
      </c>
    </row>
    <row r="732" s="2" customFormat="1">
      <c r="A732" s="40"/>
      <c r="B732" s="41"/>
      <c r="C732" s="42"/>
      <c r="D732" s="228" t="s">
        <v>185</v>
      </c>
      <c r="E732" s="42"/>
      <c r="F732" s="233" t="s">
        <v>2785</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185</v>
      </c>
      <c r="AU732" s="19" t="s">
        <v>81</v>
      </c>
    </row>
    <row r="733" s="2" customFormat="1">
      <c r="A733" s="40"/>
      <c r="B733" s="41"/>
      <c r="C733" s="215" t="s">
        <v>1142</v>
      </c>
      <c r="D733" s="215" t="s">
        <v>176</v>
      </c>
      <c r="E733" s="216" t="s">
        <v>2786</v>
      </c>
      <c r="F733" s="217" t="s">
        <v>2787</v>
      </c>
      <c r="G733" s="218" t="s">
        <v>366</v>
      </c>
      <c r="H733" s="219">
        <v>1</v>
      </c>
      <c r="I733" s="220"/>
      <c r="J733" s="221">
        <f>ROUND(I733*H733,2)</f>
        <v>0</v>
      </c>
      <c r="K733" s="217" t="s">
        <v>180</v>
      </c>
      <c r="L733" s="46"/>
      <c r="M733" s="222" t="s">
        <v>19</v>
      </c>
      <c r="N733" s="223" t="s">
        <v>43</v>
      </c>
      <c r="O733" s="86"/>
      <c r="P733" s="224">
        <f>O733*H733</f>
        <v>0</v>
      </c>
      <c r="Q733" s="224">
        <v>0</v>
      </c>
      <c r="R733" s="224">
        <f>Q733*H733</f>
        <v>0</v>
      </c>
      <c r="S733" s="224">
        <v>0</v>
      </c>
      <c r="T733" s="225">
        <f>S733*H733</f>
        <v>0</v>
      </c>
      <c r="U733" s="40"/>
      <c r="V733" s="40"/>
      <c r="W733" s="40"/>
      <c r="X733" s="40"/>
      <c r="Y733" s="40"/>
      <c r="Z733" s="40"/>
      <c r="AA733" s="40"/>
      <c r="AB733" s="40"/>
      <c r="AC733" s="40"/>
      <c r="AD733" s="40"/>
      <c r="AE733" s="40"/>
      <c r="AR733" s="226" t="s">
        <v>275</v>
      </c>
      <c r="AT733" s="226" t="s">
        <v>176</v>
      </c>
      <c r="AU733" s="226" t="s">
        <v>81</v>
      </c>
      <c r="AY733" s="19" t="s">
        <v>174</v>
      </c>
      <c r="BE733" s="227">
        <f>IF(N733="základní",J733,0)</f>
        <v>0</v>
      </c>
      <c r="BF733" s="227">
        <f>IF(N733="snížená",J733,0)</f>
        <v>0</v>
      </c>
      <c r="BG733" s="227">
        <f>IF(N733="zákl. přenesená",J733,0)</f>
        <v>0</v>
      </c>
      <c r="BH733" s="227">
        <f>IF(N733="sníž. přenesená",J733,0)</f>
        <v>0</v>
      </c>
      <c r="BI733" s="227">
        <f>IF(N733="nulová",J733,0)</f>
        <v>0</v>
      </c>
      <c r="BJ733" s="19" t="s">
        <v>79</v>
      </c>
      <c r="BK733" s="227">
        <f>ROUND(I733*H733,2)</f>
        <v>0</v>
      </c>
      <c r="BL733" s="19" t="s">
        <v>275</v>
      </c>
      <c r="BM733" s="226" t="s">
        <v>2008</v>
      </c>
    </row>
    <row r="734" s="2" customFormat="1">
      <c r="A734" s="40"/>
      <c r="B734" s="41"/>
      <c r="C734" s="42"/>
      <c r="D734" s="228" t="s">
        <v>183</v>
      </c>
      <c r="E734" s="42"/>
      <c r="F734" s="229" t="s">
        <v>2787</v>
      </c>
      <c r="G734" s="42"/>
      <c r="H734" s="42"/>
      <c r="I734" s="230"/>
      <c r="J734" s="42"/>
      <c r="K734" s="42"/>
      <c r="L734" s="46"/>
      <c r="M734" s="231"/>
      <c r="N734" s="232"/>
      <c r="O734" s="86"/>
      <c r="P734" s="86"/>
      <c r="Q734" s="86"/>
      <c r="R734" s="86"/>
      <c r="S734" s="86"/>
      <c r="T734" s="87"/>
      <c r="U734" s="40"/>
      <c r="V734" s="40"/>
      <c r="W734" s="40"/>
      <c r="X734" s="40"/>
      <c r="Y734" s="40"/>
      <c r="Z734" s="40"/>
      <c r="AA734" s="40"/>
      <c r="AB734" s="40"/>
      <c r="AC734" s="40"/>
      <c r="AD734" s="40"/>
      <c r="AE734" s="40"/>
      <c r="AT734" s="19" t="s">
        <v>183</v>
      </c>
      <c r="AU734" s="19" t="s">
        <v>81</v>
      </c>
    </row>
    <row r="735" s="2" customFormat="1">
      <c r="A735" s="40"/>
      <c r="B735" s="41"/>
      <c r="C735" s="42"/>
      <c r="D735" s="228" t="s">
        <v>185</v>
      </c>
      <c r="E735" s="42"/>
      <c r="F735" s="233" t="s">
        <v>2776</v>
      </c>
      <c r="G735" s="42"/>
      <c r="H735" s="42"/>
      <c r="I735" s="230"/>
      <c r="J735" s="42"/>
      <c r="K735" s="42"/>
      <c r="L735" s="46"/>
      <c r="M735" s="231"/>
      <c r="N735" s="232"/>
      <c r="O735" s="86"/>
      <c r="P735" s="86"/>
      <c r="Q735" s="86"/>
      <c r="R735" s="86"/>
      <c r="S735" s="86"/>
      <c r="T735" s="87"/>
      <c r="U735" s="40"/>
      <c r="V735" s="40"/>
      <c r="W735" s="40"/>
      <c r="X735" s="40"/>
      <c r="Y735" s="40"/>
      <c r="Z735" s="40"/>
      <c r="AA735" s="40"/>
      <c r="AB735" s="40"/>
      <c r="AC735" s="40"/>
      <c r="AD735" s="40"/>
      <c r="AE735" s="40"/>
      <c r="AT735" s="19" t="s">
        <v>185</v>
      </c>
      <c r="AU735" s="19" t="s">
        <v>81</v>
      </c>
    </row>
    <row r="736" s="2" customFormat="1" ht="33" customHeight="1">
      <c r="A736" s="40"/>
      <c r="B736" s="41"/>
      <c r="C736" s="215" t="s">
        <v>1150</v>
      </c>
      <c r="D736" s="215" t="s">
        <v>176</v>
      </c>
      <c r="E736" s="216" t="s">
        <v>2788</v>
      </c>
      <c r="F736" s="217" t="s">
        <v>2789</v>
      </c>
      <c r="G736" s="218" t="s">
        <v>1400</v>
      </c>
      <c r="H736" s="219">
        <v>2</v>
      </c>
      <c r="I736" s="220"/>
      <c r="J736" s="221">
        <f>ROUND(I736*H736,2)</f>
        <v>0</v>
      </c>
      <c r="K736" s="217" t="s">
        <v>180</v>
      </c>
      <c r="L736" s="46"/>
      <c r="M736" s="222" t="s">
        <v>19</v>
      </c>
      <c r="N736" s="223" t="s">
        <v>43</v>
      </c>
      <c r="O736" s="86"/>
      <c r="P736" s="224">
        <f>O736*H736</f>
        <v>0</v>
      </c>
      <c r="Q736" s="224">
        <v>0</v>
      </c>
      <c r="R736" s="224">
        <f>Q736*H736</f>
        <v>0</v>
      </c>
      <c r="S736" s="224">
        <v>0</v>
      </c>
      <c r="T736" s="225">
        <f>S736*H736</f>
        <v>0</v>
      </c>
      <c r="U736" s="40"/>
      <c r="V736" s="40"/>
      <c r="W736" s="40"/>
      <c r="X736" s="40"/>
      <c r="Y736" s="40"/>
      <c r="Z736" s="40"/>
      <c r="AA736" s="40"/>
      <c r="AB736" s="40"/>
      <c r="AC736" s="40"/>
      <c r="AD736" s="40"/>
      <c r="AE736" s="40"/>
      <c r="AR736" s="226" t="s">
        <v>275</v>
      </c>
      <c r="AT736" s="226" t="s">
        <v>176</v>
      </c>
      <c r="AU736" s="226" t="s">
        <v>81</v>
      </c>
      <c r="AY736" s="19" t="s">
        <v>174</v>
      </c>
      <c r="BE736" s="227">
        <f>IF(N736="základní",J736,0)</f>
        <v>0</v>
      </c>
      <c r="BF736" s="227">
        <f>IF(N736="snížená",J736,0)</f>
        <v>0</v>
      </c>
      <c r="BG736" s="227">
        <f>IF(N736="zákl. přenesená",J736,0)</f>
        <v>0</v>
      </c>
      <c r="BH736" s="227">
        <f>IF(N736="sníž. přenesená",J736,0)</f>
        <v>0</v>
      </c>
      <c r="BI736" s="227">
        <f>IF(N736="nulová",J736,0)</f>
        <v>0</v>
      </c>
      <c r="BJ736" s="19" t="s">
        <v>79</v>
      </c>
      <c r="BK736" s="227">
        <f>ROUND(I736*H736,2)</f>
        <v>0</v>
      </c>
      <c r="BL736" s="19" t="s">
        <v>275</v>
      </c>
      <c r="BM736" s="226" t="s">
        <v>2040</v>
      </c>
    </row>
    <row r="737" s="2" customFormat="1">
      <c r="A737" s="40"/>
      <c r="B737" s="41"/>
      <c r="C737" s="42"/>
      <c r="D737" s="228" t="s">
        <v>183</v>
      </c>
      <c r="E737" s="42"/>
      <c r="F737" s="229" t="s">
        <v>2789</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183</v>
      </c>
      <c r="AU737" s="19" t="s">
        <v>81</v>
      </c>
    </row>
    <row r="738" s="2" customFormat="1" ht="33" customHeight="1">
      <c r="A738" s="40"/>
      <c r="B738" s="41"/>
      <c r="C738" s="215" t="s">
        <v>1157</v>
      </c>
      <c r="D738" s="215" t="s">
        <v>176</v>
      </c>
      <c r="E738" s="216" t="s">
        <v>2790</v>
      </c>
      <c r="F738" s="217" t="s">
        <v>2791</v>
      </c>
      <c r="G738" s="218" t="s">
        <v>1400</v>
      </c>
      <c r="H738" s="219">
        <v>2</v>
      </c>
      <c r="I738" s="220"/>
      <c r="J738" s="221">
        <f>ROUND(I738*H738,2)</f>
        <v>0</v>
      </c>
      <c r="K738" s="217" t="s">
        <v>180</v>
      </c>
      <c r="L738" s="46"/>
      <c r="M738" s="222" t="s">
        <v>19</v>
      </c>
      <c r="N738" s="223" t="s">
        <v>43</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275</v>
      </c>
      <c r="AT738" s="226" t="s">
        <v>176</v>
      </c>
      <c r="AU738" s="226" t="s">
        <v>81</v>
      </c>
      <c r="AY738" s="19" t="s">
        <v>174</v>
      </c>
      <c r="BE738" s="227">
        <f>IF(N738="základní",J738,0)</f>
        <v>0</v>
      </c>
      <c r="BF738" s="227">
        <f>IF(N738="snížená",J738,0)</f>
        <v>0</v>
      </c>
      <c r="BG738" s="227">
        <f>IF(N738="zákl. přenesená",J738,0)</f>
        <v>0</v>
      </c>
      <c r="BH738" s="227">
        <f>IF(N738="sníž. přenesená",J738,0)</f>
        <v>0</v>
      </c>
      <c r="BI738" s="227">
        <f>IF(N738="nulová",J738,0)</f>
        <v>0</v>
      </c>
      <c r="BJ738" s="19" t="s">
        <v>79</v>
      </c>
      <c r="BK738" s="227">
        <f>ROUND(I738*H738,2)</f>
        <v>0</v>
      </c>
      <c r="BL738" s="19" t="s">
        <v>275</v>
      </c>
      <c r="BM738" s="226" t="s">
        <v>2052</v>
      </c>
    </row>
    <row r="739" s="2" customFormat="1">
      <c r="A739" s="40"/>
      <c r="B739" s="41"/>
      <c r="C739" s="42"/>
      <c r="D739" s="228" t="s">
        <v>183</v>
      </c>
      <c r="E739" s="42"/>
      <c r="F739" s="229" t="s">
        <v>2791</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183</v>
      </c>
      <c r="AU739" s="19" t="s">
        <v>81</v>
      </c>
    </row>
    <row r="740" s="2" customFormat="1">
      <c r="A740" s="40"/>
      <c r="B740" s="41"/>
      <c r="C740" s="215" t="s">
        <v>1164</v>
      </c>
      <c r="D740" s="215" t="s">
        <v>176</v>
      </c>
      <c r="E740" s="216" t="s">
        <v>2792</v>
      </c>
      <c r="F740" s="217" t="s">
        <v>2793</v>
      </c>
      <c r="G740" s="218" t="s">
        <v>1400</v>
      </c>
      <c r="H740" s="219">
        <v>24</v>
      </c>
      <c r="I740" s="220"/>
      <c r="J740" s="221">
        <f>ROUND(I740*H740,2)</f>
        <v>0</v>
      </c>
      <c r="K740" s="217" t="s">
        <v>180</v>
      </c>
      <c r="L740" s="46"/>
      <c r="M740" s="222" t="s">
        <v>19</v>
      </c>
      <c r="N740" s="223" t="s">
        <v>43</v>
      </c>
      <c r="O740" s="86"/>
      <c r="P740" s="224">
        <f>O740*H740</f>
        <v>0</v>
      </c>
      <c r="Q740" s="224">
        <v>0</v>
      </c>
      <c r="R740" s="224">
        <f>Q740*H740</f>
        <v>0</v>
      </c>
      <c r="S740" s="224">
        <v>0</v>
      </c>
      <c r="T740" s="225">
        <f>S740*H740</f>
        <v>0</v>
      </c>
      <c r="U740" s="40"/>
      <c r="V740" s="40"/>
      <c r="W740" s="40"/>
      <c r="X740" s="40"/>
      <c r="Y740" s="40"/>
      <c r="Z740" s="40"/>
      <c r="AA740" s="40"/>
      <c r="AB740" s="40"/>
      <c r="AC740" s="40"/>
      <c r="AD740" s="40"/>
      <c r="AE740" s="40"/>
      <c r="AR740" s="226" t="s">
        <v>275</v>
      </c>
      <c r="AT740" s="226" t="s">
        <v>176</v>
      </c>
      <c r="AU740" s="226" t="s">
        <v>81</v>
      </c>
      <c r="AY740" s="19" t="s">
        <v>174</v>
      </c>
      <c r="BE740" s="227">
        <f>IF(N740="základní",J740,0)</f>
        <v>0</v>
      </c>
      <c r="BF740" s="227">
        <f>IF(N740="snížená",J740,0)</f>
        <v>0</v>
      </c>
      <c r="BG740" s="227">
        <f>IF(N740="zákl. přenesená",J740,0)</f>
        <v>0</v>
      </c>
      <c r="BH740" s="227">
        <f>IF(N740="sníž. přenesená",J740,0)</f>
        <v>0</v>
      </c>
      <c r="BI740" s="227">
        <f>IF(N740="nulová",J740,0)</f>
        <v>0</v>
      </c>
      <c r="BJ740" s="19" t="s">
        <v>79</v>
      </c>
      <c r="BK740" s="227">
        <f>ROUND(I740*H740,2)</f>
        <v>0</v>
      </c>
      <c r="BL740" s="19" t="s">
        <v>275</v>
      </c>
      <c r="BM740" s="226" t="s">
        <v>2065</v>
      </c>
    </row>
    <row r="741" s="2" customFormat="1">
      <c r="A741" s="40"/>
      <c r="B741" s="41"/>
      <c r="C741" s="42"/>
      <c r="D741" s="228" t="s">
        <v>183</v>
      </c>
      <c r="E741" s="42"/>
      <c r="F741" s="229" t="s">
        <v>2793</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183</v>
      </c>
      <c r="AU741" s="19" t="s">
        <v>81</v>
      </c>
    </row>
    <row r="742" s="2" customFormat="1" ht="44.25" customHeight="1">
      <c r="A742" s="40"/>
      <c r="B742" s="41"/>
      <c r="C742" s="215" t="s">
        <v>1171</v>
      </c>
      <c r="D742" s="215" t="s">
        <v>176</v>
      </c>
      <c r="E742" s="216" t="s">
        <v>2794</v>
      </c>
      <c r="F742" s="217" t="s">
        <v>2795</v>
      </c>
      <c r="G742" s="218" t="s">
        <v>2602</v>
      </c>
      <c r="H742" s="292"/>
      <c r="I742" s="220"/>
      <c r="J742" s="221">
        <f>ROUND(I742*H742,2)</f>
        <v>0</v>
      </c>
      <c r="K742" s="217" t="s">
        <v>180</v>
      </c>
      <c r="L742" s="46"/>
      <c r="M742" s="222" t="s">
        <v>19</v>
      </c>
      <c r="N742" s="223" t="s">
        <v>43</v>
      </c>
      <c r="O742" s="86"/>
      <c r="P742" s="224">
        <f>O742*H742</f>
        <v>0</v>
      </c>
      <c r="Q742" s="224">
        <v>0</v>
      </c>
      <c r="R742" s="224">
        <f>Q742*H742</f>
        <v>0</v>
      </c>
      <c r="S742" s="224">
        <v>0</v>
      </c>
      <c r="T742" s="225">
        <f>S742*H742</f>
        <v>0</v>
      </c>
      <c r="U742" s="40"/>
      <c r="V742" s="40"/>
      <c r="W742" s="40"/>
      <c r="X742" s="40"/>
      <c r="Y742" s="40"/>
      <c r="Z742" s="40"/>
      <c r="AA742" s="40"/>
      <c r="AB742" s="40"/>
      <c r="AC742" s="40"/>
      <c r="AD742" s="40"/>
      <c r="AE742" s="40"/>
      <c r="AR742" s="226" t="s">
        <v>275</v>
      </c>
      <c r="AT742" s="226" t="s">
        <v>176</v>
      </c>
      <c r="AU742" s="226" t="s">
        <v>81</v>
      </c>
      <c r="AY742" s="19" t="s">
        <v>174</v>
      </c>
      <c r="BE742" s="227">
        <f>IF(N742="základní",J742,0)</f>
        <v>0</v>
      </c>
      <c r="BF742" s="227">
        <f>IF(N742="snížená",J742,0)</f>
        <v>0</v>
      </c>
      <c r="BG742" s="227">
        <f>IF(N742="zákl. přenesená",J742,0)</f>
        <v>0</v>
      </c>
      <c r="BH742" s="227">
        <f>IF(N742="sníž. přenesená",J742,0)</f>
        <v>0</v>
      </c>
      <c r="BI742" s="227">
        <f>IF(N742="nulová",J742,0)</f>
        <v>0</v>
      </c>
      <c r="BJ742" s="19" t="s">
        <v>79</v>
      </c>
      <c r="BK742" s="227">
        <f>ROUND(I742*H742,2)</f>
        <v>0</v>
      </c>
      <c r="BL742" s="19" t="s">
        <v>275</v>
      </c>
      <c r="BM742" s="226" t="s">
        <v>2077</v>
      </c>
    </row>
    <row r="743" s="2" customFormat="1">
      <c r="A743" s="40"/>
      <c r="B743" s="41"/>
      <c r="C743" s="42"/>
      <c r="D743" s="228" t="s">
        <v>183</v>
      </c>
      <c r="E743" s="42"/>
      <c r="F743" s="229" t="s">
        <v>2795</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183</v>
      </c>
      <c r="AU743" s="19" t="s">
        <v>81</v>
      </c>
    </row>
    <row r="744" s="2" customFormat="1">
      <c r="A744" s="40"/>
      <c r="B744" s="41"/>
      <c r="C744" s="42"/>
      <c r="D744" s="228" t="s">
        <v>185</v>
      </c>
      <c r="E744" s="42"/>
      <c r="F744" s="233" t="s">
        <v>2796</v>
      </c>
      <c r="G744" s="42"/>
      <c r="H744" s="42"/>
      <c r="I744" s="230"/>
      <c r="J744" s="42"/>
      <c r="K744" s="42"/>
      <c r="L744" s="46"/>
      <c r="M744" s="231"/>
      <c r="N744" s="232"/>
      <c r="O744" s="86"/>
      <c r="P744" s="86"/>
      <c r="Q744" s="86"/>
      <c r="R744" s="86"/>
      <c r="S744" s="86"/>
      <c r="T744" s="87"/>
      <c r="U744" s="40"/>
      <c r="V744" s="40"/>
      <c r="W744" s="40"/>
      <c r="X744" s="40"/>
      <c r="Y744" s="40"/>
      <c r="Z744" s="40"/>
      <c r="AA744" s="40"/>
      <c r="AB744" s="40"/>
      <c r="AC744" s="40"/>
      <c r="AD744" s="40"/>
      <c r="AE744" s="40"/>
      <c r="AT744" s="19" t="s">
        <v>185</v>
      </c>
      <c r="AU744" s="19" t="s">
        <v>81</v>
      </c>
    </row>
    <row r="745" s="12" customFormat="1" ht="22.8" customHeight="1">
      <c r="A745" s="12"/>
      <c r="B745" s="199"/>
      <c r="C745" s="200"/>
      <c r="D745" s="201" t="s">
        <v>71</v>
      </c>
      <c r="E745" s="213" t="s">
        <v>2797</v>
      </c>
      <c r="F745" s="213" t="s">
        <v>2798</v>
      </c>
      <c r="G745" s="200"/>
      <c r="H745" s="200"/>
      <c r="I745" s="203"/>
      <c r="J745" s="214">
        <f>BK745</f>
        <v>0</v>
      </c>
      <c r="K745" s="200"/>
      <c r="L745" s="205"/>
      <c r="M745" s="206"/>
      <c r="N745" s="207"/>
      <c r="O745" s="207"/>
      <c r="P745" s="208">
        <f>SUM(P746:P751)</f>
        <v>0</v>
      </c>
      <c r="Q745" s="207"/>
      <c r="R745" s="208">
        <f>SUM(R746:R751)</f>
        <v>0</v>
      </c>
      <c r="S745" s="207"/>
      <c r="T745" s="209">
        <f>SUM(T746:T751)</f>
        <v>0</v>
      </c>
      <c r="U745" s="12"/>
      <c r="V745" s="12"/>
      <c r="W745" s="12"/>
      <c r="X745" s="12"/>
      <c r="Y745" s="12"/>
      <c r="Z745" s="12"/>
      <c r="AA745" s="12"/>
      <c r="AB745" s="12"/>
      <c r="AC745" s="12"/>
      <c r="AD745" s="12"/>
      <c r="AE745" s="12"/>
      <c r="AR745" s="210" t="s">
        <v>81</v>
      </c>
      <c r="AT745" s="211" t="s">
        <v>71</v>
      </c>
      <c r="AU745" s="211" t="s">
        <v>79</v>
      </c>
      <c r="AY745" s="210" t="s">
        <v>174</v>
      </c>
      <c r="BK745" s="212">
        <f>SUM(BK746:BK751)</f>
        <v>0</v>
      </c>
    </row>
    <row r="746" s="2" customFormat="1">
      <c r="A746" s="40"/>
      <c r="B746" s="41"/>
      <c r="C746" s="215" t="s">
        <v>1177</v>
      </c>
      <c r="D746" s="215" t="s">
        <v>176</v>
      </c>
      <c r="E746" s="216" t="s">
        <v>2799</v>
      </c>
      <c r="F746" s="217" t="s">
        <v>2800</v>
      </c>
      <c r="G746" s="218" t="s">
        <v>1400</v>
      </c>
      <c r="H746" s="219">
        <v>5</v>
      </c>
      <c r="I746" s="220"/>
      <c r="J746" s="221">
        <f>ROUND(I746*H746,2)</f>
        <v>0</v>
      </c>
      <c r="K746" s="217" t="s">
        <v>180</v>
      </c>
      <c r="L746" s="46"/>
      <c r="M746" s="222" t="s">
        <v>19</v>
      </c>
      <c r="N746" s="223" t="s">
        <v>43</v>
      </c>
      <c r="O746" s="86"/>
      <c r="P746" s="224">
        <f>O746*H746</f>
        <v>0</v>
      </c>
      <c r="Q746" s="224">
        <v>0</v>
      </c>
      <c r="R746" s="224">
        <f>Q746*H746</f>
        <v>0</v>
      </c>
      <c r="S746" s="224">
        <v>0</v>
      </c>
      <c r="T746" s="225">
        <f>S746*H746</f>
        <v>0</v>
      </c>
      <c r="U746" s="40"/>
      <c r="V746" s="40"/>
      <c r="W746" s="40"/>
      <c r="X746" s="40"/>
      <c r="Y746" s="40"/>
      <c r="Z746" s="40"/>
      <c r="AA746" s="40"/>
      <c r="AB746" s="40"/>
      <c r="AC746" s="40"/>
      <c r="AD746" s="40"/>
      <c r="AE746" s="40"/>
      <c r="AR746" s="226" t="s">
        <v>275</v>
      </c>
      <c r="AT746" s="226" t="s">
        <v>176</v>
      </c>
      <c r="AU746" s="226" t="s">
        <v>81</v>
      </c>
      <c r="AY746" s="19" t="s">
        <v>174</v>
      </c>
      <c r="BE746" s="227">
        <f>IF(N746="základní",J746,0)</f>
        <v>0</v>
      </c>
      <c r="BF746" s="227">
        <f>IF(N746="snížená",J746,0)</f>
        <v>0</v>
      </c>
      <c r="BG746" s="227">
        <f>IF(N746="zákl. přenesená",J746,0)</f>
        <v>0</v>
      </c>
      <c r="BH746" s="227">
        <f>IF(N746="sníž. přenesená",J746,0)</f>
        <v>0</v>
      </c>
      <c r="BI746" s="227">
        <f>IF(N746="nulová",J746,0)</f>
        <v>0</v>
      </c>
      <c r="BJ746" s="19" t="s">
        <v>79</v>
      </c>
      <c r="BK746" s="227">
        <f>ROUND(I746*H746,2)</f>
        <v>0</v>
      </c>
      <c r="BL746" s="19" t="s">
        <v>275</v>
      </c>
      <c r="BM746" s="226" t="s">
        <v>2091</v>
      </c>
    </row>
    <row r="747" s="2" customFormat="1">
      <c r="A747" s="40"/>
      <c r="B747" s="41"/>
      <c r="C747" s="42"/>
      <c r="D747" s="228" t="s">
        <v>183</v>
      </c>
      <c r="E747" s="42"/>
      <c r="F747" s="229" t="s">
        <v>2800</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183</v>
      </c>
      <c r="AU747" s="19" t="s">
        <v>81</v>
      </c>
    </row>
    <row r="748" s="2" customFormat="1">
      <c r="A748" s="40"/>
      <c r="B748" s="41"/>
      <c r="C748" s="42"/>
      <c r="D748" s="228" t="s">
        <v>185</v>
      </c>
      <c r="E748" s="42"/>
      <c r="F748" s="233" t="s">
        <v>2801</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185</v>
      </c>
      <c r="AU748" s="19" t="s">
        <v>81</v>
      </c>
    </row>
    <row r="749" s="2" customFormat="1" ht="44.25" customHeight="1">
      <c r="A749" s="40"/>
      <c r="B749" s="41"/>
      <c r="C749" s="215" t="s">
        <v>1186</v>
      </c>
      <c r="D749" s="215" t="s">
        <v>176</v>
      </c>
      <c r="E749" s="216" t="s">
        <v>2802</v>
      </c>
      <c r="F749" s="217" t="s">
        <v>2803</v>
      </c>
      <c r="G749" s="218" t="s">
        <v>2602</v>
      </c>
      <c r="H749" s="292"/>
      <c r="I749" s="220"/>
      <c r="J749" s="221">
        <f>ROUND(I749*H749,2)</f>
        <v>0</v>
      </c>
      <c r="K749" s="217" t="s">
        <v>180</v>
      </c>
      <c r="L749" s="46"/>
      <c r="M749" s="222" t="s">
        <v>19</v>
      </c>
      <c r="N749" s="223" t="s">
        <v>43</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275</v>
      </c>
      <c r="AT749" s="226" t="s">
        <v>176</v>
      </c>
      <c r="AU749" s="226" t="s">
        <v>81</v>
      </c>
      <c r="AY749" s="19" t="s">
        <v>174</v>
      </c>
      <c r="BE749" s="227">
        <f>IF(N749="základní",J749,0)</f>
        <v>0</v>
      </c>
      <c r="BF749" s="227">
        <f>IF(N749="snížená",J749,0)</f>
        <v>0</v>
      </c>
      <c r="BG749" s="227">
        <f>IF(N749="zákl. přenesená",J749,0)</f>
        <v>0</v>
      </c>
      <c r="BH749" s="227">
        <f>IF(N749="sníž. přenesená",J749,0)</f>
        <v>0</v>
      </c>
      <c r="BI749" s="227">
        <f>IF(N749="nulová",J749,0)</f>
        <v>0</v>
      </c>
      <c r="BJ749" s="19" t="s">
        <v>79</v>
      </c>
      <c r="BK749" s="227">
        <f>ROUND(I749*H749,2)</f>
        <v>0</v>
      </c>
      <c r="BL749" s="19" t="s">
        <v>275</v>
      </c>
      <c r="BM749" s="226" t="s">
        <v>2102</v>
      </c>
    </row>
    <row r="750" s="2" customFormat="1">
      <c r="A750" s="40"/>
      <c r="B750" s="41"/>
      <c r="C750" s="42"/>
      <c r="D750" s="228" t="s">
        <v>183</v>
      </c>
      <c r="E750" s="42"/>
      <c r="F750" s="229" t="s">
        <v>2803</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183</v>
      </c>
      <c r="AU750" s="19" t="s">
        <v>81</v>
      </c>
    </row>
    <row r="751" s="2" customFormat="1">
      <c r="A751" s="40"/>
      <c r="B751" s="41"/>
      <c r="C751" s="42"/>
      <c r="D751" s="228" t="s">
        <v>185</v>
      </c>
      <c r="E751" s="42"/>
      <c r="F751" s="233" t="s">
        <v>2804</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185</v>
      </c>
      <c r="AU751" s="19" t="s">
        <v>81</v>
      </c>
    </row>
    <row r="752" s="12" customFormat="1" ht="25.92" customHeight="1">
      <c r="A752" s="12"/>
      <c r="B752" s="199"/>
      <c r="C752" s="200"/>
      <c r="D752" s="201" t="s">
        <v>71</v>
      </c>
      <c r="E752" s="202" t="s">
        <v>2805</v>
      </c>
      <c r="F752" s="202" t="s">
        <v>2806</v>
      </c>
      <c r="G752" s="200"/>
      <c r="H752" s="200"/>
      <c r="I752" s="203"/>
      <c r="J752" s="204">
        <f>BK752</f>
        <v>0</v>
      </c>
      <c r="K752" s="200"/>
      <c r="L752" s="205"/>
      <c r="M752" s="206"/>
      <c r="N752" s="207"/>
      <c r="O752" s="207"/>
      <c r="P752" s="208">
        <f>P753+P760+P764+P768</f>
        <v>0</v>
      </c>
      <c r="Q752" s="207"/>
      <c r="R752" s="208">
        <f>R753+R760+R764+R768</f>
        <v>0</v>
      </c>
      <c r="S752" s="207"/>
      <c r="T752" s="209">
        <f>T753+T760+T764+T768</f>
        <v>0</v>
      </c>
      <c r="U752" s="12"/>
      <c r="V752" s="12"/>
      <c r="W752" s="12"/>
      <c r="X752" s="12"/>
      <c r="Y752" s="12"/>
      <c r="Z752" s="12"/>
      <c r="AA752" s="12"/>
      <c r="AB752" s="12"/>
      <c r="AC752" s="12"/>
      <c r="AD752" s="12"/>
      <c r="AE752" s="12"/>
      <c r="AR752" s="210" t="s">
        <v>206</v>
      </c>
      <c r="AT752" s="211" t="s">
        <v>71</v>
      </c>
      <c r="AU752" s="211" t="s">
        <v>72</v>
      </c>
      <c r="AY752" s="210" t="s">
        <v>174</v>
      </c>
      <c r="BK752" s="212">
        <f>BK753+BK760+BK764+BK768</f>
        <v>0</v>
      </c>
    </row>
    <row r="753" s="12" customFormat="1" ht="22.8" customHeight="1">
      <c r="A753" s="12"/>
      <c r="B753" s="199"/>
      <c r="C753" s="200"/>
      <c r="D753" s="201" t="s">
        <v>71</v>
      </c>
      <c r="E753" s="213" t="s">
        <v>2807</v>
      </c>
      <c r="F753" s="213" t="s">
        <v>2808</v>
      </c>
      <c r="G753" s="200"/>
      <c r="H753" s="200"/>
      <c r="I753" s="203"/>
      <c r="J753" s="214">
        <f>BK753</f>
        <v>0</v>
      </c>
      <c r="K753" s="200"/>
      <c r="L753" s="205"/>
      <c r="M753" s="206"/>
      <c r="N753" s="207"/>
      <c r="O753" s="207"/>
      <c r="P753" s="208">
        <f>SUM(P754:P759)</f>
        <v>0</v>
      </c>
      <c r="Q753" s="207"/>
      <c r="R753" s="208">
        <f>SUM(R754:R759)</f>
        <v>0</v>
      </c>
      <c r="S753" s="207"/>
      <c r="T753" s="209">
        <f>SUM(T754:T759)</f>
        <v>0</v>
      </c>
      <c r="U753" s="12"/>
      <c r="V753" s="12"/>
      <c r="W753" s="12"/>
      <c r="X753" s="12"/>
      <c r="Y753" s="12"/>
      <c r="Z753" s="12"/>
      <c r="AA753" s="12"/>
      <c r="AB753" s="12"/>
      <c r="AC753" s="12"/>
      <c r="AD753" s="12"/>
      <c r="AE753" s="12"/>
      <c r="AR753" s="210" t="s">
        <v>206</v>
      </c>
      <c r="AT753" s="211" t="s">
        <v>71</v>
      </c>
      <c r="AU753" s="211" t="s">
        <v>79</v>
      </c>
      <c r="AY753" s="210" t="s">
        <v>174</v>
      </c>
      <c r="BK753" s="212">
        <f>SUM(BK754:BK759)</f>
        <v>0</v>
      </c>
    </row>
    <row r="754" s="2" customFormat="1" ht="16.5" customHeight="1">
      <c r="A754" s="40"/>
      <c r="B754" s="41"/>
      <c r="C754" s="215" t="s">
        <v>1192</v>
      </c>
      <c r="D754" s="215" t="s">
        <v>176</v>
      </c>
      <c r="E754" s="216" t="s">
        <v>2809</v>
      </c>
      <c r="F754" s="217" t="s">
        <v>2810</v>
      </c>
      <c r="G754" s="218" t="s">
        <v>1400</v>
      </c>
      <c r="H754" s="219">
        <v>1</v>
      </c>
      <c r="I754" s="220"/>
      <c r="J754" s="221">
        <f>ROUND(I754*H754,2)</f>
        <v>0</v>
      </c>
      <c r="K754" s="217" t="s">
        <v>180</v>
      </c>
      <c r="L754" s="46"/>
      <c r="M754" s="222" t="s">
        <v>19</v>
      </c>
      <c r="N754" s="223" t="s">
        <v>43</v>
      </c>
      <c r="O754" s="86"/>
      <c r="P754" s="224">
        <f>O754*H754</f>
        <v>0</v>
      </c>
      <c r="Q754" s="224">
        <v>0</v>
      </c>
      <c r="R754" s="224">
        <f>Q754*H754</f>
        <v>0</v>
      </c>
      <c r="S754" s="224">
        <v>0</v>
      </c>
      <c r="T754" s="225">
        <f>S754*H754</f>
        <v>0</v>
      </c>
      <c r="U754" s="40"/>
      <c r="V754" s="40"/>
      <c r="W754" s="40"/>
      <c r="X754" s="40"/>
      <c r="Y754" s="40"/>
      <c r="Z754" s="40"/>
      <c r="AA754" s="40"/>
      <c r="AB754" s="40"/>
      <c r="AC754" s="40"/>
      <c r="AD754" s="40"/>
      <c r="AE754" s="40"/>
      <c r="AR754" s="226" t="s">
        <v>181</v>
      </c>
      <c r="AT754" s="226" t="s">
        <v>176</v>
      </c>
      <c r="AU754" s="226" t="s">
        <v>81</v>
      </c>
      <c r="AY754" s="19" t="s">
        <v>174</v>
      </c>
      <c r="BE754" s="227">
        <f>IF(N754="základní",J754,0)</f>
        <v>0</v>
      </c>
      <c r="BF754" s="227">
        <f>IF(N754="snížená",J754,0)</f>
        <v>0</v>
      </c>
      <c r="BG754" s="227">
        <f>IF(N754="zákl. přenesená",J754,0)</f>
        <v>0</v>
      </c>
      <c r="BH754" s="227">
        <f>IF(N754="sníž. přenesená",J754,0)</f>
        <v>0</v>
      </c>
      <c r="BI754" s="227">
        <f>IF(N754="nulová",J754,0)</f>
        <v>0</v>
      </c>
      <c r="BJ754" s="19" t="s">
        <v>79</v>
      </c>
      <c r="BK754" s="227">
        <f>ROUND(I754*H754,2)</f>
        <v>0</v>
      </c>
      <c r="BL754" s="19" t="s">
        <v>181</v>
      </c>
      <c r="BM754" s="226" t="s">
        <v>2113</v>
      </c>
    </row>
    <row r="755" s="2" customFormat="1">
      <c r="A755" s="40"/>
      <c r="B755" s="41"/>
      <c r="C755" s="42"/>
      <c r="D755" s="228" t="s">
        <v>183</v>
      </c>
      <c r="E755" s="42"/>
      <c r="F755" s="229" t="s">
        <v>2810</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183</v>
      </c>
      <c r="AU755" s="19" t="s">
        <v>81</v>
      </c>
    </row>
    <row r="756" s="2" customFormat="1">
      <c r="A756" s="40"/>
      <c r="B756" s="41"/>
      <c r="C756" s="42"/>
      <c r="D756" s="228" t="s">
        <v>185</v>
      </c>
      <c r="E756" s="42"/>
      <c r="F756" s="233" t="s">
        <v>2811</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185</v>
      </c>
      <c r="AU756" s="19" t="s">
        <v>81</v>
      </c>
    </row>
    <row r="757" s="2" customFormat="1" ht="16.5" customHeight="1">
      <c r="A757" s="40"/>
      <c r="B757" s="41"/>
      <c r="C757" s="215" t="s">
        <v>1198</v>
      </c>
      <c r="D757" s="215" t="s">
        <v>176</v>
      </c>
      <c r="E757" s="216" t="s">
        <v>2812</v>
      </c>
      <c r="F757" s="217" t="s">
        <v>2813</v>
      </c>
      <c r="G757" s="218" t="s">
        <v>1400</v>
      </c>
      <c r="H757" s="219">
        <v>1</v>
      </c>
      <c r="I757" s="220"/>
      <c r="J757" s="221">
        <f>ROUND(I757*H757,2)</f>
        <v>0</v>
      </c>
      <c r="K757" s="217" t="s">
        <v>180</v>
      </c>
      <c r="L757" s="46"/>
      <c r="M757" s="222" t="s">
        <v>19</v>
      </c>
      <c r="N757" s="223" t="s">
        <v>43</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181</v>
      </c>
      <c r="AT757" s="226" t="s">
        <v>176</v>
      </c>
      <c r="AU757" s="226" t="s">
        <v>81</v>
      </c>
      <c r="AY757" s="19" t="s">
        <v>174</v>
      </c>
      <c r="BE757" s="227">
        <f>IF(N757="základní",J757,0)</f>
        <v>0</v>
      </c>
      <c r="BF757" s="227">
        <f>IF(N757="snížená",J757,0)</f>
        <v>0</v>
      </c>
      <c r="BG757" s="227">
        <f>IF(N757="zákl. přenesená",J757,0)</f>
        <v>0</v>
      </c>
      <c r="BH757" s="227">
        <f>IF(N757="sníž. přenesená",J757,0)</f>
        <v>0</v>
      </c>
      <c r="BI757" s="227">
        <f>IF(N757="nulová",J757,0)</f>
        <v>0</v>
      </c>
      <c r="BJ757" s="19" t="s">
        <v>79</v>
      </c>
      <c r="BK757" s="227">
        <f>ROUND(I757*H757,2)</f>
        <v>0</v>
      </c>
      <c r="BL757" s="19" t="s">
        <v>181</v>
      </c>
      <c r="BM757" s="226" t="s">
        <v>2123</v>
      </c>
    </row>
    <row r="758" s="2" customFormat="1">
      <c r="A758" s="40"/>
      <c r="B758" s="41"/>
      <c r="C758" s="42"/>
      <c r="D758" s="228" t="s">
        <v>183</v>
      </c>
      <c r="E758" s="42"/>
      <c r="F758" s="229" t="s">
        <v>2813</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183</v>
      </c>
      <c r="AU758" s="19" t="s">
        <v>81</v>
      </c>
    </row>
    <row r="759" s="2" customFormat="1">
      <c r="A759" s="40"/>
      <c r="B759" s="41"/>
      <c r="C759" s="42"/>
      <c r="D759" s="228" t="s">
        <v>185</v>
      </c>
      <c r="E759" s="42"/>
      <c r="F759" s="233" t="s">
        <v>2814</v>
      </c>
      <c r="G759" s="42"/>
      <c r="H759" s="42"/>
      <c r="I759" s="230"/>
      <c r="J759" s="42"/>
      <c r="K759" s="42"/>
      <c r="L759" s="46"/>
      <c r="M759" s="231"/>
      <c r="N759" s="232"/>
      <c r="O759" s="86"/>
      <c r="P759" s="86"/>
      <c r="Q759" s="86"/>
      <c r="R759" s="86"/>
      <c r="S759" s="86"/>
      <c r="T759" s="87"/>
      <c r="U759" s="40"/>
      <c r="V759" s="40"/>
      <c r="W759" s="40"/>
      <c r="X759" s="40"/>
      <c r="Y759" s="40"/>
      <c r="Z759" s="40"/>
      <c r="AA759" s="40"/>
      <c r="AB759" s="40"/>
      <c r="AC759" s="40"/>
      <c r="AD759" s="40"/>
      <c r="AE759" s="40"/>
      <c r="AT759" s="19" t="s">
        <v>185</v>
      </c>
      <c r="AU759" s="19" t="s">
        <v>81</v>
      </c>
    </row>
    <row r="760" s="12" customFormat="1" ht="22.8" customHeight="1">
      <c r="A760" s="12"/>
      <c r="B760" s="199"/>
      <c r="C760" s="200"/>
      <c r="D760" s="201" t="s">
        <v>71</v>
      </c>
      <c r="E760" s="213" t="s">
        <v>2815</v>
      </c>
      <c r="F760" s="213" t="s">
        <v>2816</v>
      </c>
      <c r="G760" s="200"/>
      <c r="H760" s="200"/>
      <c r="I760" s="203"/>
      <c r="J760" s="214">
        <f>BK760</f>
        <v>0</v>
      </c>
      <c r="K760" s="200"/>
      <c r="L760" s="205"/>
      <c r="M760" s="206"/>
      <c r="N760" s="207"/>
      <c r="O760" s="207"/>
      <c r="P760" s="208">
        <f>SUM(P761:P763)</f>
        <v>0</v>
      </c>
      <c r="Q760" s="207"/>
      <c r="R760" s="208">
        <f>SUM(R761:R763)</f>
        <v>0</v>
      </c>
      <c r="S760" s="207"/>
      <c r="T760" s="209">
        <f>SUM(T761:T763)</f>
        <v>0</v>
      </c>
      <c r="U760" s="12"/>
      <c r="V760" s="12"/>
      <c r="W760" s="12"/>
      <c r="X760" s="12"/>
      <c r="Y760" s="12"/>
      <c r="Z760" s="12"/>
      <c r="AA760" s="12"/>
      <c r="AB760" s="12"/>
      <c r="AC760" s="12"/>
      <c r="AD760" s="12"/>
      <c r="AE760" s="12"/>
      <c r="AR760" s="210" t="s">
        <v>206</v>
      </c>
      <c r="AT760" s="211" t="s">
        <v>71</v>
      </c>
      <c r="AU760" s="211" t="s">
        <v>79</v>
      </c>
      <c r="AY760" s="210" t="s">
        <v>174</v>
      </c>
      <c r="BK760" s="212">
        <f>SUM(BK761:BK763)</f>
        <v>0</v>
      </c>
    </row>
    <row r="761" s="2" customFormat="1" ht="16.5" customHeight="1">
      <c r="A761" s="40"/>
      <c r="B761" s="41"/>
      <c r="C761" s="215" t="s">
        <v>1204</v>
      </c>
      <c r="D761" s="215" t="s">
        <v>176</v>
      </c>
      <c r="E761" s="216" t="s">
        <v>2817</v>
      </c>
      <c r="F761" s="217" t="s">
        <v>2816</v>
      </c>
      <c r="G761" s="218" t="s">
        <v>1400</v>
      </c>
      <c r="H761" s="219">
        <v>1</v>
      </c>
      <c r="I761" s="220"/>
      <c r="J761" s="221">
        <f>ROUND(I761*H761,2)</f>
        <v>0</v>
      </c>
      <c r="K761" s="217" t="s">
        <v>180</v>
      </c>
      <c r="L761" s="46"/>
      <c r="M761" s="222" t="s">
        <v>19</v>
      </c>
      <c r="N761" s="223" t="s">
        <v>43</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181</v>
      </c>
      <c r="AT761" s="226" t="s">
        <v>176</v>
      </c>
      <c r="AU761" s="226" t="s">
        <v>81</v>
      </c>
      <c r="AY761" s="19" t="s">
        <v>174</v>
      </c>
      <c r="BE761" s="227">
        <f>IF(N761="základní",J761,0)</f>
        <v>0</v>
      </c>
      <c r="BF761" s="227">
        <f>IF(N761="snížená",J761,0)</f>
        <v>0</v>
      </c>
      <c r="BG761" s="227">
        <f>IF(N761="zákl. přenesená",J761,0)</f>
        <v>0</v>
      </c>
      <c r="BH761" s="227">
        <f>IF(N761="sníž. přenesená",J761,0)</f>
        <v>0</v>
      </c>
      <c r="BI761" s="227">
        <f>IF(N761="nulová",J761,0)</f>
        <v>0</v>
      </c>
      <c r="BJ761" s="19" t="s">
        <v>79</v>
      </c>
      <c r="BK761" s="227">
        <f>ROUND(I761*H761,2)</f>
        <v>0</v>
      </c>
      <c r="BL761" s="19" t="s">
        <v>181</v>
      </c>
      <c r="BM761" s="226" t="s">
        <v>2133</v>
      </c>
    </row>
    <row r="762" s="2" customFormat="1">
      <c r="A762" s="40"/>
      <c r="B762" s="41"/>
      <c r="C762" s="42"/>
      <c r="D762" s="228" t="s">
        <v>183</v>
      </c>
      <c r="E762" s="42"/>
      <c r="F762" s="229" t="s">
        <v>2816</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183</v>
      </c>
      <c r="AU762" s="19" t="s">
        <v>81</v>
      </c>
    </row>
    <row r="763" s="2" customFormat="1">
      <c r="A763" s="40"/>
      <c r="B763" s="41"/>
      <c r="C763" s="42"/>
      <c r="D763" s="228" t="s">
        <v>185</v>
      </c>
      <c r="E763" s="42"/>
      <c r="F763" s="233" t="s">
        <v>2811</v>
      </c>
      <c r="G763" s="42"/>
      <c r="H763" s="42"/>
      <c r="I763" s="230"/>
      <c r="J763" s="42"/>
      <c r="K763" s="42"/>
      <c r="L763" s="46"/>
      <c r="M763" s="231"/>
      <c r="N763" s="232"/>
      <c r="O763" s="86"/>
      <c r="P763" s="86"/>
      <c r="Q763" s="86"/>
      <c r="R763" s="86"/>
      <c r="S763" s="86"/>
      <c r="T763" s="87"/>
      <c r="U763" s="40"/>
      <c r="V763" s="40"/>
      <c r="W763" s="40"/>
      <c r="X763" s="40"/>
      <c r="Y763" s="40"/>
      <c r="Z763" s="40"/>
      <c r="AA763" s="40"/>
      <c r="AB763" s="40"/>
      <c r="AC763" s="40"/>
      <c r="AD763" s="40"/>
      <c r="AE763" s="40"/>
      <c r="AT763" s="19" t="s">
        <v>185</v>
      </c>
      <c r="AU763" s="19" t="s">
        <v>81</v>
      </c>
    </row>
    <row r="764" s="12" customFormat="1" ht="22.8" customHeight="1">
      <c r="A764" s="12"/>
      <c r="B764" s="199"/>
      <c r="C764" s="200"/>
      <c r="D764" s="201" t="s">
        <v>71</v>
      </c>
      <c r="E764" s="213" t="s">
        <v>2818</v>
      </c>
      <c r="F764" s="213" t="s">
        <v>2819</v>
      </c>
      <c r="G764" s="200"/>
      <c r="H764" s="200"/>
      <c r="I764" s="203"/>
      <c r="J764" s="214">
        <f>BK764</f>
        <v>0</v>
      </c>
      <c r="K764" s="200"/>
      <c r="L764" s="205"/>
      <c r="M764" s="206"/>
      <c r="N764" s="207"/>
      <c r="O764" s="207"/>
      <c r="P764" s="208">
        <f>SUM(P765:P767)</f>
        <v>0</v>
      </c>
      <c r="Q764" s="207"/>
      <c r="R764" s="208">
        <f>SUM(R765:R767)</f>
        <v>0</v>
      </c>
      <c r="S764" s="207"/>
      <c r="T764" s="209">
        <f>SUM(T765:T767)</f>
        <v>0</v>
      </c>
      <c r="U764" s="12"/>
      <c r="V764" s="12"/>
      <c r="W764" s="12"/>
      <c r="X764" s="12"/>
      <c r="Y764" s="12"/>
      <c r="Z764" s="12"/>
      <c r="AA764" s="12"/>
      <c r="AB764" s="12"/>
      <c r="AC764" s="12"/>
      <c r="AD764" s="12"/>
      <c r="AE764" s="12"/>
      <c r="AR764" s="210" t="s">
        <v>206</v>
      </c>
      <c r="AT764" s="211" t="s">
        <v>71</v>
      </c>
      <c r="AU764" s="211" t="s">
        <v>79</v>
      </c>
      <c r="AY764" s="210" t="s">
        <v>174</v>
      </c>
      <c r="BK764" s="212">
        <f>SUM(BK765:BK767)</f>
        <v>0</v>
      </c>
    </row>
    <row r="765" s="2" customFormat="1" ht="16.5" customHeight="1">
      <c r="A765" s="40"/>
      <c r="B765" s="41"/>
      <c r="C765" s="215" t="s">
        <v>1213</v>
      </c>
      <c r="D765" s="215" t="s">
        <v>176</v>
      </c>
      <c r="E765" s="216" t="s">
        <v>2820</v>
      </c>
      <c r="F765" s="217" t="s">
        <v>2821</v>
      </c>
      <c r="G765" s="218" t="s">
        <v>1400</v>
      </c>
      <c r="H765" s="219">
        <v>1</v>
      </c>
      <c r="I765" s="220"/>
      <c r="J765" s="221">
        <f>ROUND(I765*H765,2)</f>
        <v>0</v>
      </c>
      <c r="K765" s="217" t="s">
        <v>180</v>
      </c>
      <c r="L765" s="46"/>
      <c r="M765" s="222" t="s">
        <v>19</v>
      </c>
      <c r="N765" s="223" t="s">
        <v>43</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181</v>
      </c>
      <c r="AT765" s="226" t="s">
        <v>176</v>
      </c>
      <c r="AU765" s="226" t="s">
        <v>81</v>
      </c>
      <c r="AY765" s="19" t="s">
        <v>174</v>
      </c>
      <c r="BE765" s="227">
        <f>IF(N765="základní",J765,0)</f>
        <v>0</v>
      </c>
      <c r="BF765" s="227">
        <f>IF(N765="snížená",J765,0)</f>
        <v>0</v>
      </c>
      <c r="BG765" s="227">
        <f>IF(N765="zákl. přenesená",J765,0)</f>
        <v>0</v>
      </c>
      <c r="BH765" s="227">
        <f>IF(N765="sníž. přenesená",J765,0)</f>
        <v>0</v>
      </c>
      <c r="BI765" s="227">
        <f>IF(N765="nulová",J765,0)</f>
        <v>0</v>
      </c>
      <c r="BJ765" s="19" t="s">
        <v>79</v>
      </c>
      <c r="BK765" s="227">
        <f>ROUND(I765*H765,2)</f>
        <v>0</v>
      </c>
      <c r="BL765" s="19" t="s">
        <v>181</v>
      </c>
      <c r="BM765" s="226" t="s">
        <v>2147</v>
      </c>
    </row>
    <row r="766" s="2" customFormat="1">
      <c r="A766" s="40"/>
      <c r="B766" s="41"/>
      <c r="C766" s="42"/>
      <c r="D766" s="228" t="s">
        <v>183</v>
      </c>
      <c r="E766" s="42"/>
      <c r="F766" s="229" t="s">
        <v>2821</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183</v>
      </c>
      <c r="AU766" s="19" t="s">
        <v>81</v>
      </c>
    </row>
    <row r="767" s="2" customFormat="1">
      <c r="A767" s="40"/>
      <c r="B767" s="41"/>
      <c r="C767" s="42"/>
      <c r="D767" s="228" t="s">
        <v>185</v>
      </c>
      <c r="E767" s="42"/>
      <c r="F767" s="233" t="s">
        <v>2811</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185</v>
      </c>
      <c r="AU767" s="19" t="s">
        <v>81</v>
      </c>
    </row>
    <row r="768" s="12" customFormat="1" ht="22.8" customHeight="1">
      <c r="A768" s="12"/>
      <c r="B768" s="199"/>
      <c r="C768" s="200"/>
      <c r="D768" s="201" t="s">
        <v>71</v>
      </c>
      <c r="E768" s="213" t="s">
        <v>2822</v>
      </c>
      <c r="F768" s="213" t="s">
        <v>2823</v>
      </c>
      <c r="G768" s="200"/>
      <c r="H768" s="200"/>
      <c r="I768" s="203"/>
      <c r="J768" s="214">
        <f>BK768</f>
        <v>0</v>
      </c>
      <c r="K768" s="200"/>
      <c r="L768" s="205"/>
      <c r="M768" s="206"/>
      <c r="N768" s="207"/>
      <c r="O768" s="207"/>
      <c r="P768" s="208">
        <f>SUM(P769:P771)</f>
        <v>0</v>
      </c>
      <c r="Q768" s="207"/>
      <c r="R768" s="208">
        <f>SUM(R769:R771)</f>
        <v>0</v>
      </c>
      <c r="S768" s="207"/>
      <c r="T768" s="209">
        <f>SUM(T769:T771)</f>
        <v>0</v>
      </c>
      <c r="U768" s="12"/>
      <c r="V768" s="12"/>
      <c r="W768" s="12"/>
      <c r="X768" s="12"/>
      <c r="Y768" s="12"/>
      <c r="Z768" s="12"/>
      <c r="AA768" s="12"/>
      <c r="AB768" s="12"/>
      <c r="AC768" s="12"/>
      <c r="AD768" s="12"/>
      <c r="AE768" s="12"/>
      <c r="AR768" s="210" t="s">
        <v>206</v>
      </c>
      <c r="AT768" s="211" t="s">
        <v>71</v>
      </c>
      <c r="AU768" s="211" t="s">
        <v>79</v>
      </c>
      <c r="AY768" s="210" t="s">
        <v>174</v>
      </c>
      <c r="BK768" s="212">
        <f>SUM(BK769:BK771)</f>
        <v>0</v>
      </c>
    </row>
    <row r="769" s="2" customFormat="1">
      <c r="A769" s="40"/>
      <c r="B769" s="41"/>
      <c r="C769" s="215" t="s">
        <v>1219</v>
      </c>
      <c r="D769" s="215" t="s">
        <v>176</v>
      </c>
      <c r="E769" s="216" t="s">
        <v>2824</v>
      </c>
      <c r="F769" s="217" t="s">
        <v>2825</v>
      </c>
      <c r="G769" s="218" t="s">
        <v>1400</v>
      </c>
      <c r="H769" s="219">
        <v>1</v>
      </c>
      <c r="I769" s="220"/>
      <c r="J769" s="221">
        <f>ROUND(I769*H769,2)</f>
        <v>0</v>
      </c>
      <c r="K769" s="217" t="s">
        <v>180</v>
      </c>
      <c r="L769" s="46"/>
      <c r="M769" s="222" t="s">
        <v>19</v>
      </c>
      <c r="N769" s="223" t="s">
        <v>43</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181</v>
      </c>
      <c r="AT769" s="226" t="s">
        <v>176</v>
      </c>
      <c r="AU769" s="226" t="s">
        <v>81</v>
      </c>
      <c r="AY769" s="19" t="s">
        <v>174</v>
      </c>
      <c r="BE769" s="227">
        <f>IF(N769="základní",J769,0)</f>
        <v>0</v>
      </c>
      <c r="BF769" s="227">
        <f>IF(N769="snížená",J769,0)</f>
        <v>0</v>
      </c>
      <c r="BG769" s="227">
        <f>IF(N769="zákl. přenesená",J769,0)</f>
        <v>0</v>
      </c>
      <c r="BH769" s="227">
        <f>IF(N769="sníž. přenesená",J769,0)</f>
        <v>0</v>
      </c>
      <c r="BI769" s="227">
        <f>IF(N769="nulová",J769,0)</f>
        <v>0</v>
      </c>
      <c r="BJ769" s="19" t="s">
        <v>79</v>
      </c>
      <c r="BK769" s="227">
        <f>ROUND(I769*H769,2)</f>
        <v>0</v>
      </c>
      <c r="BL769" s="19" t="s">
        <v>181</v>
      </c>
      <c r="BM769" s="226" t="s">
        <v>2157</v>
      </c>
    </row>
    <row r="770" s="2" customFormat="1">
      <c r="A770" s="40"/>
      <c r="B770" s="41"/>
      <c r="C770" s="42"/>
      <c r="D770" s="228" t="s">
        <v>183</v>
      </c>
      <c r="E770" s="42"/>
      <c r="F770" s="229" t="s">
        <v>2825</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183</v>
      </c>
      <c r="AU770" s="19" t="s">
        <v>81</v>
      </c>
    </row>
    <row r="771" s="2" customFormat="1">
      <c r="A771" s="40"/>
      <c r="B771" s="41"/>
      <c r="C771" s="42"/>
      <c r="D771" s="228" t="s">
        <v>185</v>
      </c>
      <c r="E771" s="42"/>
      <c r="F771" s="233" t="s">
        <v>2811</v>
      </c>
      <c r="G771" s="42"/>
      <c r="H771" s="42"/>
      <c r="I771" s="230"/>
      <c r="J771" s="42"/>
      <c r="K771" s="42"/>
      <c r="L771" s="46"/>
      <c r="M771" s="265"/>
      <c r="N771" s="266"/>
      <c r="O771" s="267"/>
      <c r="P771" s="267"/>
      <c r="Q771" s="267"/>
      <c r="R771" s="267"/>
      <c r="S771" s="267"/>
      <c r="T771" s="268"/>
      <c r="U771" s="40"/>
      <c r="V771" s="40"/>
      <c r="W771" s="40"/>
      <c r="X771" s="40"/>
      <c r="Y771" s="40"/>
      <c r="Z771" s="40"/>
      <c r="AA771" s="40"/>
      <c r="AB771" s="40"/>
      <c r="AC771" s="40"/>
      <c r="AD771" s="40"/>
      <c r="AE771" s="40"/>
      <c r="AT771" s="19" t="s">
        <v>185</v>
      </c>
      <c r="AU771" s="19" t="s">
        <v>81</v>
      </c>
    </row>
    <row r="772" s="2" customFormat="1" ht="6.96" customHeight="1">
      <c r="A772" s="40"/>
      <c r="B772" s="61"/>
      <c r="C772" s="62"/>
      <c r="D772" s="62"/>
      <c r="E772" s="62"/>
      <c r="F772" s="62"/>
      <c r="G772" s="62"/>
      <c r="H772" s="62"/>
      <c r="I772" s="62"/>
      <c r="J772" s="62"/>
      <c r="K772" s="62"/>
      <c r="L772" s="46"/>
      <c r="M772" s="40"/>
      <c r="O772" s="40"/>
      <c r="P772" s="40"/>
      <c r="Q772" s="40"/>
      <c r="R772" s="40"/>
      <c r="S772" s="40"/>
      <c r="T772" s="40"/>
      <c r="U772" s="40"/>
      <c r="V772" s="40"/>
      <c r="W772" s="40"/>
      <c r="X772" s="40"/>
      <c r="Y772" s="40"/>
      <c r="Z772" s="40"/>
      <c r="AA772" s="40"/>
      <c r="AB772" s="40"/>
      <c r="AC772" s="40"/>
      <c r="AD772" s="40"/>
      <c r="AE772" s="40"/>
    </row>
  </sheetData>
  <sheetProtection sheet="1" autoFilter="0" formatColumns="0" formatRows="0" objects="1" scenarios="1" spinCount="100000" saltValue="tJ8bkN5L1Y5l3f61mSgsqBi2eIpmtM+/LANDcXdpICzuEjg5Hd9u8JunCpxSZ068LF34vO5ZbbP9wPqu+KgTkQ==" hashValue="LOC2SGfYbZyFHHYlzcRIiZwwEkoVvX0/wJ/gZ+0P1SNREKQp5BwJqdCaoISouiAK0yVbrC2FXB1OgZ7BVXXHbw==" algorithmName="SHA-512" password="ED5F"/>
  <autoFilter ref="C110:K771"/>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2826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ROUND((SUM(BE102:BE225)),  2)</f>
        <v>0</v>
      </c>
      <c r="G37" s="40"/>
      <c r="H37" s="40"/>
      <c r="I37" s="160">
        <v>0.20999999999999999</v>
      </c>
      <c r="J37" s="159">
        <f>ROUND(((SUM(BE102:BE225))*I37),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ROUND((SUM(BF102:BF225)),  2)</f>
        <v>0</v>
      </c>
      <c r="G38" s="40"/>
      <c r="H38" s="40"/>
      <c r="I38" s="160">
        <v>0.14999999999999999</v>
      </c>
      <c r="J38" s="159">
        <f>ROUND(((SUM(BF102:BF225))*I38),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ROUND((SUM(BG102:BG225)),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ROUND((SUM(BH102:BH225)),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ROUND((SUM(BI102:BI225)),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01.D.1.4.3. - Ústřední vytápění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2827</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2828</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2829</v>
      </c>
      <c r="E70" s="185"/>
      <c r="F70" s="185"/>
      <c r="G70" s="185"/>
      <c r="H70" s="185"/>
      <c r="I70" s="185"/>
      <c r="J70" s="186">
        <f>J119</f>
        <v>0</v>
      </c>
      <c r="K70" s="127"/>
      <c r="L70" s="187"/>
      <c r="S70" s="10"/>
      <c r="T70" s="10"/>
      <c r="U70" s="10"/>
      <c r="V70" s="10"/>
      <c r="W70" s="10"/>
      <c r="X70" s="10"/>
      <c r="Y70" s="10"/>
      <c r="Z70" s="10"/>
      <c r="AA70" s="10"/>
      <c r="AB70" s="10"/>
      <c r="AC70" s="10"/>
      <c r="AD70" s="10"/>
      <c r="AE70" s="10"/>
    </row>
    <row r="71" s="10" customFormat="1" ht="14.88" customHeight="1">
      <c r="A71" s="10"/>
      <c r="B71" s="183"/>
      <c r="C71" s="127"/>
      <c r="D71" s="184" t="s">
        <v>2830</v>
      </c>
      <c r="E71" s="185"/>
      <c r="F71" s="185"/>
      <c r="G71" s="185"/>
      <c r="H71" s="185"/>
      <c r="I71" s="185"/>
      <c r="J71" s="186">
        <f>J120</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2831</v>
      </c>
      <c r="E72" s="185"/>
      <c r="F72" s="185"/>
      <c r="G72" s="185"/>
      <c r="H72" s="185"/>
      <c r="I72" s="185"/>
      <c r="J72" s="186">
        <f>J123</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2832</v>
      </c>
      <c r="E73" s="185"/>
      <c r="F73" s="185"/>
      <c r="G73" s="185"/>
      <c r="H73" s="185"/>
      <c r="I73" s="185"/>
      <c r="J73" s="186">
        <f>J132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2833</v>
      </c>
      <c r="E74" s="185"/>
      <c r="F74" s="185"/>
      <c r="G74" s="185"/>
      <c r="H74" s="185"/>
      <c r="I74" s="185"/>
      <c r="J74" s="186">
        <f>J143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2834</v>
      </c>
      <c r="E75" s="185"/>
      <c r="F75" s="185"/>
      <c r="G75" s="185"/>
      <c r="H75" s="185"/>
      <c r="I75" s="185"/>
      <c r="J75" s="186">
        <f>J180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2835</v>
      </c>
      <c r="E76" s="185"/>
      <c r="F76" s="185"/>
      <c r="G76" s="185"/>
      <c r="H76" s="185"/>
      <c r="I76" s="185"/>
      <c r="J76" s="186">
        <f>J193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2836</v>
      </c>
      <c r="E77" s="185"/>
      <c r="F77" s="185"/>
      <c r="G77" s="185"/>
      <c r="H77" s="185"/>
      <c r="I77" s="185"/>
      <c r="J77" s="186">
        <f>J212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2837</v>
      </c>
      <c r="E78" s="185"/>
      <c r="F78" s="185"/>
      <c r="G78" s="185"/>
      <c r="H78" s="185"/>
      <c r="I78" s="185"/>
      <c r="J78" s="186">
        <f>J217</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159</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Nejdek, MŠ Lipová - Celková rekonstrukce</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116</v>
      </c>
      <c r="D89" s="24"/>
      <c r="E89" s="24"/>
      <c r="F89" s="24"/>
      <c r="G89" s="24"/>
      <c r="H89" s="24"/>
      <c r="I89" s="24"/>
      <c r="J89" s="24"/>
      <c r="K89" s="24"/>
      <c r="L89" s="22"/>
    </row>
    <row r="90" s="1" customFormat="1" ht="16.5" customHeight="1">
      <c r="B90" s="23"/>
      <c r="C90" s="24"/>
      <c r="D90" s="24"/>
      <c r="E90" s="172" t="s">
        <v>117</v>
      </c>
      <c r="F90" s="24"/>
      <c r="G90" s="24"/>
      <c r="H90" s="24"/>
      <c r="I90" s="24"/>
      <c r="J90" s="24"/>
      <c r="K90" s="24"/>
      <c r="L90" s="22"/>
    </row>
    <row r="91" s="1" customFormat="1" ht="12" customHeight="1">
      <c r="B91" s="23"/>
      <c r="C91" s="34" t="s">
        <v>118</v>
      </c>
      <c r="D91" s="24"/>
      <c r="E91" s="24"/>
      <c r="F91" s="24"/>
      <c r="G91" s="24"/>
      <c r="H91" s="24"/>
      <c r="I91" s="24"/>
      <c r="J91" s="24"/>
      <c r="K91" s="24"/>
      <c r="L91" s="22"/>
    </row>
    <row r="92" s="2" customFormat="1" ht="16.5" customHeight="1">
      <c r="A92" s="40"/>
      <c r="B92" s="41"/>
      <c r="C92" s="42"/>
      <c r="D92" s="42"/>
      <c r="E92" s="269" t="s">
        <v>2332</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2333</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01.D.1.4.3. - Ústřední vytápění</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Nejdek, ul. Lipová</v>
      </c>
      <c r="G96" s="42"/>
      <c r="H96" s="42"/>
      <c r="I96" s="34" t="s">
        <v>23</v>
      </c>
      <c r="J96" s="74" t="str">
        <f>IF(J16="","",J16)</f>
        <v>25. 1. 2021</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40.05" customHeight="1">
      <c r="A98" s="40"/>
      <c r="B98" s="41"/>
      <c r="C98" s="34" t="s">
        <v>25</v>
      </c>
      <c r="D98" s="42"/>
      <c r="E98" s="42"/>
      <c r="F98" s="29" t="str">
        <f>E19</f>
        <v>Město Nejdek, nám.Karla IV. 239, 362 21 Nejdek</v>
      </c>
      <c r="G98" s="42"/>
      <c r="H98" s="42"/>
      <c r="I98" s="34" t="s">
        <v>31</v>
      </c>
      <c r="J98" s="38" t="str">
        <f>E25</f>
        <v>Projektová Kancelář PS, Ing. Irena Pichlová</v>
      </c>
      <c r="K98" s="42"/>
      <c r="L98" s="147"/>
      <c r="S98" s="40"/>
      <c r="T98" s="40"/>
      <c r="U98" s="40"/>
      <c r="V98" s="40"/>
      <c r="W98" s="40"/>
      <c r="X98" s="40"/>
      <c r="Y98" s="40"/>
      <c r="Z98" s="40"/>
      <c r="AA98" s="40"/>
      <c r="AB98" s="40"/>
      <c r="AC98" s="40"/>
      <c r="AD98" s="40"/>
      <c r="AE98" s="40"/>
    </row>
    <row r="99" s="2" customFormat="1" ht="15.15" customHeight="1">
      <c r="A99" s="40"/>
      <c r="B99" s="41"/>
      <c r="C99" s="34" t="s">
        <v>29</v>
      </c>
      <c r="D99" s="42"/>
      <c r="E99" s="42"/>
      <c r="F99" s="29" t="str">
        <f>IF(E22="","",E22)</f>
        <v>Vyplň údaj</v>
      </c>
      <c r="G99" s="42"/>
      <c r="H99" s="42"/>
      <c r="I99" s="34" t="s">
        <v>34</v>
      </c>
      <c r="J99" s="38" t="str">
        <f>E28</f>
        <v>Daniela Hahnová</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160</v>
      </c>
      <c r="D101" s="191" t="s">
        <v>57</v>
      </c>
      <c r="E101" s="191" t="s">
        <v>53</v>
      </c>
      <c r="F101" s="191" t="s">
        <v>54</v>
      </c>
      <c r="G101" s="191" t="s">
        <v>161</v>
      </c>
      <c r="H101" s="191" t="s">
        <v>162</v>
      </c>
      <c r="I101" s="191" t="s">
        <v>163</v>
      </c>
      <c r="J101" s="191" t="s">
        <v>122</v>
      </c>
      <c r="K101" s="192" t="s">
        <v>164</v>
      </c>
      <c r="L101" s="193"/>
      <c r="M101" s="94" t="s">
        <v>19</v>
      </c>
      <c r="N101" s="95" t="s">
        <v>42</v>
      </c>
      <c r="O101" s="95" t="s">
        <v>165</v>
      </c>
      <c r="P101" s="95" t="s">
        <v>166</v>
      </c>
      <c r="Q101" s="95" t="s">
        <v>167</v>
      </c>
      <c r="R101" s="95" t="s">
        <v>168</v>
      </c>
      <c r="S101" s="95" t="s">
        <v>169</v>
      </c>
      <c r="T101" s="96" t="s">
        <v>170</v>
      </c>
      <c r="U101" s="188"/>
      <c r="V101" s="188"/>
      <c r="W101" s="188"/>
      <c r="X101" s="188"/>
      <c r="Y101" s="188"/>
      <c r="Z101" s="188"/>
      <c r="AA101" s="188"/>
      <c r="AB101" s="188"/>
      <c r="AC101" s="188"/>
      <c r="AD101" s="188"/>
      <c r="AE101" s="188"/>
    </row>
    <row r="102" s="2" customFormat="1" ht="22.8" customHeight="1">
      <c r="A102" s="40"/>
      <c r="B102" s="41"/>
      <c r="C102" s="101" t="s">
        <v>171</v>
      </c>
      <c r="D102" s="42"/>
      <c r="E102" s="42"/>
      <c r="F102" s="42"/>
      <c r="G102" s="42"/>
      <c r="H102" s="42"/>
      <c r="I102" s="42"/>
      <c r="J102" s="194">
        <f>BK102</f>
        <v>0</v>
      </c>
      <c r="K102" s="42"/>
      <c r="L102" s="46"/>
      <c r="M102" s="97"/>
      <c r="N102" s="195"/>
      <c r="O102" s="98"/>
      <c r="P102" s="196">
        <f>P103</f>
        <v>0</v>
      </c>
      <c r="Q102" s="98"/>
      <c r="R102" s="196">
        <f>R103</f>
        <v>246761.39700000003</v>
      </c>
      <c r="S102" s="98"/>
      <c r="T102" s="197">
        <f>T103</f>
        <v>0</v>
      </c>
      <c r="U102" s="40"/>
      <c r="V102" s="40"/>
      <c r="W102" s="40"/>
      <c r="X102" s="40"/>
      <c r="Y102" s="40"/>
      <c r="Z102" s="40"/>
      <c r="AA102" s="40"/>
      <c r="AB102" s="40"/>
      <c r="AC102" s="40"/>
      <c r="AD102" s="40"/>
      <c r="AE102" s="40"/>
      <c r="AT102" s="19" t="s">
        <v>71</v>
      </c>
      <c r="AU102" s="19" t="s">
        <v>123</v>
      </c>
      <c r="BK102" s="198">
        <f>BK103</f>
        <v>0</v>
      </c>
    </row>
    <row r="103" s="12" customFormat="1" ht="25.92" customHeight="1">
      <c r="A103" s="12"/>
      <c r="B103" s="199"/>
      <c r="C103" s="200"/>
      <c r="D103" s="201" t="s">
        <v>71</v>
      </c>
      <c r="E103" s="202" t="s">
        <v>2838</v>
      </c>
      <c r="F103" s="202" t="s">
        <v>2839</v>
      </c>
      <c r="G103" s="200"/>
      <c r="H103" s="200"/>
      <c r="I103" s="203"/>
      <c r="J103" s="204">
        <f>BK103</f>
        <v>0</v>
      </c>
      <c r="K103" s="200"/>
      <c r="L103" s="205"/>
      <c r="M103" s="206"/>
      <c r="N103" s="207"/>
      <c r="O103" s="207"/>
      <c r="P103" s="208">
        <f>P104+P119+P143+P180+P193+P212+P217</f>
        <v>0</v>
      </c>
      <c r="Q103" s="207"/>
      <c r="R103" s="208">
        <f>R104+R119+R143+R180+R193+R212+R217</f>
        <v>246761.39700000003</v>
      </c>
      <c r="S103" s="207"/>
      <c r="T103" s="209">
        <f>T104+T119+T143+T180+T193+T212+T217</f>
        <v>0</v>
      </c>
      <c r="U103" s="12"/>
      <c r="V103" s="12"/>
      <c r="W103" s="12"/>
      <c r="X103" s="12"/>
      <c r="Y103" s="12"/>
      <c r="Z103" s="12"/>
      <c r="AA103" s="12"/>
      <c r="AB103" s="12"/>
      <c r="AC103" s="12"/>
      <c r="AD103" s="12"/>
      <c r="AE103" s="12"/>
      <c r="AR103" s="210" t="s">
        <v>79</v>
      </c>
      <c r="AT103" s="211" t="s">
        <v>71</v>
      </c>
      <c r="AU103" s="211" t="s">
        <v>72</v>
      </c>
      <c r="AY103" s="210" t="s">
        <v>174</v>
      </c>
      <c r="BK103" s="212">
        <f>BK104+BK119+BK143+BK180+BK193+BK212+BK217</f>
        <v>0</v>
      </c>
    </row>
    <row r="104" s="12" customFormat="1" ht="22.8" customHeight="1">
      <c r="A104" s="12"/>
      <c r="B104" s="199"/>
      <c r="C104" s="200"/>
      <c r="D104" s="201" t="s">
        <v>71</v>
      </c>
      <c r="E104" s="213" t="s">
        <v>2840</v>
      </c>
      <c r="F104" s="213" t="s">
        <v>2841</v>
      </c>
      <c r="G104" s="200"/>
      <c r="H104" s="200"/>
      <c r="I104" s="203"/>
      <c r="J104" s="214">
        <f>BK104</f>
        <v>0</v>
      </c>
      <c r="K104" s="200"/>
      <c r="L104" s="205"/>
      <c r="M104" s="206"/>
      <c r="N104" s="207"/>
      <c r="O104" s="207"/>
      <c r="P104" s="208">
        <f>SUM(P105:P118)</f>
        <v>0</v>
      </c>
      <c r="Q104" s="207"/>
      <c r="R104" s="208">
        <f>SUM(R105:R118)</f>
        <v>246134.5</v>
      </c>
      <c r="S104" s="207"/>
      <c r="T104" s="209">
        <f>SUM(T105:T118)</f>
        <v>0</v>
      </c>
      <c r="U104" s="12"/>
      <c r="V104" s="12"/>
      <c r="W104" s="12"/>
      <c r="X104" s="12"/>
      <c r="Y104" s="12"/>
      <c r="Z104" s="12"/>
      <c r="AA104" s="12"/>
      <c r="AB104" s="12"/>
      <c r="AC104" s="12"/>
      <c r="AD104" s="12"/>
      <c r="AE104" s="12"/>
      <c r="AR104" s="210" t="s">
        <v>79</v>
      </c>
      <c r="AT104" s="211" t="s">
        <v>71</v>
      </c>
      <c r="AU104" s="211" t="s">
        <v>79</v>
      </c>
      <c r="AY104" s="210" t="s">
        <v>174</v>
      </c>
      <c r="BK104" s="212">
        <f>SUM(BK105:BK118)</f>
        <v>0</v>
      </c>
    </row>
    <row r="105" s="2" customFormat="1">
      <c r="A105" s="40"/>
      <c r="B105" s="41"/>
      <c r="C105" s="215" t="s">
        <v>79</v>
      </c>
      <c r="D105" s="215" t="s">
        <v>176</v>
      </c>
      <c r="E105" s="216" t="s">
        <v>2842</v>
      </c>
      <c r="F105" s="217" t="s">
        <v>2843</v>
      </c>
      <c r="G105" s="218" t="s">
        <v>252</v>
      </c>
      <c r="H105" s="219">
        <v>80</v>
      </c>
      <c r="I105" s="220"/>
      <c r="J105" s="221">
        <f>ROUND(I105*H105,2)</f>
        <v>0</v>
      </c>
      <c r="K105" s="217" t="s">
        <v>19</v>
      </c>
      <c r="L105" s="46"/>
      <c r="M105" s="222" t="s">
        <v>19</v>
      </c>
      <c r="N105" s="223" t="s">
        <v>43</v>
      </c>
      <c r="O105" s="86"/>
      <c r="P105" s="224">
        <f>O105*H105</f>
        <v>0</v>
      </c>
      <c r="Q105" s="224">
        <v>3000</v>
      </c>
      <c r="R105" s="224">
        <f>Q105*H105</f>
        <v>240000</v>
      </c>
      <c r="S105" s="224">
        <v>0</v>
      </c>
      <c r="T105" s="225">
        <f>S105*H105</f>
        <v>0</v>
      </c>
      <c r="U105" s="40"/>
      <c r="V105" s="40"/>
      <c r="W105" s="40"/>
      <c r="X105" s="40"/>
      <c r="Y105" s="40"/>
      <c r="Z105" s="40"/>
      <c r="AA105" s="40"/>
      <c r="AB105" s="40"/>
      <c r="AC105" s="40"/>
      <c r="AD105" s="40"/>
      <c r="AE105" s="40"/>
      <c r="AR105" s="226" t="s">
        <v>275</v>
      </c>
      <c r="AT105" s="226" t="s">
        <v>176</v>
      </c>
      <c r="AU105" s="226" t="s">
        <v>81</v>
      </c>
      <c r="AY105" s="19" t="s">
        <v>174</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275</v>
      </c>
      <c r="BM105" s="226" t="s">
        <v>81</v>
      </c>
    </row>
    <row r="106" s="2" customFormat="1">
      <c r="A106" s="40"/>
      <c r="B106" s="41"/>
      <c r="C106" s="42"/>
      <c r="D106" s="228" t="s">
        <v>183</v>
      </c>
      <c r="E106" s="42"/>
      <c r="F106" s="229" t="s">
        <v>2843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183</v>
      </c>
      <c r="AU106" s="19" t="s">
        <v>81</v>
      </c>
    </row>
    <row r="107" s="2" customFormat="1">
      <c r="A107" s="40"/>
      <c r="B107" s="41"/>
      <c r="C107" s="215" t="s">
        <v>81</v>
      </c>
      <c r="D107" s="215" t="s">
        <v>176</v>
      </c>
      <c r="E107" s="216" t="s">
        <v>2844</v>
      </c>
      <c r="F107" s="217" t="s">
        <v>2845</v>
      </c>
      <c r="G107" s="218" t="s">
        <v>2846</v>
      </c>
      <c r="H107" s="219">
        <v>100</v>
      </c>
      <c r="I107" s="220"/>
      <c r="J107" s="221">
        <f>ROUND(I107*H107,2)</f>
        <v>0</v>
      </c>
      <c r="K107" s="217" t="s">
        <v>19</v>
      </c>
      <c r="L107" s="46"/>
      <c r="M107" s="222" t="s">
        <v>19</v>
      </c>
      <c r="N107" s="223" t="s">
        <v>43</v>
      </c>
      <c r="O107" s="86"/>
      <c r="P107" s="224">
        <f>O107*H107</f>
        <v>0</v>
      </c>
      <c r="Q107" s="224">
        <v>58</v>
      </c>
      <c r="R107" s="224">
        <f>Q107*H107</f>
        <v>5800</v>
      </c>
      <c r="S107" s="224">
        <v>0</v>
      </c>
      <c r="T107" s="225">
        <f>S107*H107</f>
        <v>0</v>
      </c>
      <c r="U107" s="40"/>
      <c r="V107" s="40"/>
      <c r="W107" s="40"/>
      <c r="X107" s="40"/>
      <c r="Y107" s="40"/>
      <c r="Z107" s="40"/>
      <c r="AA107" s="40"/>
      <c r="AB107" s="40"/>
      <c r="AC107" s="40"/>
      <c r="AD107" s="40"/>
      <c r="AE107" s="40"/>
      <c r="AR107" s="226" t="s">
        <v>275</v>
      </c>
      <c r="AT107" s="226" t="s">
        <v>176</v>
      </c>
      <c r="AU107" s="226" t="s">
        <v>81</v>
      </c>
      <c r="AY107" s="19" t="s">
        <v>174</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275</v>
      </c>
      <c r="BM107" s="226" t="s">
        <v>181</v>
      </c>
    </row>
    <row r="108" s="2" customFormat="1">
      <c r="A108" s="40"/>
      <c r="B108" s="41"/>
      <c r="C108" s="42"/>
      <c r="D108" s="228" t="s">
        <v>183</v>
      </c>
      <c r="E108" s="42"/>
      <c r="F108" s="229" t="s">
        <v>2845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183</v>
      </c>
      <c r="AU108" s="19" t="s">
        <v>81</v>
      </c>
    </row>
    <row r="109" s="2" customFormat="1" ht="16.5" customHeight="1">
      <c r="A109" s="40"/>
      <c r="B109" s="41"/>
      <c r="C109" s="215" t="s">
        <v>92</v>
      </c>
      <c r="D109" s="215" t="s">
        <v>176</v>
      </c>
      <c r="E109" s="216" t="s">
        <v>2847</v>
      </c>
      <c r="F109" s="217" t="s">
        <v>2848</v>
      </c>
      <c r="G109" s="218" t="s">
        <v>2846</v>
      </c>
      <c r="H109" s="219">
        <v>10</v>
      </c>
      <c r="I109" s="220"/>
      <c r="J109" s="221">
        <f>ROUND(I109*H109,2)</f>
        <v>0</v>
      </c>
      <c r="K109" s="217" t="s">
        <v>19</v>
      </c>
      <c r="L109" s="46"/>
      <c r="M109" s="222" t="s">
        <v>19</v>
      </c>
      <c r="N109" s="223" t="s">
        <v>43</v>
      </c>
      <c r="O109" s="86"/>
      <c r="P109" s="224">
        <f>O109*H109</f>
        <v>0</v>
      </c>
      <c r="Q109" s="224">
        <v>0.10000000000000001</v>
      </c>
      <c r="R109" s="224">
        <f>Q109*H109</f>
        <v>1</v>
      </c>
      <c r="S109" s="224">
        <v>0</v>
      </c>
      <c r="T109" s="225">
        <f>S109*H109</f>
        <v>0</v>
      </c>
      <c r="U109" s="40"/>
      <c r="V109" s="40"/>
      <c r="W109" s="40"/>
      <c r="X109" s="40"/>
      <c r="Y109" s="40"/>
      <c r="Z109" s="40"/>
      <c r="AA109" s="40"/>
      <c r="AB109" s="40"/>
      <c r="AC109" s="40"/>
      <c r="AD109" s="40"/>
      <c r="AE109" s="40"/>
      <c r="AR109" s="226" t="s">
        <v>275</v>
      </c>
      <c r="AT109" s="226" t="s">
        <v>176</v>
      </c>
      <c r="AU109" s="226" t="s">
        <v>81</v>
      </c>
      <c r="AY109" s="19" t="s">
        <v>174</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275</v>
      </c>
      <c r="BM109" s="226" t="s">
        <v>214</v>
      </c>
    </row>
    <row r="110" s="2" customFormat="1">
      <c r="A110" s="40"/>
      <c r="B110" s="41"/>
      <c r="C110" s="42"/>
      <c r="D110" s="228" t="s">
        <v>183</v>
      </c>
      <c r="E110" s="42"/>
      <c r="F110" s="229" t="s">
        <v>2848</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183</v>
      </c>
      <c r="AU110" s="19" t="s">
        <v>81</v>
      </c>
    </row>
    <row r="111" s="2" customFormat="1" ht="16.5" customHeight="1">
      <c r="A111" s="40"/>
      <c r="B111" s="41"/>
      <c r="C111" s="215" t="s">
        <v>181</v>
      </c>
      <c r="D111" s="215" t="s">
        <v>176</v>
      </c>
      <c r="E111" s="216" t="s">
        <v>2849</v>
      </c>
      <c r="F111" s="217" t="s">
        <v>2850</v>
      </c>
      <c r="G111" s="218" t="s">
        <v>2846</v>
      </c>
      <c r="H111" s="219">
        <v>60</v>
      </c>
      <c r="I111" s="220"/>
      <c r="J111" s="221">
        <f>ROUND(I111*H111,2)</f>
        <v>0</v>
      </c>
      <c r="K111" s="217" t="s">
        <v>19</v>
      </c>
      <c r="L111" s="46"/>
      <c r="M111" s="222" t="s">
        <v>19</v>
      </c>
      <c r="N111" s="223" t="s">
        <v>43</v>
      </c>
      <c r="O111" s="86"/>
      <c r="P111" s="224">
        <f>O111*H111</f>
        <v>0</v>
      </c>
      <c r="Q111" s="224">
        <v>0.14999999999999999</v>
      </c>
      <c r="R111" s="224">
        <f>Q111*H111</f>
        <v>9</v>
      </c>
      <c r="S111" s="224">
        <v>0</v>
      </c>
      <c r="T111" s="225">
        <f>S111*H111</f>
        <v>0</v>
      </c>
      <c r="U111" s="40"/>
      <c r="V111" s="40"/>
      <c r="W111" s="40"/>
      <c r="X111" s="40"/>
      <c r="Y111" s="40"/>
      <c r="Z111" s="40"/>
      <c r="AA111" s="40"/>
      <c r="AB111" s="40"/>
      <c r="AC111" s="40"/>
      <c r="AD111" s="40"/>
      <c r="AE111" s="40"/>
      <c r="AR111" s="226" t="s">
        <v>275</v>
      </c>
      <c r="AT111" s="226" t="s">
        <v>176</v>
      </c>
      <c r="AU111" s="226" t="s">
        <v>81</v>
      </c>
      <c r="AY111" s="19" t="s">
        <v>174</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275</v>
      </c>
      <c r="BM111" s="226" t="s">
        <v>227</v>
      </c>
    </row>
    <row r="112" s="2" customFormat="1">
      <c r="A112" s="40"/>
      <c r="B112" s="41"/>
      <c r="C112" s="42"/>
      <c r="D112" s="228" t="s">
        <v>183</v>
      </c>
      <c r="E112" s="42"/>
      <c r="F112" s="229" t="s">
        <v>2850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183</v>
      </c>
      <c r="AU112" s="19" t="s">
        <v>81</v>
      </c>
    </row>
    <row r="113" s="2" customFormat="1" ht="16.5" customHeight="1">
      <c r="A113" s="40"/>
      <c r="B113" s="41"/>
      <c r="C113" s="215" t="s">
        <v>206</v>
      </c>
      <c r="D113" s="215" t="s">
        <v>176</v>
      </c>
      <c r="E113" s="216" t="s">
        <v>2851</v>
      </c>
      <c r="F113" s="217" t="s">
        <v>2852</v>
      </c>
      <c r="G113" s="218" t="s">
        <v>179</v>
      </c>
      <c r="H113" s="219">
        <v>110</v>
      </c>
      <c r="I113" s="220"/>
      <c r="J113" s="221">
        <f>ROUND(I113*H113,2)</f>
        <v>0</v>
      </c>
      <c r="K113" s="217" t="s">
        <v>19</v>
      </c>
      <c r="L113" s="46"/>
      <c r="M113" s="222" t="s">
        <v>19</v>
      </c>
      <c r="N113" s="223" t="s">
        <v>43</v>
      </c>
      <c r="O113" s="86"/>
      <c r="P113" s="224">
        <f>O113*H113</f>
        <v>0</v>
      </c>
      <c r="Q113" s="224">
        <v>1.2</v>
      </c>
      <c r="R113" s="224">
        <f>Q113*H113</f>
        <v>132</v>
      </c>
      <c r="S113" s="224">
        <v>0</v>
      </c>
      <c r="T113" s="225">
        <f>S113*H113</f>
        <v>0</v>
      </c>
      <c r="U113" s="40"/>
      <c r="V113" s="40"/>
      <c r="W113" s="40"/>
      <c r="X113" s="40"/>
      <c r="Y113" s="40"/>
      <c r="Z113" s="40"/>
      <c r="AA113" s="40"/>
      <c r="AB113" s="40"/>
      <c r="AC113" s="40"/>
      <c r="AD113" s="40"/>
      <c r="AE113" s="40"/>
      <c r="AR113" s="226" t="s">
        <v>275</v>
      </c>
      <c r="AT113" s="226" t="s">
        <v>176</v>
      </c>
      <c r="AU113" s="226" t="s">
        <v>81</v>
      </c>
      <c r="AY113" s="19" t="s">
        <v>174</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275</v>
      </c>
      <c r="BM113" s="226" t="s">
        <v>235</v>
      </c>
    </row>
    <row r="114" s="2" customFormat="1">
      <c r="A114" s="40"/>
      <c r="B114" s="41"/>
      <c r="C114" s="42"/>
      <c r="D114" s="228" t="s">
        <v>183</v>
      </c>
      <c r="E114" s="42"/>
      <c r="F114" s="229" t="s">
        <v>2852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183</v>
      </c>
      <c r="AU114" s="19" t="s">
        <v>81</v>
      </c>
    </row>
    <row r="115" s="2" customFormat="1" ht="16.5" customHeight="1">
      <c r="A115" s="40"/>
      <c r="B115" s="41"/>
      <c r="C115" s="215" t="s">
        <v>214</v>
      </c>
      <c r="D115" s="215" t="s">
        <v>176</v>
      </c>
      <c r="E115" s="216" t="s">
        <v>2853</v>
      </c>
      <c r="F115" s="217" t="s">
        <v>2854</v>
      </c>
      <c r="G115" s="218" t="s">
        <v>179</v>
      </c>
      <c r="H115" s="219">
        <v>75</v>
      </c>
      <c r="I115" s="220"/>
      <c r="J115" s="221">
        <f>ROUND(I115*H115,2)</f>
        <v>0</v>
      </c>
      <c r="K115" s="217" t="s">
        <v>19</v>
      </c>
      <c r="L115" s="46"/>
      <c r="M115" s="222" t="s">
        <v>19</v>
      </c>
      <c r="N115" s="223" t="s">
        <v>43</v>
      </c>
      <c r="O115" s="86"/>
      <c r="P115" s="224">
        <f>O115*H115</f>
        <v>0</v>
      </c>
      <c r="Q115" s="224">
        <v>1.8999999999999999</v>
      </c>
      <c r="R115" s="224">
        <f>Q115*H115</f>
        <v>142.5</v>
      </c>
      <c r="S115" s="224">
        <v>0</v>
      </c>
      <c r="T115" s="225">
        <f>S115*H115</f>
        <v>0</v>
      </c>
      <c r="U115" s="40"/>
      <c r="V115" s="40"/>
      <c r="W115" s="40"/>
      <c r="X115" s="40"/>
      <c r="Y115" s="40"/>
      <c r="Z115" s="40"/>
      <c r="AA115" s="40"/>
      <c r="AB115" s="40"/>
      <c r="AC115" s="40"/>
      <c r="AD115" s="40"/>
      <c r="AE115" s="40"/>
      <c r="AR115" s="226" t="s">
        <v>275</v>
      </c>
      <c r="AT115" s="226" t="s">
        <v>176</v>
      </c>
      <c r="AU115" s="226" t="s">
        <v>81</v>
      </c>
      <c r="AY115" s="19" t="s">
        <v>174</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275</v>
      </c>
      <c r="BM115" s="226" t="s">
        <v>249</v>
      </c>
    </row>
    <row r="116" s="2" customFormat="1">
      <c r="A116" s="40"/>
      <c r="B116" s="41"/>
      <c r="C116" s="42"/>
      <c r="D116" s="228" t="s">
        <v>183</v>
      </c>
      <c r="E116" s="42"/>
      <c r="F116" s="229" t="s">
        <v>2854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183</v>
      </c>
      <c r="AU116" s="19" t="s">
        <v>81</v>
      </c>
    </row>
    <row r="117" s="2" customFormat="1" ht="16.5" customHeight="1">
      <c r="A117" s="40"/>
      <c r="B117" s="41"/>
      <c r="C117" s="215" t="s">
        <v>221</v>
      </c>
      <c r="D117" s="215" t="s">
        <v>176</v>
      </c>
      <c r="E117" s="216" t="s">
        <v>2855</v>
      </c>
      <c r="F117" s="217" t="s">
        <v>2856</v>
      </c>
      <c r="G117" s="218" t="s">
        <v>2857</v>
      </c>
      <c r="H117" s="219">
        <v>1</v>
      </c>
      <c r="I117" s="220"/>
      <c r="J117" s="221">
        <f>ROUND(I117*H117,2)</f>
        <v>0</v>
      </c>
      <c r="K117" s="217" t="s">
        <v>19</v>
      </c>
      <c r="L117" s="46"/>
      <c r="M117" s="222" t="s">
        <v>19</v>
      </c>
      <c r="N117" s="223" t="s">
        <v>43</v>
      </c>
      <c r="O117" s="86"/>
      <c r="P117" s="224">
        <f>O117*H117</f>
        <v>0</v>
      </c>
      <c r="Q117" s="224">
        <v>50</v>
      </c>
      <c r="R117" s="224">
        <f>Q117*H117</f>
        <v>50</v>
      </c>
      <c r="S117" s="224">
        <v>0</v>
      </c>
      <c r="T117" s="225">
        <f>S117*H117</f>
        <v>0</v>
      </c>
      <c r="U117" s="40"/>
      <c r="V117" s="40"/>
      <c r="W117" s="40"/>
      <c r="X117" s="40"/>
      <c r="Y117" s="40"/>
      <c r="Z117" s="40"/>
      <c r="AA117" s="40"/>
      <c r="AB117" s="40"/>
      <c r="AC117" s="40"/>
      <c r="AD117" s="40"/>
      <c r="AE117" s="40"/>
      <c r="AR117" s="226" t="s">
        <v>275</v>
      </c>
      <c r="AT117" s="226" t="s">
        <v>176</v>
      </c>
      <c r="AU117" s="226" t="s">
        <v>81</v>
      </c>
      <c r="AY117" s="19" t="s">
        <v>174</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275</v>
      </c>
      <c r="BM117" s="226" t="s">
        <v>263</v>
      </c>
    </row>
    <row r="118" s="2" customFormat="1">
      <c r="A118" s="40"/>
      <c r="B118" s="41"/>
      <c r="C118" s="42"/>
      <c r="D118" s="228" t="s">
        <v>183</v>
      </c>
      <c r="E118" s="42"/>
      <c r="F118" s="229" t="s">
        <v>2856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183</v>
      </c>
      <c r="AU118" s="19" t="s">
        <v>81</v>
      </c>
    </row>
    <row r="119" s="12" customFormat="1" ht="22.8" customHeight="1">
      <c r="A119" s="12"/>
      <c r="B119" s="199"/>
      <c r="C119" s="200"/>
      <c r="D119" s="201" t="s">
        <v>71</v>
      </c>
      <c r="E119" s="213" t="s">
        <v>2858</v>
      </c>
      <c r="F119" s="213" t="s">
        <v>2859</v>
      </c>
      <c r="G119" s="200"/>
      <c r="H119" s="200"/>
      <c r="I119" s="203"/>
      <c r="J119" s="214">
        <f>BK119</f>
        <v>0</v>
      </c>
      <c r="K119" s="200"/>
      <c r="L119" s="205"/>
      <c r="M119" s="206"/>
      <c r="N119" s="207"/>
      <c r="O119" s="207"/>
      <c r="P119" s="208">
        <f>P120+P123+P132</f>
        <v>0</v>
      </c>
      <c r="Q119" s="207"/>
      <c r="R119" s="208">
        <f>R120+R123+R132</f>
        <v>125.71700000000001</v>
      </c>
      <c r="S119" s="207"/>
      <c r="T119" s="209">
        <f>T120+T123+T132</f>
        <v>0</v>
      </c>
      <c r="U119" s="12"/>
      <c r="V119" s="12"/>
      <c r="W119" s="12"/>
      <c r="X119" s="12"/>
      <c r="Y119" s="12"/>
      <c r="Z119" s="12"/>
      <c r="AA119" s="12"/>
      <c r="AB119" s="12"/>
      <c r="AC119" s="12"/>
      <c r="AD119" s="12"/>
      <c r="AE119" s="12"/>
      <c r="AR119" s="210" t="s">
        <v>79</v>
      </c>
      <c r="AT119" s="211" t="s">
        <v>71</v>
      </c>
      <c r="AU119" s="211" t="s">
        <v>79</v>
      </c>
      <c r="AY119" s="210" t="s">
        <v>174</v>
      </c>
      <c r="BK119" s="212">
        <f>BK120+BK123+BK132</f>
        <v>0</v>
      </c>
    </row>
    <row r="120" s="12" customFormat="1" ht="20.88" customHeight="1">
      <c r="A120" s="12"/>
      <c r="B120" s="199"/>
      <c r="C120" s="200"/>
      <c r="D120" s="201" t="s">
        <v>71</v>
      </c>
      <c r="E120" s="213" t="s">
        <v>2860</v>
      </c>
      <c r="F120" s="213" t="s">
        <v>2861</v>
      </c>
      <c r="G120" s="200"/>
      <c r="H120" s="200"/>
      <c r="I120" s="203"/>
      <c r="J120" s="214">
        <f>BK120</f>
        <v>0</v>
      </c>
      <c r="K120" s="200"/>
      <c r="L120" s="205"/>
      <c r="M120" s="206"/>
      <c r="N120" s="207"/>
      <c r="O120" s="207"/>
      <c r="P120" s="208">
        <f>SUM(P121:P122)</f>
        <v>0</v>
      </c>
      <c r="Q120" s="207"/>
      <c r="R120" s="208">
        <f>SUM(R121:R122)</f>
        <v>6</v>
      </c>
      <c r="S120" s="207"/>
      <c r="T120" s="209">
        <f>SUM(T121:T122)</f>
        <v>0</v>
      </c>
      <c r="U120" s="12"/>
      <c r="V120" s="12"/>
      <c r="W120" s="12"/>
      <c r="X120" s="12"/>
      <c r="Y120" s="12"/>
      <c r="Z120" s="12"/>
      <c r="AA120" s="12"/>
      <c r="AB120" s="12"/>
      <c r="AC120" s="12"/>
      <c r="AD120" s="12"/>
      <c r="AE120" s="12"/>
      <c r="AR120" s="210" t="s">
        <v>79</v>
      </c>
      <c r="AT120" s="211" t="s">
        <v>71</v>
      </c>
      <c r="AU120" s="211" t="s">
        <v>81</v>
      </c>
      <c r="AY120" s="210" t="s">
        <v>174</v>
      </c>
      <c r="BK120" s="212">
        <f>SUM(BK121:BK122)</f>
        <v>0</v>
      </c>
    </row>
    <row r="121" s="2" customFormat="1">
      <c r="A121" s="40"/>
      <c r="B121" s="41"/>
      <c r="C121" s="215" t="s">
        <v>227</v>
      </c>
      <c r="D121" s="215" t="s">
        <v>176</v>
      </c>
      <c r="E121" s="216" t="s">
        <v>2862</v>
      </c>
      <c r="F121" s="217" t="s">
        <v>2863</v>
      </c>
      <c r="G121" s="218" t="s">
        <v>2857</v>
      </c>
      <c r="H121" s="219">
        <v>2</v>
      </c>
      <c r="I121" s="220"/>
      <c r="J121" s="221">
        <f>ROUND(I121*H121,2)</f>
        <v>0</v>
      </c>
      <c r="K121" s="217" t="s">
        <v>19</v>
      </c>
      <c r="L121" s="46"/>
      <c r="M121" s="222" t="s">
        <v>19</v>
      </c>
      <c r="N121" s="223" t="s">
        <v>43</v>
      </c>
      <c r="O121" s="86"/>
      <c r="P121" s="224">
        <f>O121*H121</f>
        <v>0</v>
      </c>
      <c r="Q121" s="224">
        <v>3</v>
      </c>
      <c r="R121" s="224">
        <f>Q121*H121</f>
        <v>6</v>
      </c>
      <c r="S121" s="224">
        <v>0</v>
      </c>
      <c r="T121" s="225">
        <f>S121*H121</f>
        <v>0</v>
      </c>
      <c r="U121" s="40"/>
      <c r="V121" s="40"/>
      <c r="W121" s="40"/>
      <c r="X121" s="40"/>
      <c r="Y121" s="40"/>
      <c r="Z121" s="40"/>
      <c r="AA121" s="40"/>
      <c r="AB121" s="40"/>
      <c r="AC121" s="40"/>
      <c r="AD121" s="40"/>
      <c r="AE121" s="40"/>
      <c r="AR121" s="226" t="s">
        <v>275</v>
      </c>
      <c r="AT121" s="226" t="s">
        <v>176</v>
      </c>
      <c r="AU121" s="226" t="s">
        <v>92</v>
      </c>
      <c r="AY121" s="19" t="s">
        <v>174</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275</v>
      </c>
      <c r="BM121" s="226" t="s">
        <v>275</v>
      </c>
    </row>
    <row r="122" s="2" customFormat="1">
      <c r="A122" s="40"/>
      <c r="B122" s="41"/>
      <c r="C122" s="42"/>
      <c r="D122" s="228" t="s">
        <v>183</v>
      </c>
      <c r="E122" s="42"/>
      <c r="F122" s="229" t="s">
        <v>2863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183</v>
      </c>
      <c r="AU122" s="19" t="s">
        <v>92</v>
      </c>
    </row>
    <row r="123" s="12" customFormat="1" ht="20.88" customHeight="1">
      <c r="A123" s="12"/>
      <c r="B123" s="199"/>
      <c r="C123" s="200"/>
      <c r="D123" s="201" t="s">
        <v>71</v>
      </c>
      <c r="E123" s="213" t="s">
        <v>2864</v>
      </c>
      <c r="F123" s="213" t="s">
        <v>2865</v>
      </c>
      <c r="G123" s="200"/>
      <c r="H123" s="200"/>
      <c r="I123" s="203"/>
      <c r="J123" s="214">
        <f>BK123</f>
        <v>0</v>
      </c>
      <c r="K123" s="200"/>
      <c r="L123" s="205"/>
      <c r="M123" s="206"/>
      <c r="N123" s="207"/>
      <c r="O123" s="207"/>
      <c r="P123" s="208">
        <f>SUM(P124:P131)</f>
        <v>0</v>
      </c>
      <c r="Q123" s="207"/>
      <c r="R123" s="208">
        <f>SUM(R124:R131)</f>
        <v>18.120000000000001</v>
      </c>
      <c r="S123" s="207"/>
      <c r="T123" s="209">
        <f>SUM(T124:T131)</f>
        <v>0</v>
      </c>
      <c r="U123" s="12"/>
      <c r="V123" s="12"/>
      <c r="W123" s="12"/>
      <c r="X123" s="12"/>
      <c r="Y123" s="12"/>
      <c r="Z123" s="12"/>
      <c r="AA123" s="12"/>
      <c r="AB123" s="12"/>
      <c r="AC123" s="12"/>
      <c r="AD123" s="12"/>
      <c r="AE123" s="12"/>
      <c r="AR123" s="210" t="s">
        <v>79</v>
      </c>
      <c r="AT123" s="211" t="s">
        <v>71</v>
      </c>
      <c r="AU123" s="211" t="s">
        <v>81</v>
      </c>
      <c r="AY123" s="210" t="s">
        <v>174</v>
      </c>
      <c r="BK123" s="212">
        <f>SUM(BK124:BK131)</f>
        <v>0</v>
      </c>
    </row>
    <row r="124" s="2" customFormat="1" ht="33" customHeight="1">
      <c r="A124" s="40"/>
      <c r="B124" s="41"/>
      <c r="C124" s="215" t="s">
        <v>233</v>
      </c>
      <c r="D124" s="215" t="s">
        <v>176</v>
      </c>
      <c r="E124" s="216" t="s">
        <v>2866</v>
      </c>
      <c r="F124" s="217" t="s">
        <v>2867</v>
      </c>
      <c r="G124" s="218" t="s">
        <v>179</v>
      </c>
      <c r="H124" s="219">
        <v>3</v>
      </c>
      <c r="I124" s="220"/>
      <c r="J124" s="221">
        <f>ROUND(I124*H124,2)</f>
        <v>0</v>
      </c>
      <c r="K124" s="217" t="s">
        <v>19</v>
      </c>
      <c r="L124" s="46"/>
      <c r="M124" s="222" t="s">
        <v>19</v>
      </c>
      <c r="N124" s="223" t="s">
        <v>43</v>
      </c>
      <c r="O124" s="86"/>
      <c r="P124" s="224">
        <f>O124*H124</f>
        <v>0</v>
      </c>
      <c r="Q124" s="224">
        <v>0.58999999999999997</v>
      </c>
      <c r="R124" s="224">
        <f>Q124*H124</f>
        <v>1.77</v>
      </c>
      <c r="S124" s="224">
        <v>0</v>
      </c>
      <c r="T124" s="225">
        <f>S124*H124</f>
        <v>0</v>
      </c>
      <c r="U124" s="40"/>
      <c r="V124" s="40"/>
      <c r="W124" s="40"/>
      <c r="X124" s="40"/>
      <c r="Y124" s="40"/>
      <c r="Z124" s="40"/>
      <c r="AA124" s="40"/>
      <c r="AB124" s="40"/>
      <c r="AC124" s="40"/>
      <c r="AD124" s="40"/>
      <c r="AE124" s="40"/>
      <c r="AR124" s="226" t="s">
        <v>275</v>
      </c>
      <c r="AT124" s="226" t="s">
        <v>176</v>
      </c>
      <c r="AU124" s="226" t="s">
        <v>92</v>
      </c>
      <c r="AY124" s="19" t="s">
        <v>174</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275</v>
      </c>
      <c r="BM124" s="226" t="s">
        <v>289</v>
      </c>
    </row>
    <row r="125" s="2" customFormat="1">
      <c r="A125" s="40"/>
      <c r="B125" s="41"/>
      <c r="C125" s="42"/>
      <c r="D125" s="228" t="s">
        <v>183</v>
      </c>
      <c r="E125" s="42"/>
      <c r="F125" s="229" t="s">
        <v>2868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183</v>
      </c>
      <c r="AU125" s="19" t="s">
        <v>92</v>
      </c>
    </row>
    <row r="126" s="2" customFormat="1" ht="33" customHeight="1">
      <c r="A126" s="40"/>
      <c r="B126" s="41"/>
      <c r="C126" s="215" t="s">
        <v>235</v>
      </c>
      <c r="D126" s="215" t="s">
        <v>176</v>
      </c>
      <c r="E126" s="216" t="s">
        <v>2869</v>
      </c>
      <c r="F126" s="217" t="s">
        <v>2870</v>
      </c>
      <c r="G126" s="218" t="s">
        <v>179</v>
      </c>
      <c r="H126" s="219">
        <v>4</v>
      </c>
      <c r="I126" s="220"/>
      <c r="J126" s="221">
        <f>ROUND(I126*H126,2)</f>
        <v>0</v>
      </c>
      <c r="K126" s="217" t="s">
        <v>19</v>
      </c>
      <c r="L126" s="46"/>
      <c r="M126" s="222" t="s">
        <v>19</v>
      </c>
      <c r="N126" s="223" t="s">
        <v>43</v>
      </c>
      <c r="O126" s="86"/>
      <c r="P126" s="224">
        <f>O126*H126</f>
        <v>0</v>
      </c>
      <c r="Q126" s="224">
        <v>0.80000000000000004</v>
      </c>
      <c r="R126" s="224">
        <f>Q126*H126</f>
        <v>3.2000000000000002</v>
      </c>
      <c r="S126" s="224">
        <v>0</v>
      </c>
      <c r="T126" s="225">
        <f>S126*H126</f>
        <v>0</v>
      </c>
      <c r="U126" s="40"/>
      <c r="V126" s="40"/>
      <c r="W126" s="40"/>
      <c r="X126" s="40"/>
      <c r="Y126" s="40"/>
      <c r="Z126" s="40"/>
      <c r="AA126" s="40"/>
      <c r="AB126" s="40"/>
      <c r="AC126" s="40"/>
      <c r="AD126" s="40"/>
      <c r="AE126" s="40"/>
      <c r="AR126" s="226" t="s">
        <v>275</v>
      </c>
      <c r="AT126" s="226" t="s">
        <v>176</v>
      </c>
      <c r="AU126" s="226" t="s">
        <v>92</v>
      </c>
      <c r="AY126" s="19" t="s">
        <v>174</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275</v>
      </c>
      <c r="BM126" s="226" t="s">
        <v>301</v>
      </c>
    </row>
    <row r="127" s="2" customFormat="1">
      <c r="A127" s="40"/>
      <c r="B127" s="41"/>
      <c r="C127" s="42"/>
      <c r="D127" s="228" t="s">
        <v>183</v>
      </c>
      <c r="E127" s="42"/>
      <c r="F127" s="229" t="s">
        <v>2871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183</v>
      </c>
      <c r="AU127" s="19" t="s">
        <v>92</v>
      </c>
    </row>
    <row r="128" s="2" customFormat="1" ht="33" customHeight="1">
      <c r="A128" s="40"/>
      <c r="B128" s="41"/>
      <c r="C128" s="215" t="s">
        <v>243</v>
      </c>
      <c r="D128" s="215" t="s">
        <v>176</v>
      </c>
      <c r="E128" s="216" t="s">
        <v>2872</v>
      </c>
      <c r="F128" s="217" t="s">
        <v>2873</v>
      </c>
      <c r="G128" s="218" t="s">
        <v>179</v>
      </c>
      <c r="H128" s="219">
        <v>3</v>
      </c>
      <c r="I128" s="220"/>
      <c r="J128" s="221">
        <f>ROUND(I128*H128,2)</f>
        <v>0</v>
      </c>
      <c r="K128" s="217" t="s">
        <v>19</v>
      </c>
      <c r="L128" s="46"/>
      <c r="M128" s="222" t="s">
        <v>19</v>
      </c>
      <c r="N128" s="223" t="s">
        <v>43</v>
      </c>
      <c r="O128" s="86"/>
      <c r="P128" s="224">
        <f>O128*H128</f>
        <v>0</v>
      </c>
      <c r="Q128" s="224">
        <v>1.05</v>
      </c>
      <c r="R128" s="224">
        <f>Q128*H128</f>
        <v>3.1500000000000004</v>
      </c>
      <c r="S128" s="224">
        <v>0</v>
      </c>
      <c r="T128" s="225">
        <f>S128*H128</f>
        <v>0</v>
      </c>
      <c r="U128" s="40"/>
      <c r="V128" s="40"/>
      <c r="W128" s="40"/>
      <c r="X128" s="40"/>
      <c r="Y128" s="40"/>
      <c r="Z128" s="40"/>
      <c r="AA128" s="40"/>
      <c r="AB128" s="40"/>
      <c r="AC128" s="40"/>
      <c r="AD128" s="40"/>
      <c r="AE128" s="40"/>
      <c r="AR128" s="226" t="s">
        <v>275</v>
      </c>
      <c r="AT128" s="226" t="s">
        <v>176</v>
      </c>
      <c r="AU128" s="226" t="s">
        <v>92</v>
      </c>
      <c r="AY128" s="19" t="s">
        <v>174</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275</v>
      </c>
      <c r="BM128" s="226" t="s">
        <v>314</v>
      </c>
    </row>
    <row r="129" s="2" customFormat="1">
      <c r="A129" s="40"/>
      <c r="B129" s="41"/>
      <c r="C129" s="42"/>
      <c r="D129" s="228" t="s">
        <v>183</v>
      </c>
      <c r="E129" s="42"/>
      <c r="F129" s="229" t="s">
        <v>2874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183</v>
      </c>
      <c r="AU129" s="19" t="s">
        <v>92</v>
      </c>
    </row>
    <row r="130" s="2" customFormat="1">
      <c r="A130" s="40"/>
      <c r="B130" s="41"/>
      <c r="C130" s="215" t="s">
        <v>249</v>
      </c>
      <c r="D130" s="215" t="s">
        <v>176</v>
      </c>
      <c r="E130" s="216" t="s">
        <v>2875</v>
      </c>
      <c r="F130" s="217" t="s">
        <v>2876</v>
      </c>
      <c r="G130" s="218" t="s">
        <v>2857</v>
      </c>
      <c r="H130" s="219">
        <v>1</v>
      </c>
      <c r="I130" s="220"/>
      <c r="J130" s="221">
        <f>ROUND(I130*H130,2)</f>
        <v>0</v>
      </c>
      <c r="K130" s="217" t="s">
        <v>19</v>
      </c>
      <c r="L130" s="46"/>
      <c r="M130" s="222" t="s">
        <v>19</v>
      </c>
      <c r="N130" s="223" t="s">
        <v>43</v>
      </c>
      <c r="O130" s="86"/>
      <c r="P130" s="224">
        <f>O130*H130</f>
        <v>0</v>
      </c>
      <c r="Q130" s="224">
        <v>10</v>
      </c>
      <c r="R130" s="224">
        <f>Q130*H130</f>
        <v>10</v>
      </c>
      <c r="S130" s="224">
        <v>0</v>
      </c>
      <c r="T130" s="225">
        <f>S130*H130</f>
        <v>0</v>
      </c>
      <c r="U130" s="40"/>
      <c r="V130" s="40"/>
      <c r="W130" s="40"/>
      <c r="X130" s="40"/>
      <c r="Y130" s="40"/>
      <c r="Z130" s="40"/>
      <c r="AA130" s="40"/>
      <c r="AB130" s="40"/>
      <c r="AC130" s="40"/>
      <c r="AD130" s="40"/>
      <c r="AE130" s="40"/>
      <c r="AR130" s="226" t="s">
        <v>275</v>
      </c>
      <c r="AT130" s="226" t="s">
        <v>176</v>
      </c>
      <c r="AU130" s="226" t="s">
        <v>92</v>
      </c>
      <c r="AY130" s="19" t="s">
        <v>174</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275</v>
      </c>
      <c r="BM130" s="226" t="s">
        <v>327</v>
      </c>
    </row>
    <row r="131" s="2" customFormat="1">
      <c r="A131" s="40"/>
      <c r="B131" s="41"/>
      <c r="C131" s="42"/>
      <c r="D131" s="228" t="s">
        <v>183</v>
      </c>
      <c r="E131" s="42"/>
      <c r="F131" s="229" t="s">
        <v>2876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183</v>
      </c>
      <c r="AU131" s="19" t="s">
        <v>92</v>
      </c>
    </row>
    <row r="132" s="12" customFormat="1" ht="20.88" customHeight="1">
      <c r="A132" s="12"/>
      <c r="B132" s="199"/>
      <c r="C132" s="200"/>
      <c r="D132" s="201" t="s">
        <v>71</v>
      </c>
      <c r="E132" s="213" t="s">
        <v>2877</v>
      </c>
      <c r="F132" s="213" t="s">
        <v>2878</v>
      </c>
      <c r="G132" s="200"/>
      <c r="H132" s="200"/>
      <c r="I132" s="203"/>
      <c r="J132" s="214">
        <f>BK132</f>
        <v>0</v>
      </c>
      <c r="K132" s="200"/>
      <c r="L132" s="205"/>
      <c r="M132" s="206"/>
      <c r="N132" s="207"/>
      <c r="O132" s="207"/>
      <c r="P132" s="208">
        <f>SUM(P133:P142)</f>
        <v>0</v>
      </c>
      <c r="Q132" s="207"/>
      <c r="R132" s="208">
        <f>SUM(R133:R142)</f>
        <v>101.59700000000001</v>
      </c>
      <c r="S132" s="207"/>
      <c r="T132" s="209">
        <f>SUM(T133:T142)</f>
        <v>0</v>
      </c>
      <c r="U132" s="12"/>
      <c r="V132" s="12"/>
      <c r="W132" s="12"/>
      <c r="X132" s="12"/>
      <c r="Y132" s="12"/>
      <c r="Z132" s="12"/>
      <c r="AA132" s="12"/>
      <c r="AB132" s="12"/>
      <c r="AC132" s="12"/>
      <c r="AD132" s="12"/>
      <c r="AE132" s="12"/>
      <c r="AR132" s="210" t="s">
        <v>79</v>
      </c>
      <c r="AT132" s="211" t="s">
        <v>71</v>
      </c>
      <c r="AU132" s="211" t="s">
        <v>81</v>
      </c>
      <c r="AY132" s="210" t="s">
        <v>174</v>
      </c>
      <c r="BK132" s="212">
        <f>SUM(BK133:BK142)</f>
        <v>0</v>
      </c>
    </row>
    <row r="133" s="2" customFormat="1">
      <c r="A133" s="40"/>
      <c r="B133" s="41"/>
      <c r="C133" s="215" t="s">
        <v>257</v>
      </c>
      <c r="D133" s="215" t="s">
        <v>176</v>
      </c>
      <c r="E133" s="216" t="s">
        <v>2879</v>
      </c>
      <c r="F133" s="217" t="s">
        <v>2880</v>
      </c>
      <c r="G133" s="218" t="s">
        <v>179</v>
      </c>
      <c r="H133" s="219">
        <v>90</v>
      </c>
      <c r="I133" s="220"/>
      <c r="J133" s="221">
        <f>ROUND(I133*H133,2)</f>
        <v>0</v>
      </c>
      <c r="K133" s="217" t="s">
        <v>19</v>
      </c>
      <c r="L133" s="46"/>
      <c r="M133" s="222" t="s">
        <v>19</v>
      </c>
      <c r="N133" s="223" t="s">
        <v>43</v>
      </c>
      <c r="O133" s="86"/>
      <c r="P133" s="224">
        <f>O133*H133</f>
        <v>0</v>
      </c>
      <c r="Q133" s="224">
        <v>0.125</v>
      </c>
      <c r="R133" s="224">
        <f>Q133*H133</f>
        <v>11.25</v>
      </c>
      <c r="S133" s="224">
        <v>0</v>
      </c>
      <c r="T133" s="225">
        <f>S133*H133</f>
        <v>0</v>
      </c>
      <c r="U133" s="40"/>
      <c r="V133" s="40"/>
      <c r="W133" s="40"/>
      <c r="X133" s="40"/>
      <c r="Y133" s="40"/>
      <c r="Z133" s="40"/>
      <c r="AA133" s="40"/>
      <c r="AB133" s="40"/>
      <c r="AC133" s="40"/>
      <c r="AD133" s="40"/>
      <c r="AE133" s="40"/>
      <c r="AR133" s="226" t="s">
        <v>275</v>
      </c>
      <c r="AT133" s="226" t="s">
        <v>176</v>
      </c>
      <c r="AU133" s="226" t="s">
        <v>92</v>
      </c>
      <c r="AY133" s="19" t="s">
        <v>174</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275</v>
      </c>
      <c r="BM133" s="226" t="s">
        <v>343</v>
      </c>
    </row>
    <row r="134" s="2" customFormat="1">
      <c r="A134" s="40"/>
      <c r="B134" s="41"/>
      <c r="C134" s="42"/>
      <c r="D134" s="228" t="s">
        <v>183</v>
      </c>
      <c r="E134" s="42"/>
      <c r="F134" s="229" t="s">
        <v>2881</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183</v>
      </c>
      <c r="AU134" s="19" t="s">
        <v>92</v>
      </c>
    </row>
    <row r="135" s="2" customFormat="1">
      <c r="A135" s="40"/>
      <c r="B135" s="41"/>
      <c r="C135" s="215" t="s">
        <v>263</v>
      </c>
      <c r="D135" s="215" t="s">
        <v>176</v>
      </c>
      <c r="E135" s="216" t="s">
        <v>2882</v>
      </c>
      <c r="F135" s="217" t="s">
        <v>2883</v>
      </c>
      <c r="G135" s="218" t="s">
        <v>179</v>
      </c>
      <c r="H135" s="219">
        <v>55</v>
      </c>
      <c r="I135" s="220"/>
      <c r="J135" s="221">
        <f>ROUND(I135*H135,2)</f>
        <v>0</v>
      </c>
      <c r="K135" s="217" t="s">
        <v>19</v>
      </c>
      <c r="L135" s="46"/>
      <c r="M135" s="222" t="s">
        <v>19</v>
      </c>
      <c r="N135" s="223" t="s">
        <v>43</v>
      </c>
      <c r="O135" s="86"/>
      <c r="P135" s="224">
        <f>O135*H135</f>
        <v>0</v>
      </c>
      <c r="Q135" s="224">
        <v>0.14699999999999999</v>
      </c>
      <c r="R135" s="224">
        <f>Q135*H135</f>
        <v>8.0849999999999991</v>
      </c>
      <c r="S135" s="224">
        <v>0</v>
      </c>
      <c r="T135" s="225">
        <f>S135*H135</f>
        <v>0</v>
      </c>
      <c r="U135" s="40"/>
      <c r="V135" s="40"/>
      <c r="W135" s="40"/>
      <c r="X135" s="40"/>
      <c r="Y135" s="40"/>
      <c r="Z135" s="40"/>
      <c r="AA135" s="40"/>
      <c r="AB135" s="40"/>
      <c r="AC135" s="40"/>
      <c r="AD135" s="40"/>
      <c r="AE135" s="40"/>
      <c r="AR135" s="226" t="s">
        <v>275</v>
      </c>
      <c r="AT135" s="226" t="s">
        <v>176</v>
      </c>
      <c r="AU135" s="226" t="s">
        <v>92</v>
      </c>
      <c r="AY135" s="19" t="s">
        <v>174</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275</v>
      </c>
      <c r="BM135" s="226" t="s">
        <v>363</v>
      </c>
    </row>
    <row r="136" s="2" customFormat="1">
      <c r="A136" s="40"/>
      <c r="B136" s="41"/>
      <c r="C136" s="42"/>
      <c r="D136" s="228" t="s">
        <v>183</v>
      </c>
      <c r="E136" s="42"/>
      <c r="F136" s="229" t="s">
        <v>2883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183</v>
      </c>
      <c r="AU136" s="19" t="s">
        <v>92</v>
      </c>
    </row>
    <row r="137" s="2" customFormat="1">
      <c r="A137" s="40"/>
      <c r="B137" s="41"/>
      <c r="C137" s="215" t="s">
        <v>8</v>
      </c>
      <c r="D137" s="215" t="s">
        <v>176</v>
      </c>
      <c r="E137" s="216" t="s">
        <v>2884</v>
      </c>
      <c r="F137" s="217" t="s">
        <v>2885</v>
      </c>
      <c r="G137" s="218" t="s">
        <v>179</v>
      </c>
      <c r="H137" s="219">
        <v>56</v>
      </c>
      <c r="I137" s="220"/>
      <c r="J137" s="221">
        <f>ROUND(I137*H137,2)</f>
        <v>0</v>
      </c>
      <c r="K137" s="217" t="s">
        <v>19</v>
      </c>
      <c r="L137" s="46"/>
      <c r="M137" s="222" t="s">
        <v>19</v>
      </c>
      <c r="N137" s="223" t="s">
        <v>43</v>
      </c>
      <c r="O137" s="86"/>
      <c r="P137" s="224">
        <f>O137*H137</f>
        <v>0</v>
      </c>
      <c r="Q137" s="224">
        <v>0.252</v>
      </c>
      <c r="R137" s="224">
        <f>Q137*H137</f>
        <v>14.112</v>
      </c>
      <c r="S137" s="224">
        <v>0</v>
      </c>
      <c r="T137" s="225">
        <f>S137*H137</f>
        <v>0</v>
      </c>
      <c r="U137" s="40"/>
      <c r="V137" s="40"/>
      <c r="W137" s="40"/>
      <c r="X137" s="40"/>
      <c r="Y137" s="40"/>
      <c r="Z137" s="40"/>
      <c r="AA137" s="40"/>
      <c r="AB137" s="40"/>
      <c r="AC137" s="40"/>
      <c r="AD137" s="40"/>
      <c r="AE137" s="40"/>
      <c r="AR137" s="226" t="s">
        <v>275</v>
      </c>
      <c r="AT137" s="226" t="s">
        <v>176</v>
      </c>
      <c r="AU137" s="226" t="s">
        <v>92</v>
      </c>
      <c r="AY137" s="19" t="s">
        <v>174</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275</v>
      </c>
      <c r="BM137" s="226" t="s">
        <v>377</v>
      </c>
    </row>
    <row r="138" s="2" customFormat="1">
      <c r="A138" s="40"/>
      <c r="B138" s="41"/>
      <c r="C138" s="42"/>
      <c r="D138" s="228" t="s">
        <v>183</v>
      </c>
      <c r="E138" s="42"/>
      <c r="F138" s="229" t="s">
        <v>2885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183</v>
      </c>
      <c r="AU138" s="19" t="s">
        <v>92</v>
      </c>
    </row>
    <row r="139" s="2" customFormat="1">
      <c r="A139" s="40"/>
      <c r="B139" s="41"/>
      <c r="C139" s="215" t="s">
        <v>275</v>
      </c>
      <c r="D139" s="215" t="s">
        <v>176</v>
      </c>
      <c r="E139" s="216" t="s">
        <v>2886</v>
      </c>
      <c r="F139" s="217" t="s">
        <v>2887</v>
      </c>
      <c r="G139" s="218" t="s">
        <v>179</v>
      </c>
      <c r="H139" s="219">
        <v>55</v>
      </c>
      <c r="I139" s="220"/>
      <c r="J139" s="221">
        <f>ROUND(I139*H139,2)</f>
        <v>0</v>
      </c>
      <c r="K139" s="217" t="s">
        <v>19</v>
      </c>
      <c r="L139" s="46"/>
      <c r="M139" s="222" t="s">
        <v>19</v>
      </c>
      <c r="N139" s="223" t="s">
        <v>43</v>
      </c>
      <c r="O139" s="86"/>
      <c r="P139" s="224">
        <f>O139*H139</f>
        <v>0</v>
      </c>
      <c r="Q139" s="224">
        <v>0.33000000000000002</v>
      </c>
      <c r="R139" s="224">
        <f>Q139*H139</f>
        <v>18.150000000000002</v>
      </c>
      <c r="S139" s="224">
        <v>0</v>
      </c>
      <c r="T139" s="225">
        <f>S139*H139</f>
        <v>0</v>
      </c>
      <c r="U139" s="40"/>
      <c r="V139" s="40"/>
      <c r="W139" s="40"/>
      <c r="X139" s="40"/>
      <c r="Y139" s="40"/>
      <c r="Z139" s="40"/>
      <c r="AA139" s="40"/>
      <c r="AB139" s="40"/>
      <c r="AC139" s="40"/>
      <c r="AD139" s="40"/>
      <c r="AE139" s="40"/>
      <c r="AR139" s="226" t="s">
        <v>275</v>
      </c>
      <c r="AT139" s="226" t="s">
        <v>176</v>
      </c>
      <c r="AU139" s="226" t="s">
        <v>92</v>
      </c>
      <c r="AY139" s="19" t="s">
        <v>174</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275</v>
      </c>
      <c r="BM139" s="226" t="s">
        <v>394</v>
      </c>
    </row>
    <row r="140" s="2" customFormat="1">
      <c r="A140" s="40"/>
      <c r="B140" s="41"/>
      <c r="C140" s="42"/>
      <c r="D140" s="228" t="s">
        <v>183</v>
      </c>
      <c r="E140" s="42"/>
      <c r="F140" s="229" t="s">
        <v>2887</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183</v>
      </c>
      <c r="AU140" s="19" t="s">
        <v>92</v>
      </c>
    </row>
    <row r="141" s="2" customFormat="1">
      <c r="A141" s="40"/>
      <c r="B141" s="41"/>
      <c r="C141" s="215" t="s">
        <v>284</v>
      </c>
      <c r="D141" s="215" t="s">
        <v>176</v>
      </c>
      <c r="E141" s="216" t="s">
        <v>2888</v>
      </c>
      <c r="F141" s="217" t="s">
        <v>2889</v>
      </c>
      <c r="G141" s="218" t="s">
        <v>2857</v>
      </c>
      <c r="H141" s="219">
        <v>1</v>
      </c>
      <c r="I141" s="220"/>
      <c r="J141" s="221">
        <f>ROUND(I141*H141,2)</f>
        <v>0</v>
      </c>
      <c r="K141" s="217" t="s">
        <v>19</v>
      </c>
      <c r="L141" s="46"/>
      <c r="M141" s="222" t="s">
        <v>19</v>
      </c>
      <c r="N141" s="223" t="s">
        <v>43</v>
      </c>
      <c r="O141" s="86"/>
      <c r="P141" s="224">
        <f>O141*H141</f>
        <v>0</v>
      </c>
      <c r="Q141" s="224">
        <v>50</v>
      </c>
      <c r="R141" s="224">
        <f>Q141*H141</f>
        <v>50</v>
      </c>
      <c r="S141" s="224">
        <v>0</v>
      </c>
      <c r="T141" s="225">
        <f>S141*H141</f>
        <v>0</v>
      </c>
      <c r="U141" s="40"/>
      <c r="V141" s="40"/>
      <c r="W141" s="40"/>
      <c r="X141" s="40"/>
      <c r="Y141" s="40"/>
      <c r="Z141" s="40"/>
      <c r="AA141" s="40"/>
      <c r="AB141" s="40"/>
      <c r="AC141" s="40"/>
      <c r="AD141" s="40"/>
      <c r="AE141" s="40"/>
      <c r="AR141" s="226" t="s">
        <v>275</v>
      </c>
      <c r="AT141" s="226" t="s">
        <v>176</v>
      </c>
      <c r="AU141" s="226" t="s">
        <v>92</v>
      </c>
      <c r="AY141" s="19" t="s">
        <v>174</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275</v>
      </c>
      <c r="BM141" s="226" t="s">
        <v>408</v>
      </c>
    </row>
    <row r="142" s="2" customFormat="1">
      <c r="A142" s="40"/>
      <c r="B142" s="41"/>
      <c r="C142" s="42"/>
      <c r="D142" s="228" t="s">
        <v>183</v>
      </c>
      <c r="E142" s="42"/>
      <c r="F142" s="229" t="s">
        <v>2889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183</v>
      </c>
      <c r="AU142" s="19" t="s">
        <v>92</v>
      </c>
    </row>
    <row r="143" s="12" customFormat="1" ht="22.8" customHeight="1">
      <c r="A143" s="12"/>
      <c r="B143" s="199"/>
      <c r="C143" s="200"/>
      <c r="D143" s="201" t="s">
        <v>71</v>
      </c>
      <c r="E143" s="213" t="s">
        <v>2890</v>
      </c>
      <c r="F143" s="213" t="s">
        <v>2891</v>
      </c>
      <c r="G143" s="200"/>
      <c r="H143" s="200"/>
      <c r="I143" s="203"/>
      <c r="J143" s="214">
        <f>BK143</f>
        <v>0</v>
      </c>
      <c r="K143" s="200"/>
      <c r="L143" s="205"/>
      <c r="M143" s="206"/>
      <c r="N143" s="207"/>
      <c r="O143" s="207"/>
      <c r="P143" s="208">
        <f>SUM(P144:P179)</f>
        <v>0</v>
      </c>
      <c r="Q143" s="207"/>
      <c r="R143" s="208">
        <f>SUM(R144:R179)</f>
        <v>22.670000000000002</v>
      </c>
      <c r="S143" s="207"/>
      <c r="T143" s="209">
        <f>SUM(T144:T179)</f>
        <v>0</v>
      </c>
      <c r="U143" s="12"/>
      <c r="V143" s="12"/>
      <c r="W143" s="12"/>
      <c r="X143" s="12"/>
      <c r="Y143" s="12"/>
      <c r="Z143" s="12"/>
      <c r="AA143" s="12"/>
      <c r="AB143" s="12"/>
      <c r="AC143" s="12"/>
      <c r="AD143" s="12"/>
      <c r="AE143" s="12"/>
      <c r="AR143" s="210" t="s">
        <v>79</v>
      </c>
      <c r="AT143" s="211" t="s">
        <v>71</v>
      </c>
      <c r="AU143" s="211" t="s">
        <v>79</v>
      </c>
      <c r="AY143" s="210" t="s">
        <v>174</v>
      </c>
      <c r="BK143" s="212">
        <f>SUM(BK144:BK179)</f>
        <v>0</v>
      </c>
    </row>
    <row r="144" s="2" customFormat="1">
      <c r="A144" s="40"/>
      <c r="B144" s="41"/>
      <c r="C144" s="215" t="s">
        <v>289</v>
      </c>
      <c r="D144" s="215" t="s">
        <v>176</v>
      </c>
      <c r="E144" s="216" t="s">
        <v>2892</v>
      </c>
      <c r="F144" s="217" t="s">
        <v>2893</v>
      </c>
      <c r="G144" s="218" t="s">
        <v>366</v>
      </c>
      <c r="H144" s="219">
        <v>4</v>
      </c>
      <c r="I144" s="220"/>
      <c r="J144" s="221">
        <f>ROUND(I144*H144,2)</f>
        <v>0</v>
      </c>
      <c r="K144" s="217" t="s">
        <v>19</v>
      </c>
      <c r="L144" s="46"/>
      <c r="M144" s="222" t="s">
        <v>19</v>
      </c>
      <c r="N144" s="223" t="s">
        <v>43</v>
      </c>
      <c r="O144" s="86"/>
      <c r="P144" s="224">
        <f>O144*H144</f>
        <v>0</v>
      </c>
      <c r="Q144" s="224">
        <v>0.20000000000000001</v>
      </c>
      <c r="R144" s="224">
        <f>Q144*H144</f>
        <v>0.80000000000000004</v>
      </c>
      <c r="S144" s="224">
        <v>0</v>
      </c>
      <c r="T144" s="225">
        <f>S144*H144</f>
        <v>0</v>
      </c>
      <c r="U144" s="40"/>
      <c r="V144" s="40"/>
      <c r="W144" s="40"/>
      <c r="X144" s="40"/>
      <c r="Y144" s="40"/>
      <c r="Z144" s="40"/>
      <c r="AA144" s="40"/>
      <c r="AB144" s="40"/>
      <c r="AC144" s="40"/>
      <c r="AD144" s="40"/>
      <c r="AE144" s="40"/>
      <c r="AR144" s="226" t="s">
        <v>275</v>
      </c>
      <c r="AT144" s="226" t="s">
        <v>176</v>
      </c>
      <c r="AU144" s="226" t="s">
        <v>81</v>
      </c>
      <c r="AY144" s="19" t="s">
        <v>174</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275</v>
      </c>
      <c r="BM144" s="226" t="s">
        <v>422</v>
      </c>
    </row>
    <row r="145" s="2" customFormat="1">
      <c r="A145" s="40"/>
      <c r="B145" s="41"/>
      <c r="C145" s="42"/>
      <c r="D145" s="228" t="s">
        <v>183</v>
      </c>
      <c r="E145" s="42"/>
      <c r="F145" s="229" t="s">
        <v>2894</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183</v>
      </c>
      <c r="AU145" s="19" t="s">
        <v>81</v>
      </c>
    </row>
    <row r="146" s="2" customFormat="1">
      <c r="A146" s="40"/>
      <c r="B146" s="41"/>
      <c r="C146" s="215" t="s">
        <v>295</v>
      </c>
      <c r="D146" s="215" t="s">
        <v>176</v>
      </c>
      <c r="E146" s="216" t="s">
        <v>2895</v>
      </c>
      <c r="F146" s="217" t="s">
        <v>2896</v>
      </c>
      <c r="G146" s="218" t="s">
        <v>366</v>
      </c>
      <c r="H146" s="219">
        <v>2</v>
      </c>
      <c r="I146" s="220"/>
      <c r="J146" s="221">
        <f>ROUND(I146*H146,2)</f>
        <v>0</v>
      </c>
      <c r="K146" s="217" t="s">
        <v>19</v>
      </c>
      <c r="L146" s="46"/>
      <c r="M146" s="222" t="s">
        <v>19</v>
      </c>
      <c r="N146" s="223" t="s">
        <v>43</v>
      </c>
      <c r="O146" s="86"/>
      <c r="P146" s="224">
        <f>O146*H146</f>
        <v>0</v>
      </c>
      <c r="Q146" s="224">
        <v>0.31900000000000001</v>
      </c>
      <c r="R146" s="224">
        <f>Q146*H146</f>
        <v>0.63800000000000001</v>
      </c>
      <c r="S146" s="224">
        <v>0</v>
      </c>
      <c r="T146" s="225">
        <f>S146*H146</f>
        <v>0</v>
      </c>
      <c r="U146" s="40"/>
      <c r="V146" s="40"/>
      <c r="W146" s="40"/>
      <c r="X146" s="40"/>
      <c r="Y146" s="40"/>
      <c r="Z146" s="40"/>
      <c r="AA146" s="40"/>
      <c r="AB146" s="40"/>
      <c r="AC146" s="40"/>
      <c r="AD146" s="40"/>
      <c r="AE146" s="40"/>
      <c r="AR146" s="226" t="s">
        <v>275</v>
      </c>
      <c r="AT146" s="226" t="s">
        <v>176</v>
      </c>
      <c r="AU146" s="226" t="s">
        <v>81</v>
      </c>
      <c r="AY146" s="19" t="s">
        <v>174</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275</v>
      </c>
      <c r="BM146" s="226" t="s">
        <v>438</v>
      </c>
    </row>
    <row r="147" s="2" customFormat="1">
      <c r="A147" s="40"/>
      <c r="B147" s="41"/>
      <c r="C147" s="42"/>
      <c r="D147" s="228" t="s">
        <v>183</v>
      </c>
      <c r="E147" s="42"/>
      <c r="F147" s="229" t="s">
        <v>2897</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183</v>
      </c>
      <c r="AU147" s="19" t="s">
        <v>81</v>
      </c>
    </row>
    <row r="148" s="2" customFormat="1">
      <c r="A148" s="40"/>
      <c r="B148" s="41"/>
      <c r="C148" s="215" t="s">
        <v>301</v>
      </c>
      <c r="D148" s="215" t="s">
        <v>176</v>
      </c>
      <c r="E148" s="216" t="s">
        <v>2898</v>
      </c>
      <c r="F148" s="217" t="s">
        <v>2899</v>
      </c>
      <c r="G148" s="218" t="s">
        <v>366</v>
      </c>
      <c r="H148" s="219">
        <v>2</v>
      </c>
      <c r="I148" s="220"/>
      <c r="J148" s="221">
        <f>ROUND(I148*H148,2)</f>
        <v>0</v>
      </c>
      <c r="K148" s="217" t="s">
        <v>19</v>
      </c>
      <c r="L148" s="46"/>
      <c r="M148" s="222" t="s">
        <v>19</v>
      </c>
      <c r="N148" s="223" t="s">
        <v>43</v>
      </c>
      <c r="O148" s="86"/>
      <c r="P148" s="224">
        <f>O148*H148</f>
        <v>0</v>
      </c>
      <c r="Q148" s="224">
        <v>0.77100000000000002</v>
      </c>
      <c r="R148" s="224">
        <f>Q148*H148</f>
        <v>1.542</v>
      </c>
      <c r="S148" s="224">
        <v>0</v>
      </c>
      <c r="T148" s="225">
        <f>S148*H148</f>
        <v>0</v>
      </c>
      <c r="U148" s="40"/>
      <c r="V148" s="40"/>
      <c r="W148" s="40"/>
      <c r="X148" s="40"/>
      <c r="Y148" s="40"/>
      <c r="Z148" s="40"/>
      <c r="AA148" s="40"/>
      <c r="AB148" s="40"/>
      <c r="AC148" s="40"/>
      <c r="AD148" s="40"/>
      <c r="AE148" s="40"/>
      <c r="AR148" s="226" t="s">
        <v>275</v>
      </c>
      <c r="AT148" s="226" t="s">
        <v>176</v>
      </c>
      <c r="AU148" s="226" t="s">
        <v>81</v>
      </c>
      <c r="AY148" s="19" t="s">
        <v>174</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275</v>
      </c>
      <c r="BM148" s="226" t="s">
        <v>450</v>
      </c>
    </row>
    <row r="149" s="2" customFormat="1">
      <c r="A149" s="40"/>
      <c r="B149" s="41"/>
      <c r="C149" s="42"/>
      <c r="D149" s="228" t="s">
        <v>183</v>
      </c>
      <c r="E149" s="42"/>
      <c r="F149" s="229" t="s">
        <v>2900</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183</v>
      </c>
      <c r="AU149" s="19" t="s">
        <v>81</v>
      </c>
    </row>
    <row r="150" s="2" customFormat="1">
      <c r="A150" s="40"/>
      <c r="B150" s="41"/>
      <c r="C150" s="215" t="s">
        <v>7</v>
      </c>
      <c r="D150" s="215" t="s">
        <v>176</v>
      </c>
      <c r="E150" s="216" t="s">
        <v>2901</v>
      </c>
      <c r="F150" s="217" t="s">
        <v>2902</v>
      </c>
      <c r="G150" s="218" t="s">
        <v>366</v>
      </c>
      <c r="H150" s="219">
        <v>6</v>
      </c>
      <c r="I150" s="220"/>
      <c r="J150" s="221">
        <f>ROUND(I150*H150,2)</f>
        <v>0</v>
      </c>
      <c r="K150" s="217" t="s">
        <v>19</v>
      </c>
      <c r="L150" s="46"/>
      <c r="M150" s="222" t="s">
        <v>19</v>
      </c>
      <c r="N150" s="223" t="s">
        <v>43</v>
      </c>
      <c r="O150" s="86"/>
      <c r="P150" s="224">
        <f>O150*H150</f>
        <v>0</v>
      </c>
      <c r="Q150" s="224">
        <v>0.20000000000000001</v>
      </c>
      <c r="R150" s="224">
        <f>Q150*H150</f>
        <v>1.2000000000000002</v>
      </c>
      <c r="S150" s="224">
        <v>0</v>
      </c>
      <c r="T150" s="225">
        <f>S150*H150</f>
        <v>0</v>
      </c>
      <c r="U150" s="40"/>
      <c r="V150" s="40"/>
      <c r="W150" s="40"/>
      <c r="X150" s="40"/>
      <c r="Y150" s="40"/>
      <c r="Z150" s="40"/>
      <c r="AA150" s="40"/>
      <c r="AB150" s="40"/>
      <c r="AC150" s="40"/>
      <c r="AD150" s="40"/>
      <c r="AE150" s="40"/>
      <c r="AR150" s="226" t="s">
        <v>275</v>
      </c>
      <c r="AT150" s="226" t="s">
        <v>176</v>
      </c>
      <c r="AU150" s="226" t="s">
        <v>81</v>
      </c>
      <c r="AY150" s="19" t="s">
        <v>174</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275</v>
      </c>
      <c r="BM150" s="226" t="s">
        <v>461</v>
      </c>
    </row>
    <row r="151" s="2" customFormat="1">
      <c r="A151" s="40"/>
      <c r="B151" s="41"/>
      <c r="C151" s="42"/>
      <c r="D151" s="228" t="s">
        <v>183</v>
      </c>
      <c r="E151" s="42"/>
      <c r="F151" s="229" t="s">
        <v>2902</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183</v>
      </c>
      <c r="AU151" s="19" t="s">
        <v>81</v>
      </c>
    </row>
    <row r="152" s="2" customFormat="1">
      <c r="A152" s="40"/>
      <c r="B152" s="41"/>
      <c r="C152" s="215" t="s">
        <v>314</v>
      </c>
      <c r="D152" s="215" t="s">
        <v>176</v>
      </c>
      <c r="E152" s="216" t="s">
        <v>2903</v>
      </c>
      <c r="F152" s="217" t="s">
        <v>2904</v>
      </c>
      <c r="G152" s="218" t="s">
        <v>366</v>
      </c>
      <c r="H152" s="219">
        <v>2</v>
      </c>
      <c r="I152" s="220"/>
      <c r="J152" s="221">
        <f>ROUND(I152*H152,2)</f>
        <v>0</v>
      </c>
      <c r="K152" s="217" t="s">
        <v>19</v>
      </c>
      <c r="L152" s="46"/>
      <c r="M152" s="222" t="s">
        <v>19</v>
      </c>
      <c r="N152" s="223" t="s">
        <v>43</v>
      </c>
      <c r="O152" s="86"/>
      <c r="P152" s="224">
        <f>O152*H152</f>
        <v>0</v>
      </c>
      <c r="Q152" s="224">
        <v>0.20000000000000001</v>
      </c>
      <c r="R152" s="224">
        <f>Q152*H152</f>
        <v>0.40000000000000002</v>
      </c>
      <c r="S152" s="224">
        <v>0</v>
      </c>
      <c r="T152" s="225">
        <f>S152*H152</f>
        <v>0</v>
      </c>
      <c r="U152" s="40"/>
      <c r="V152" s="40"/>
      <c r="W152" s="40"/>
      <c r="X152" s="40"/>
      <c r="Y152" s="40"/>
      <c r="Z152" s="40"/>
      <c r="AA152" s="40"/>
      <c r="AB152" s="40"/>
      <c r="AC152" s="40"/>
      <c r="AD152" s="40"/>
      <c r="AE152" s="40"/>
      <c r="AR152" s="226" t="s">
        <v>275</v>
      </c>
      <c r="AT152" s="226" t="s">
        <v>176</v>
      </c>
      <c r="AU152" s="226" t="s">
        <v>81</v>
      </c>
      <c r="AY152" s="19" t="s">
        <v>174</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275</v>
      </c>
      <c r="BM152" s="226" t="s">
        <v>475</v>
      </c>
    </row>
    <row r="153" s="2" customFormat="1">
      <c r="A153" s="40"/>
      <c r="B153" s="41"/>
      <c r="C153" s="42"/>
      <c r="D153" s="228" t="s">
        <v>183</v>
      </c>
      <c r="E153" s="42"/>
      <c r="F153" s="229" t="s">
        <v>2904</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183</v>
      </c>
      <c r="AU153" s="19" t="s">
        <v>81</v>
      </c>
    </row>
    <row r="154" s="2" customFormat="1">
      <c r="A154" s="40"/>
      <c r="B154" s="41"/>
      <c r="C154" s="215" t="s">
        <v>321</v>
      </c>
      <c r="D154" s="215" t="s">
        <v>176</v>
      </c>
      <c r="E154" s="216" t="s">
        <v>2905</v>
      </c>
      <c r="F154" s="217" t="s">
        <v>2906</v>
      </c>
      <c r="G154" s="218" t="s">
        <v>366</v>
      </c>
      <c r="H154" s="219">
        <v>2</v>
      </c>
      <c r="I154" s="220"/>
      <c r="J154" s="221">
        <f>ROUND(I154*H154,2)</f>
        <v>0</v>
      </c>
      <c r="K154" s="217" t="s">
        <v>19</v>
      </c>
      <c r="L154" s="46"/>
      <c r="M154" s="222" t="s">
        <v>19</v>
      </c>
      <c r="N154" s="223" t="s">
        <v>43</v>
      </c>
      <c r="O154" s="86"/>
      <c r="P154" s="224">
        <f>O154*H154</f>
        <v>0</v>
      </c>
      <c r="Q154" s="224">
        <v>0.10000000000000001</v>
      </c>
      <c r="R154" s="224">
        <f>Q154*H154</f>
        <v>0.20000000000000001</v>
      </c>
      <c r="S154" s="224">
        <v>0</v>
      </c>
      <c r="T154" s="225">
        <f>S154*H154</f>
        <v>0</v>
      </c>
      <c r="U154" s="40"/>
      <c r="V154" s="40"/>
      <c r="W154" s="40"/>
      <c r="X154" s="40"/>
      <c r="Y154" s="40"/>
      <c r="Z154" s="40"/>
      <c r="AA154" s="40"/>
      <c r="AB154" s="40"/>
      <c r="AC154" s="40"/>
      <c r="AD154" s="40"/>
      <c r="AE154" s="40"/>
      <c r="AR154" s="226" t="s">
        <v>275</v>
      </c>
      <c r="AT154" s="226" t="s">
        <v>176</v>
      </c>
      <c r="AU154" s="226" t="s">
        <v>81</v>
      </c>
      <c r="AY154" s="19" t="s">
        <v>174</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275</v>
      </c>
      <c r="BM154" s="226" t="s">
        <v>488</v>
      </c>
    </row>
    <row r="155" s="2" customFormat="1">
      <c r="A155" s="40"/>
      <c r="B155" s="41"/>
      <c r="C155" s="42"/>
      <c r="D155" s="228" t="s">
        <v>183</v>
      </c>
      <c r="E155" s="42"/>
      <c r="F155" s="229" t="s">
        <v>2906</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183</v>
      </c>
      <c r="AU155" s="19" t="s">
        <v>81</v>
      </c>
    </row>
    <row r="156" s="2" customFormat="1" ht="66.75" customHeight="1">
      <c r="A156" s="40"/>
      <c r="B156" s="41"/>
      <c r="C156" s="215" t="s">
        <v>327</v>
      </c>
      <c r="D156" s="215" t="s">
        <v>176</v>
      </c>
      <c r="E156" s="216" t="s">
        <v>2907</v>
      </c>
      <c r="F156" s="217" t="s">
        <v>2908</v>
      </c>
      <c r="G156" s="218" t="s">
        <v>366</v>
      </c>
      <c r="H156" s="219">
        <v>1</v>
      </c>
      <c r="I156" s="220"/>
      <c r="J156" s="221">
        <f>ROUND(I156*H156,2)</f>
        <v>0</v>
      </c>
      <c r="K156" s="217" t="s">
        <v>19</v>
      </c>
      <c r="L156" s="46"/>
      <c r="M156" s="222" t="s">
        <v>19</v>
      </c>
      <c r="N156" s="223" t="s">
        <v>43</v>
      </c>
      <c r="O156" s="86"/>
      <c r="P156" s="224">
        <f>O156*H156</f>
        <v>0</v>
      </c>
      <c r="Q156" s="224">
        <v>1.5</v>
      </c>
      <c r="R156" s="224">
        <f>Q156*H156</f>
        <v>1.5</v>
      </c>
      <c r="S156" s="224">
        <v>0</v>
      </c>
      <c r="T156" s="225">
        <f>S156*H156</f>
        <v>0</v>
      </c>
      <c r="U156" s="40"/>
      <c r="V156" s="40"/>
      <c r="W156" s="40"/>
      <c r="X156" s="40"/>
      <c r="Y156" s="40"/>
      <c r="Z156" s="40"/>
      <c r="AA156" s="40"/>
      <c r="AB156" s="40"/>
      <c r="AC156" s="40"/>
      <c r="AD156" s="40"/>
      <c r="AE156" s="40"/>
      <c r="AR156" s="226" t="s">
        <v>275</v>
      </c>
      <c r="AT156" s="226" t="s">
        <v>176</v>
      </c>
      <c r="AU156" s="226" t="s">
        <v>81</v>
      </c>
      <c r="AY156" s="19" t="s">
        <v>174</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275</v>
      </c>
      <c r="BM156" s="226" t="s">
        <v>500</v>
      </c>
    </row>
    <row r="157" s="2" customFormat="1">
      <c r="A157" s="40"/>
      <c r="B157" s="41"/>
      <c r="C157" s="42"/>
      <c r="D157" s="228" t="s">
        <v>183</v>
      </c>
      <c r="E157" s="42"/>
      <c r="F157" s="229" t="s">
        <v>2909</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183</v>
      </c>
      <c r="AU157" s="19" t="s">
        <v>81</v>
      </c>
    </row>
    <row r="158" s="2" customFormat="1" ht="66.75" customHeight="1">
      <c r="A158" s="40"/>
      <c r="B158" s="41"/>
      <c r="C158" s="215" t="s">
        <v>335</v>
      </c>
      <c r="D158" s="215" t="s">
        <v>176</v>
      </c>
      <c r="E158" s="216" t="s">
        <v>2910</v>
      </c>
      <c r="F158" s="217" t="s">
        <v>2911</v>
      </c>
      <c r="G158" s="218" t="s">
        <v>366</v>
      </c>
      <c r="H158" s="219">
        <v>1</v>
      </c>
      <c r="I158" s="220"/>
      <c r="J158" s="221">
        <f>ROUND(I158*H158,2)</f>
        <v>0</v>
      </c>
      <c r="K158" s="217" t="s">
        <v>19</v>
      </c>
      <c r="L158" s="46"/>
      <c r="M158" s="222" t="s">
        <v>19</v>
      </c>
      <c r="N158" s="223" t="s">
        <v>43</v>
      </c>
      <c r="O158" s="86"/>
      <c r="P158" s="224">
        <f>O158*H158</f>
        <v>0</v>
      </c>
      <c r="Q158" s="224">
        <v>3</v>
      </c>
      <c r="R158" s="224">
        <f>Q158*H158</f>
        <v>3</v>
      </c>
      <c r="S158" s="224">
        <v>0</v>
      </c>
      <c r="T158" s="225">
        <f>S158*H158</f>
        <v>0</v>
      </c>
      <c r="U158" s="40"/>
      <c r="V158" s="40"/>
      <c r="W158" s="40"/>
      <c r="X158" s="40"/>
      <c r="Y158" s="40"/>
      <c r="Z158" s="40"/>
      <c r="AA158" s="40"/>
      <c r="AB158" s="40"/>
      <c r="AC158" s="40"/>
      <c r="AD158" s="40"/>
      <c r="AE158" s="40"/>
      <c r="AR158" s="226" t="s">
        <v>275</v>
      </c>
      <c r="AT158" s="226" t="s">
        <v>176</v>
      </c>
      <c r="AU158" s="226" t="s">
        <v>81</v>
      </c>
      <c r="AY158" s="19" t="s">
        <v>174</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275</v>
      </c>
      <c r="BM158" s="226" t="s">
        <v>522</v>
      </c>
    </row>
    <row r="159" s="2" customFormat="1">
      <c r="A159" s="40"/>
      <c r="B159" s="41"/>
      <c r="C159" s="42"/>
      <c r="D159" s="228" t="s">
        <v>183</v>
      </c>
      <c r="E159" s="42"/>
      <c r="F159" s="229" t="s">
        <v>2912</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183</v>
      </c>
      <c r="AU159" s="19" t="s">
        <v>81</v>
      </c>
    </row>
    <row r="160" s="2" customFormat="1">
      <c r="A160" s="40"/>
      <c r="B160" s="41"/>
      <c r="C160" s="215" t="s">
        <v>343</v>
      </c>
      <c r="D160" s="215" t="s">
        <v>176</v>
      </c>
      <c r="E160" s="216" t="s">
        <v>2913</v>
      </c>
      <c r="F160" s="217" t="s">
        <v>2914</v>
      </c>
      <c r="G160" s="218" t="s">
        <v>2915</v>
      </c>
      <c r="H160" s="219">
        <v>1</v>
      </c>
      <c r="I160" s="220"/>
      <c r="J160" s="221">
        <f>ROUND(I160*H160,2)</f>
        <v>0</v>
      </c>
      <c r="K160" s="217" t="s">
        <v>19</v>
      </c>
      <c r="L160" s="46"/>
      <c r="M160" s="222" t="s">
        <v>19</v>
      </c>
      <c r="N160" s="223" t="s">
        <v>43</v>
      </c>
      <c r="O160" s="86"/>
      <c r="P160" s="224">
        <f>O160*H160</f>
        <v>0</v>
      </c>
      <c r="Q160" s="224">
        <v>1</v>
      </c>
      <c r="R160" s="224">
        <f>Q160*H160</f>
        <v>1</v>
      </c>
      <c r="S160" s="224">
        <v>0</v>
      </c>
      <c r="T160" s="225">
        <f>S160*H160</f>
        <v>0</v>
      </c>
      <c r="U160" s="40"/>
      <c r="V160" s="40"/>
      <c r="W160" s="40"/>
      <c r="X160" s="40"/>
      <c r="Y160" s="40"/>
      <c r="Z160" s="40"/>
      <c r="AA160" s="40"/>
      <c r="AB160" s="40"/>
      <c r="AC160" s="40"/>
      <c r="AD160" s="40"/>
      <c r="AE160" s="40"/>
      <c r="AR160" s="226" t="s">
        <v>275</v>
      </c>
      <c r="AT160" s="226" t="s">
        <v>176</v>
      </c>
      <c r="AU160" s="226" t="s">
        <v>81</v>
      </c>
      <c r="AY160" s="19" t="s">
        <v>174</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275</v>
      </c>
      <c r="BM160" s="226" t="s">
        <v>534</v>
      </c>
    </row>
    <row r="161" s="2" customFormat="1">
      <c r="A161" s="40"/>
      <c r="B161" s="41"/>
      <c r="C161" s="42"/>
      <c r="D161" s="228" t="s">
        <v>183</v>
      </c>
      <c r="E161" s="42"/>
      <c r="F161" s="229" t="s">
        <v>2916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183</v>
      </c>
      <c r="AU161" s="19" t="s">
        <v>81</v>
      </c>
    </row>
    <row r="162" s="2" customFormat="1">
      <c r="A162" s="40"/>
      <c r="B162" s="41"/>
      <c r="C162" s="215" t="s">
        <v>353</v>
      </c>
      <c r="D162" s="215" t="s">
        <v>176</v>
      </c>
      <c r="E162" s="216" t="s">
        <v>2917</v>
      </c>
      <c r="F162" s="217" t="s">
        <v>2918</v>
      </c>
      <c r="G162" s="218" t="s">
        <v>2846</v>
      </c>
      <c r="H162" s="219">
        <v>1</v>
      </c>
      <c r="I162" s="220"/>
      <c r="J162" s="221">
        <f>ROUND(I162*H162,2)</f>
        <v>0</v>
      </c>
      <c r="K162" s="217" t="s">
        <v>19</v>
      </c>
      <c r="L162" s="46"/>
      <c r="M162" s="222" t="s">
        <v>19</v>
      </c>
      <c r="N162" s="223" t="s">
        <v>43</v>
      </c>
      <c r="O162" s="86"/>
      <c r="P162" s="224">
        <f>O162*H162</f>
        <v>0</v>
      </c>
      <c r="Q162" s="224">
        <v>0.17999999999999999</v>
      </c>
      <c r="R162" s="224">
        <f>Q162*H162</f>
        <v>0.17999999999999999</v>
      </c>
      <c r="S162" s="224">
        <v>0</v>
      </c>
      <c r="T162" s="225">
        <f>S162*H162</f>
        <v>0</v>
      </c>
      <c r="U162" s="40"/>
      <c r="V162" s="40"/>
      <c r="W162" s="40"/>
      <c r="X162" s="40"/>
      <c r="Y162" s="40"/>
      <c r="Z162" s="40"/>
      <c r="AA162" s="40"/>
      <c r="AB162" s="40"/>
      <c r="AC162" s="40"/>
      <c r="AD162" s="40"/>
      <c r="AE162" s="40"/>
      <c r="AR162" s="226" t="s">
        <v>275</v>
      </c>
      <c r="AT162" s="226" t="s">
        <v>176</v>
      </c>
      <c r="AU162" s="226" t="s">
        <v>81</v>
      </c>
      <c r="AY162" s="19" t="s">
        <v>174</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275</v>
      </c>
      <c r="BM162" s="226" t="s">
        <v>578</v>
      </c>
    </row>
    <row r="163" s="2" customFormat="1">
      <c r="A163" s="40"/>
      <c r="B163" s="41"/>
      <c r="C163" s="42"/>
      <c r="D163" s="228" t="s">
        <v>183</v>
      </c>
      <c r="E163" s="42"/>
      <c r="F163" s="229" t="s">
        <v>2918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183</v>
      </c>
      <c r="AU163" s="19" t="s">
        <v>81</v>
      </c>
    </row>
    <row r="164" s="2" customFormat="1" ht="44.25" customHeight="1">
      <c r="A164" s="40"/>
      <c r="B164" s="41"/>
      <c r="C164" s="215" t="s">
        <v>363</v>
      </c>
      <c r="D164" s="215" t="s">
        <v>176</v>
      </c>
      <c r="E164" s="216" t="s">
        <v>2919</v>
      </c>
      <c r="F164" s="217" t="s">
        <v>2920</v>
      </c>
      <c r="G164" s="218" t="s">
        <v>2846</v>
      </c>
      <c r="H164" s="219">
        <v>2</v>
      </c>
      <c r="I164" s="220"/>
      <c r="J164" s="221">
        <f>ROUND(I164*H164,2)</f>
        <v>0</v>
      </c>
      <c r="K164" s="217" t="s">
        <v>19</v>
      </c>
      <c r="L164" s="46"/>
      <c r="M164" s="222" t="s">
        <v>19</v>
      </c>
      <c r="N164" s="223" t="s">
        <v>43</v>
      </c>
      <c r="O164" s="86"/>
      <c r="P164" s="224">
        <f>O164*H164</f>
        <v>0</v>
      </c>
      <c r="Q164" s="224">
        <v>0.02</v>
      </c>
      <c r="R164" s="224">
        <f>Q164*H164</f>
        <v>0.040000000000000001</v>
      </c>
      <c r="S164" s="224">
        <v>0</v>
      </c>
      <c r="T164" s="225">
        <f>S164*H164</f>
        <v>0</v>
      </c>
      <c r="U164" s="40"/>
      <c r="V164" s="40"/>
      <c r="W164" s="40"/>
      <c r="X164" s="40"/>
      <c r="Y164" s="40"/>
      <c r="Z164" s="40"/>
      <c r="AA164" s="40"/>
      <c r="AB164" s="40"/>
      <c r="AC164" s="40"/>
      <c r="AD164" s="40"/>
      <c r="AE164" s="40"/>
      <c r="AR164" s="226" t="s">
        <v>275</v>
      </c>
      <c r="AT164" s="226" t="s">
        <v>176</v>
      </c>
      <c r="AU164" s="226" t="s">
        <v>81</v>
      </c>
      <c r="AY164" s="19" t="s">
        <v>174</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275</v>
      </c>
      <c r="BM164" s="226" t="s">
        <v>590</v>
      </c>
    </row>
    <row r="165" s="2" customFormat="1">
      <c r="A165" s="40"/>
      <c r="B165" s="41"/>
      <c r="C165" s="42"/>
      <c r="D165" s="228" t="s">
        <v>183</v>
      </c>
      <c r="E165" s="42"/>
      <c r="F165" s="229" t="s">
        <v>2921</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183</v>
      </c>
      <c r="AU165" s="19" t="s">
        <v>81</v>
      </c>
    </row>
    <row r="166" s="2" customFormat="1">
      <c r="A166" s="40"/>
      <c r="B166" s="41"/>
      <c r="C166" s="215" t="s">
        <v>371</v>
      </c>
      <c r="D166" s="215" t="s">
        <v>176</v>
      </c>
      <c r="E166" s="216" t="s">
        <v>2922</v>
      </c>
      <c r="F166" s="217" t="s">
        <v>2923</v>
      </c>
      <c r="G166" s="218" t="s">
        <v>2846</v>
      </c>
      <c r="H166" s="219">
        <v>20</v>
      </c>
      <c r="I166" s="220"/>
      <c r="J166" s="221">
        <f>ROUND(I166*H166,2)</f>
        <v>0</v>
      </c>
      <c r="K166" s="217" t="s">
        <v>19</v>
      </c>
      <c r="L166" s="46"/>
      <c r="M166" s="222" t="s">
        <v>19</v>
      </c>
      <c r="N166" s="223" t="s">
        <v>43</v>
      </c>
      <c r="O166" s="86"/>
      <c r="P166" s="224">
        <f>O166*H166</f>
        <v>0</v>
      </c>
      <c r="Q166" s="224">
        <v>0.14999999999999999</v>
      </c>
      <c r="R166" s="224">
        <f>Q166*H166</f>
        <v>3</v>
      </c>
      <c r="S166" s="224">
        <v>0</v>
      </c>
      <c r="T166" s="225">
        <f>S166*H166</f>
        <v>0</v>
      </c>
      <c r="U166" s="40"/>
      <c r="V166" s="40"/>
      <c r="W166" s="40"/>
      <c r="X166" s="40"/>
      <c r="Y166" s="40"/>
      <c r="Z166" s="40"/>
      <c r="AA166" s="40"/>
      <c r="AB166" s="40"/>
      <c r="AC166" s="40"/>
      <c r="AD166" s="40"/>
      <c r="AE166" s="40"/>
      <c r="AR166" s="226" t="s">
        <v>275</v>
      </c>
      <c r="AT166" s="226" t="s">
        <v>176</v>
      </c>
      <c r="AU166" s="226" t="s">
        <v>81</v>
      </c>
      <c r="AY166" s="19" t="s">
        <v>174</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275</v>
      </c>
      <c r="BM166" s="226" t="s">
        <v>605</v>
      </c>
    </row>
    <row r="167" s="2" customFormat="1">
      <c r="A167" s="40"/>
      <c r="B167" s="41"/>
      <c r="C167" s="42"/>
      <c r="D167" s="228" t="s">
        <v>183</v>
      </c>
      <c r="E167" s="42"/>
      <c r="F167" s="229" t="s">
        <v>2923</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183</v>
      </c>
      <c r="AU167" s="19" t="s">
        <v>81</v>
      </c>
    </row>
    <row r="168" s="2" customFormat="1" ht="33" customHeight="1">
      <c r="A168" s="40"/>
      <c r="B168" s="41"/>
      <c r="C168" s="215" t="s">
        <v>377</v>
      </c>
      <c r="D168" s="215" t="s">
        <v>176</v>
      </c>
      <c r="E168" s="216" t="s">
        <v>2924</v>
      </c>
      <c r="F168" s="217" t="s">
        <v>2925</v>
      </c>
      <c r="G168" s="218" t="s">
        <v>2846</v>
      </c>
      <c r="H168" s="219">
        <v>40</v>
      </c>
      <c r="I168" s="220"/>
      <c r="J168" s="221">
        <f>ROUND(I168*H168,2)</f>
        <v>0</v>
      </c>
      <c r="K168" s="217" t="s">
        <v>19</v>
      </c>
      <c r="L168" s="46"/>
      <c r="M168" s="222" t="s">
        <v>19</v>
      </c>
      <c r="N168" s="223" t="s">
        <v>43</v>
      </c>
      <c r="O168" s="86"/>
      <c r="P168" s="224">
        <f>O168*H168</f>
        <v>0</v>
      </c>
      <c r="Q168" s="224">
        <v>0.02</v>
      </c>
      <c r="R168" s="224">
        <f>Q168*H168</f>
        <v>0.80000000000000004</v>
      </c>
      <c r="S168" s="224">
        <v>0</v>
      </c>
      <c r="T168" s="225">
        <f>S168*H168</f>
        <v>0</v>
      </c>
      <c r="U168" s="40"/>
      <c r="V168" s="40"/>
      <c r="W168" s="40"/>
      <c r="X168" s="40"/>
      <c r="Y168" s="40"/>
      <c r="Z168" s="40"/>
      <c r="AA168" s="40"/>
      <c r="AB168" s="40"/>
      <c r="AC168" s="40"/>
      <c r="AD168" s="40"/>
      <c r="AE168" s="40"/>
      <c r="AR168" s="226" t="s">
        <v>275</v>
      </c>
      <c r="AT168" s="226" t="s">
        <v>176</v>
      </c>
      <c r="AU168" s="226" t="s">
        <v>81</v>
      </c>
      <c r="AY168" s="19" t="s">
        <v>174</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275</v>
      </c>
      <c r="BM168" s="226" t="s">
        <v>620</v>
      </c>
    </row>
    <row r="169" s="2" customFormat="1">
      <c r="A169" s="40"/>
      <c r="B169" s="41"/>
      <c r="C169" s="42"/>
      <c r="D169" s="228" t="s">
        <v>183</v>
      </c>
      <c r="E169" s="42"/>
      <c r="F169" s="229" t="s">
        <v>2926</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183</v>
      </c>
      <c r="AU169" s="19" t="s">
        <v>81</v>
      </c>
    </row>
    <row r="170" s="2" customFormat="1" ht="33" customHeight="1">
      <c r="A170" s="40"/>
      <c r="B170" s="41"/>
      <c r="C170" s="215" t="s">
        <v>384</v>
      </c>
      <c r="D170" s="215" t="s">
        <v>176</v>
      </c>
      <c r="E170" s="216" t="s">
        <v>2927</v>
      </c>
      <c r="F170" s="217" t="s">
        <v>2928</v>
      </c>
      <c r="G170" s="218" t="s">
        <v>2846</v>
      </c>
      <c r="H170" s="219">
        <v>40</v>
      </c>
      <c r="I170" s="220"/>
      <c r="J170" s="221">
        <f>ROUND(I170*H170,2)</f>
        <v>0</v>
      </c>
      <c r="K170" s="217" t="s">
        <v>19</v>
      </c>
      <c r="L170" s="46"/>
      <c r="M170" s="222" t="s">
        <v>19</v>
      </c>
      <c r="N170" s="223" t="s">
        <v>43</v>
      </c>
      <c r="O170" s="86"/>
      <c r="P170" s="224">
        <f>O170*H170</f>
        <v>0</v>
      </c>
      <c r="Q170" s="224">
        <v>0.02</v>
      </c>
      <c r="R170" s="224">
        <f>Q170*H170</f>
        <v>0.80000000000000004</v>
      </c>
      <c r="S170" s="224">
        <v>0</v>
      </c>
      <c r="T170" s="225">
        <f>S170*H170</f>
        <v>0</v>
      </c>
      <c r="U170" s="40"/>
      <c r="V170" s="40"/>
      <c r="W170" s="40"/>
      <c r="X170" s="40"/>
      <c r="Y170" s="40"/>
      <c r="Z170" s="40"/>
      <c r="AA170" s="40"/>
      <c r="AB170" s="40"/>
      <c r="AC170" s="40"/>
      <c r="AD170" s="40"/>
      <c r="AE170" s="40"/>
      <c r="AR170" s="226" t="s">
        <v>275</v>
      </c>
      <c r="AT170" s="226" t="s">
        <v>176</v>
      </c>
      <c r="AU170" s="226" t="s">
        <v>81</v>
      </c>
      <c r="AY170" s="19" t="s">
        <v>174</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275</v>
      </c>
      <c r="BM170" s="226" t="s">
        <v>597</v>
      </c>
    </row>
    <row r="171" s="2" customFormat="1">
      <c r="A171" s="40"/>
      <c r="B171" s="41"/>
      <c r="C171" s="42"/>
      <c r="D171" s="228" t="s">
        <v>183</v>
      </c>
      <c r="E171" s="42"/>
      <c r="F171" s="229" t="s">
        <v>2929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183</v>
      </c>
      <c r="AU171" s="19" t="s">
        <v>81</v>
      </c>
    </row>
    <row r="172" s="2" customFormat="1" ht="33" customHeight="1">
      <c r="A172" s="40"/>
      <c r="B172" s="41"/>
      <c r="C172" s="215" t="s">
        <v>394</v>
      </c>
      <c r="D172" s="215" t="s">
        <v>176</v>
      </c>
      <c r="E172" s="216" t="s">
        <v>2930</v>
      </c>
      <c r="F172" s="217" t="s">
        <v>2931</v>
      </c>
      <c r="G172" s="218" t="s">
        <v>2857</v>
      </c>
      <c r="H172" s="219">
        <v>1</v>
      </c>
      <c r="I172" s="220"/>
      <c r="J172" s="221">
        <f>ROUND(I172*H172,2)</f>
        <v>0</v>
      </c>
      <c r="K172" s="217" t="s">
        <v>19</v>
      </c>
      <c r="L172" s="46"/>
      <c r="M172" s="222" t="s">
        <v>19</v>
      </c>
      <c r="N172" s="223" t="s">
        <v>43</v>
      </c>
      <c r="O172" s="86"/>
      <c r="P172" s="224">
        <f>O172*H172</f>
        <v>0</v>
      </c>
      <c r="Q172" s="224">
        <v>0.050000000000000003</v>
      </c>
      <c r="R172" s="224">
        <f>Q172*H172</f>
        <v>0.050000000000000003</v>
      </c>
      <c r="S172" s="224">
        <v>0</v>
      </c>
      <c r="T172" s="225">
        <f>S172*H172</f>
        <v>0</v>
      </c>
      <c r="U172" s="40"/>
      <c r="V172" s="40"/>
      <c r="W172" s="40"/>
      <c r="X172" s="40"/>
      <c r="Y172" s="40"/>
      <c r="Z172" s="40"/>
      <c r="AA172" s="40"/>
      <c r="AB172" s="40"/>
      <c r="AC172" s="40"/>
      <c r="AD172" s="40"/>
      <c r="AE172" s="40"/>
      <c r="AR172" s="226" t="s">
        <v>275</v>
      </c>
      <c r="AT172" s="226" t="s">
        <v>176</v>
      </c>
      <c r="AU172" s="226" t="s">
        <v>81</v>
      </c>
      <c r="AY172" s="19" t="s">
        <v>174</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275</v>
      </c>
      <c r="BM172" s="226" t="s">
        <v>642</v>
      </c>
    </row>
    <row r="173" s="2" customFormat="1">
      <c r="A173" s="40"/>
      <c r="B173" s="41"/>
      <c r="C173" s="42"/>
      <c r="D173" s="228" t="s">
        <v>183</v>
      </c>
      <c r="E173" s="42"/>
      <c r="F173" s="229" t="s">
        <v>2932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183</v>
      </c>
      <c r="AU173" s="19" t="s">
        <v>81</v>
      </c>
    </row>
    <row r="174" s="2" customFormat="1" ht="44.25" customHeight="1">
      <c r="A174" s="40"/>
      <c r="B174" s="41"/>
      <c r="C174" s="215" t="s">
        <v>401</v>
      </c>
      <c r="D174" s="215" t="s">
        <v>176</v>
      </c>
      <c r="E174" s="216" t="s">
        <v>2933</v>
      </c>
      <c r="F174" s="217" t="s">
        <v>2934</v>
      </c>
      <c r="G174" s="218" t="s">
        <v>2857</v>
      </c>
      <c r="H174" s="219">
        <v>21</v>
      </c>
      <c r="I174" s="220"/>
      <c r="J174" s="221">
        <f>ROUND(I174*H174,2)</f>
        <v>0</v>
      </c>
      <c r="K174" s="217" t="s">
        <v>19</v>
      </c>
      <c r="L174" s="46"/>
      <c r="M174" s="222" t="s">
        <v>19</v>
      </c>
      <c r="N174" s="223" t="s">
        <v>43</v>
      </c>
      <c r="O174" s="86"/>
      <c r="P174" s="224">
        <f>O174*H174</f>
        <v>0</v>
      </c>
      <c r="Q174" s="224">
        <v>0.10000000000000001</v>
      </c>
      <c r="R174" s="224">
        <f>Q174*H174</f>
        <v>2.1000000000000001</v>
      </c>
      <c r="S174" s="224">
        <v>0</v>
      </c>
      <c r="T174" s="225">
        <f>S174*H174</f>
        <v>0</v>
      </c>
      <c r="U174" s="40"/>
      <c r="V174" s="40"/>
      <c r="W174" s="40"/>
      <c r="X174" s="40"/>
      <c r="Y174" s="40"/>
      <c r="Z174" s="40"/>
      <c r="AA174" s="40"/>
      <c r="AB174" s="40"/>
      <c r="AC174" s="40"/>
      <c r="AD174" s="40"/>
      <c r="AE174" s="40"/>
      <c r="AR174" s="226" t="s">
        <v>275</v>
      </c>
      <c r="AT174" s="226" t="s">
        <v>176</v>
      </c>
      <c r="AU174" s="226" t="s">
        <v>81</v>
      </c>
      <c r="AY174" s="19" t="s">
        <v>174</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275</v>
      </c>
      <c r="BM174" s="226" t="s">
        <v>654</v>
      </c>
    </row>
    <row r="175" s="2" customFormat="1">
      <c r="A175" s="40"/>
      <c r="B175" s="41"/>
      <c r="C175" s="42"/>
      <c r="D175" s="228" t="s">
        <v>183</v>
      </c>
      <c r="E175" s="42"/>
      <c r="F175" s="229" t="s">
        <v>2935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183</v>
      </c>
      <c r="AU175" s="19" t="s">
        <v>81</v>
      </c>
    </row>
    <row r="176" s="2" customFormat="1" ht="16.5" customHeight="1">
      <c r="A176" s="40"/>
      <c r="B176" s="41"/>
      <c r="C176" s="215" t="s">
        <v>408</v>
      </c>
      <c r="D176" s="215" t="s">
        <v>176</v>
      </c>
      <c r="E176" s="216" t="s">
        <v>2936</v>
      </c>
      <c r="F176" s="217" t="s">
        <v>2937</v>
      </c>
      <c r="G176" s="218" t="s">
        <v>2857</v>
      </c>
      <c r="H176" s="219">
        <v>21</v>
      </c>
      <c r="I176" s="220"/>
      <c r="J176" s="221">
        <f>ROUND(I176*H176,2)</f>
        <v>0</v>
      </c>
      <c r="K176" s="217" t="s">
        <v>19</v>
      </c>
      <c r="L176" s="46"/>
      <c r="M176" s="222" t="s">
        <v>19</v>
      </c>
      <c r="N176" s="223" t="s">
        <v>43</v>
      </c>
      <c r="O176" s="86"/>
      <c r="P176" s="224">
        <f>O176*H176</f>
        <v>0</v>
      </c>
      <c r="Q176" s="224">
        <v>0.02</v>
      </c>
      <c r="R176" s="224">
        <f>Q176*H176</f>
        <v>0.41999999999999998</v>
      </c>
      <c r="S176" s="224">
        <v>0</v>
      </c>
      <c r="T176" s="225">
        <f>S176*H176</f>
        <v>0</v>
      </c>
      <c r="U176" s="40"/>
      <c r="V176" s="40"/>
      <c r="W176" s="40"/>
      <c r="X176" s="40"/>
      <c r="Y176" s="40"/>
      <c r="Z176" s="40"/>
      <c r="AA176" s="40"/>
      <c r="AB176" s="40"/>
      <c r="AC176" s="40"/>
      <c r="AD176" s="40"/>
      <c r="AE176" s="40"/>
      <c r="AR176" s="226" t="s">
        <v>275</v>
      </c>
      <c r="AT176" s="226" t="s">
        <v>176</v>
      </c>
      <c r="AU176" s="226" t="s">
        <v>81</v>
      </c>
      <c r="AY176" s="19" t="s">
        <v>174</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275</v>
      </c>
      <c r="BM176" s="226" t="s">
        <v>666</v>
      </c>
    </row>
    <row r="177" s="2" customFormat="1">
      <c r="A177" s="40"/>
      <c r="B177" s="41"/>
      <c r="C177" s="42"/>
      <c r="D177" s="228" t="s">
        <v>183</v>
      </c>
      <c r="E177" s="42"/>
      <c r="F177" s="229" t="s">
        <v>2937</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183</v>
      </c>
      <c r="AU177" s="19" t="s">
        <v>81</v>
      </c>
    </row>
    <row r="178" s="2" customFormat="1" ht="16.5" customHeight="1">
      <c r="A178" s="40"/>
      <c r="B178" s="41"/>
      <c r="C178" s="215" t="s">
        <v>415</v>
      </c>
      <c r="D178" s="215" t="s">
        <v>176</v>
      </c>
      <c r="E178" s="216" t="s">
        <v>2938</v>
      </c>
      <c r="F178" s="217" t="s">
        <v>2939</v>
      </c>
      <c r="G178" s="218" t="s">
        <v>2857</v>
      </c>
      <c r="H178" s="219">
        <v>1</v>
      </c>
      <c r="I178" s="220"/>
      <c r="J178" s="221">
        <f>ROUND(I178*H178,2)</f>
        <v>0</v>
      </c>
      <c r="K178" s="217" t="s">
        <v>19</v>
      </c>
      <c r="L178" s="46"/>
      <c r="M178" s="222" t="s">
        <v>19</v>
      </c>
      <c r="N178" s="223" t="s">
        <v>43</v>
      </c>
      <c r="O178" s="86"/>
      <c r="P178" s="224">
        <f>O178*H178</f>
        <v>0</v>
      </c>
      <c r="Q178" s="224">
        <v>5</v>
      </c>
      <c r="R178" s="224">
        <f>Q178*H178</f>
        <v>5</v>
      </c>
      <c r="S178" s="224">
        <v>0</v>
      </c>
      <c r="T178" s="225">
        <f>S178*H178</f>
        <v>0</v>
      </c>
      <c r="U178" s="40"/>
      <c r="V178" s="40"/>
      <c r="W178" s="40"/>
      <c r="X178" s="40"/>
      <c r="Y178" s="40"/>
      <c r="Z178" s="40"/>
      <c r="AA178" s="40"/>
      <c r="AB178" s="40"/>
      <c r="AC178" s="40"/>
      <c r="AD178" s="40"/>
      <c r="AE178" s="40"/>
      <c r="AR178" s="226" t="s">
        <v>275</v>
      </c>
      <c r="AT178" s="226" t="s">
        <v>176</v>
      </c>
      <c r="AU178" s="226" t="s">
        <v>81</v>
      </c>
      <c r="AY178" s="19" t="s">
        <v>174</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275</v>
      </c>
      <c r="BM178" s="226" t="s">
        <v>679</v>
      </c>
    </row>
    <row r="179" s="2" customFormat="1">
      <c r="A179" s="40"/>
      <c r="B179" s="41"/>
      <c r="C179" s="42"/>
      <c r="D179" s="228" t="s">
        <v>183</v>
      </c>
      <c r="E179" s="42"/>
      <c r="F179" s="229" t="s">
        <v>2939</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183</v>
      </c>
      <c r="AU179" s="19" t="s">
        <v>81</v>
      </c>
    </row>
    <row r="180" s="12" customFormat="1" ht="22.8" customHeight="1">
      <c r="A180" s="12"/>
      <c r="B180" s="199"/>
      <c r="C180" s="200"/>
      <c r="D180" s="201" t="s">
        <v>71</v>
      </c>
      <c r="E180" s="213" t="s">
        <v>2940</v>
      </c>
      <c r="F180" s="213" t="s">
        <v>2941</v>
      </c>
      <c r="G180" s="200"/>
      <c r="H180" s="200"/>
      <c r="I180" s="203"/>
      <c r="J180" s="214">
        <f>BK180</f>
        <v>0</v>
      </c>
      <c r="K180" s="200"/>
      <c r="L180" s="205"/>
      <c r="M180" s="206"/>
      <c r="N180" s="207"/>
      <c r="O180" s="207"/>
      <c r="P180" s="208">
        <f>SUM(P181:P192)</f>
        <v>0</v>
      </c>
      <c r="Q180" s="207"/>
      <c r="R180" s="208">
        <f>SUM(R181:R192)</f>
        <v>371.72999999999996</v>
      </c>
      <c r="S180" s="207"/>
      <c r="T180" s="209">
        <f>SUM(T181:T192)</f>
        <v>0</v>
      </c>
      <c r="U180" s="12"/>
      <c r="V180" s="12"/>
      <c r="W180" s="12"/>
      <c r="X180" s="12"/>
      <c r="Y180" s="12"/>
      <c r="Z180" s="12"/>
      <c r="AA180" s="12"/>
      <c r="AB180" s="12"/>
      <c r="AC180" s="12"/>
      <c r="AD180" s="12"/>
      <c r="AE180" s="12"/>
      <c r="AR180" s="210" t="s">
        <v>79</v>
      </c>
      <c r="AT180" s="211" t="s">
        <v>71</v>
      </c>
      <c r="AU180" s="211" t="s">
        <v>79</v>
      </c>
      <c r="AY180" s="210" t="s">
        <v>174</v>
      </c>
      <c r="BK180" s="212">
        <f>SUM(BK181:BK192)</f>
        <v>0</v>
      </c>
    </row>
    <row r="181" s="2" customFormat="1" ht="55.5" customHeight="1">
      <c r="A181" s="40"/>
      <c r="B181" s="41"/>
      <c r="C181" s="215" t="s">
        <v>422</v>
      </c>
      <c r="D181" s="215" t="s">
        <v>176</v>
      </c>
      <c r="E181" s="216" t="s">
        <v>2942</v>
      </c>
      <c r="F181" s="217" t="s">
        <v>2943</v>
      </c>
      <c r="G181" s="218" t="s">
        <v>366</v>
      </c>
      <c r="H181" s="219">
        <v>4</v>
      </c>
      <c r="I181" s="220"/>
      <c r="J181" s="221">
        <f>ROUND(I181*H181,2)</f>
        <v>0</v>
      </c>
      <c r="K181" s="217" t="s">
        <v>19</v>
      </c>
      <c r="L181" s="46"/>
      <c r="M181" s="222" t="s">
        <v>19</v>
      </c>
      <c r="N181" s="223" t="s">
        <v>43</v>
      </c>
      <c r="O181" s="86"/>
      <c r="P181" s="224">
        <f>O181*H181</f>
        <v>0</v>
      </c>
      <c r="Q181" s="224">
        <v>9.4000000000000004</v>
      </c>
      <c r="R181" s="224">
        <f>Q181*H181</f>
        <v>37.600000000000001</v>
      </c>
      <c r="S181" s="224">
        <v>0</v>
      </c>
      <c r="T181" s="225">
        <f>S181*H181</f>
        <v>0</v>
      </c>
      <c r="U181" s="40"/>
      <c r="V181" s="40"/>
      <c r="W181" s="40"/>
      <c r="X181" s="40"/>
      <c r="Y181" s="40"/>
      <c r="Z181" s="40"/>
      <c r="AA181" s="40"/>
      <c r="AB181" s="40"/>
      <c r="AC181" s="40"/>
      <c r="AD181" s="40"/>
      <c r="AE181" s="40"/>
      <c r="AR181" s="226" t="s">
        <v>275</v>
      </c>
      <c r="AT181" s="226" t="s">
        <v>176</v>
      </c>
      <c r="AU181" s="226" t="s">
        <v>81</v>
      </c>
      <c r="AY181" s="19" t="s">
        <v>174</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275</v>
      </c>
      <c r="BM181" s="226" t="s">
        <v>691</v>
      </c>
    </row>
    <row r="182" s="2" customFormat="1">
      <c r="A182" s="40"/>
      <c r="B182" s="41"/>
      <c r="C182" s="42"/>
      <c r="D182" s="228" t="s">
        <v>183</v>
      </c>
      <c r="E182" s="42"/>
      <c r="F182" s="229" t="s">
        <v>2944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183</v>
      </c>
      <c r="AU182" s="19" t="s">
        <v>81</v>
      </c>
    </row>
    <row r="183" s="2" customFormat="1" ht="55.5" customHeight="1">
      <c r="A183" s="40"/>
      <c r="B183" s="41"/>
      <c r="C183" s="215" t="s">
        <v>432</v>
      </c>
      <c r="D183" s="215" t="s">
        <v>176</v>
      </c>
      <c r="E183" s="216" t="s">
        <v>2945</v>
      </c>
      <c r="F183" s="217" t="s">
        <v>2946</v>
      </c>
      <c r="G183" s="218" t="s">
        <v>366</v>
      </c>
      <c r="H183" s="219">
        <v>9</v>
      </c>
      <c r="I183" s="220"/>
      <c r="J183" s="221">
        <f>ROUND(I183*H183,2)</f>
        <v>0</v>
      </c>
      <c r="K183" s="217" t="s">
        <v>19</v>
      </c>
      <c r="L183" s="46"/>
      <c r="M183" s="222" t="s">
        <v>19</v>
      </c>
      <c r="N183" s="223" t="s">
        <v>43</v>
      </c>
      <c r="O183" s="86"/>
      <c r="P183" s="224">
        <f>O183*H183</f>
        <v>0</v>
      </c>
      <c r="Q183" s="224">
        <v>15.039999999999999</v>
      </c>
      <c r="R183" s="224">
        <f>Q183*H183</f>
        <v>135.35999999999999</v>
      </c>
      <c r="S183" s="224">
        <v>0</v>
      </c>
      <c r="T183" s="225">
        <f>S183*H183</f>
        <v>0</v>
      </c>
      <c r="U183" s="40"/>
      <c r="V183" s="40"/>
      <c r="W183" s="40"/>
      <c r="X183" s="40"/>
      <c r="Y183" s="40"/>
      <c r="Z183" s="40"/>
      <c r="AA183" s="40"/>
      <c r="AB183" s="40"/>
      <c r="AC183" s="40"/>
      <c r="AD183" s="40"/>
      <c r="AE183" s="40"/>
      <c r="AR183" s="226" t="s">
        <v>275</v>
      </c>
      <c r="AT183" s="226" t="s">
        <v>176</v>
      </c>
      <c r="AU183" s="226" t="s">
        <v>81</v>
      </c>
      <c r="AY183" s="19" t="s">
        <v>174</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275</v>
      </c>
      <c r="BM183" s="226" t="s">
        <v>702</v>
      </c>
    </row>
    <row r="184" s="2" customFormat="1">
      <c r="A184" s="40"/>
      <c r="B184" s="41"/>
      <c r="C184" s="42"/>
      <c r="D184" s="228" t="s">
        <v>183</v>
      </c>
      <c r="E184" s="42"/>
      <c r="F184" s="229" t="s">
        <v>2947</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183</v>
      </c>
      <c r="AU184" s="19" t="s">
        <v>81</v>
      </c>
    </row>
    <row r="185" s="2" customFormat="1" ht="55.5" customHeight="1">
      <c r="A185" s="40"/>
      <c r="B185" s="41"/>
      <c r="C185" s="215" t="s">
        <v>438</v>
      </c>
      <c r="D185" s="215" t="s">
        <v>176</v>
      </c>
      <c r="E185" s="216" t="s">
        <v>2948</v>
      </c>
      <c r="F185" s="217" t="s">
        <v>2949</v>
      </c>
      <c r="G185" s="218" t="s">
        <v>366</v>
      </c>
      <c r="H185" s="219">
        <v>3</v>
      </c>
      <c r="I185" s="220"/>
      <c r="J185" s="221">
        <f>ROUND(I185*H185,2)</f>
        <v>0</v>
      </c>
      <c r="K185" s="217" t="s">
        <v>19</v>
      </c>
      <c r="L185" s="46"/>
      <c r="M185" s="222" t="s">
        <v>19</v>
      </c>
      <c r="N185" s="223" t="s">
        <v>43</v>
      </c>
      <c r="O185" s="86"/>
      <c r="P185" s="224">
        <f>O185*H185</f>
        <v>0</v>
      </c>
      <c r="Q185" s="224">
        <v>21.120000000000001</v>
      </c>
      <c r="R185" s="224">
        <f>Q185*H185</f>
        <v>63.359999999999999</v>
      </c>
      <c r="S185" s="224">
        <v>0</v>
      </c>
      <c r="T185" s="225">
        <f>S185*H185</f>
        <v>0</v>
      </c>
      <c r="U185" s="40"/>
      <c r="V185" s="40"/>
      <c r="W185" s="40"/>
      <c r="X185" s="40"/>
      <c r="Y185" s="40"/>
      <c r="Z185" s="40"/>
      <c r="AA185" s="40"/>
      <c r="AB185" s="40"/>
      <c r="AC185" s="40"/>
      <c r="AD185" s="40"/>
      <c r="AE185" s="40"/>
      <c r="AR185" s="226" t="s">
        <v>275</v>
      </c>
      <c r="AT185" s="226" t="s">
        <v>176</v>
      </c>
      <c r="AU185" s="226" t="s">
        <v>81</v>
      </c>
      <c r="AY185" s="19" t="s">
        <v>174</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275</v>
      </c>
      <c r="BM185" s="226" t="s">
        <v>717</v>
      </c>
    </row>
    <row r="186" s="2" customFormat="1">
      <c r="A186" s="40"/>
      <c r="B186" s="41"/>
      <c r="C186" s="42"/>
      <c r="D186" s="228" t="s">
        <v>183</v>
      </c>
      <c r="E186" s="42"/>
      <c r="F186" s="229" t="s">
        <v>2950</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183</v>
      </c>
      <c r="AU186" s="19" t="s">
        <v>81</v>
      </c>
    </row>
    <row r="187" s="2" customFormat="1" ht="55.5" customHeight="1">
      <c r="A187" s="40"/>
      <c r="B187" s="41"/>
      <c r="C187" s="215" t="s">
        <v>444</v>
      </c>
      <c r="D187" s="215" t="s">
        <v>176</v>
      </c>
      <c r="E187" s="216" t="s">
        <v>2951</v>
      </c>
      <c r="F187" s="217" t="s">
        <v>2952</v>
      </c>
      <c r="G187" s="218" t="s">
        <v>366</v>
      </c>
      <c r="H187" s="219">
        <v>3</v>
      </c>
      <c r="I187" s="220"/>
      <c r="J187" s="221">
        <f>ROUND(I187*H187,2)</f>
        <v>0</v>
      </c>
      <c r="K187" s="217" t="s">
        <v>19</v>
      </c>
      <c r="L187" s="46"/>
      <c r="M187" s="222" t="s">
        <v>19</v>
      </c>
      <c r="N187" s="223" t="s">
        <v>43</v>
      </c>
      <c r="O187" s="86"/>
      <c r="P187" s="224">
        <f>O187*H187</f>
        <v>0</v>
      </c>
      <c r="Q187" s="224">
        <v>23.760000000000002</v>
      </c>
      <c r="R187" s="224">
        <f>Q187*H187</f>
        <v>71.280000000000001</v>
      </c>
      <c r="S187" s="224">
        <v>0</v>
      </c>
      <c r="T187" s="225">
        <f>S187*H187</f>
        <v>0</v>
      </c>
      <c r="U187" s="40"/>
      <c r="V187" s="40"/>
      <c r="W187" s="40"/>
      <c r="X187" s="40"/>
      <c r="Y187" s="40"/>
      <c r="Z187" s="40"/>
      <c r="AA187" s="40"/>
      <c r="AB187" s="40"/>
      <c r="AC187" s="40"/>
      <c r="AD187" s="40"/>
      <c r="AE187" s="40"/>
      <c r="AR187" s="226" t="s">
        <v>275</v>
      </c>
      <c r="AT187" s="226" t="s">
        <v>176</v>
      </c>
      <c r="AU187" s="226" t="s">
        <v>81</v>
      </c>
      <c r="AY187" s="19" t="s">
        <v>174</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275</v>
      </c>
      <c r="BM187" s="226" t="s">
        <v>727</v>
      </c>
    </row>
    <row r="188" s="2" customFormat="1">
      <c r="A188" s="40"/>
      <c r="B188" s="41"/>
      <c r="C188" s="42"/>
      <c r="D188" s="228" t="s">
        <v>183</v>
      </c>
      <c r="E188" s="42"/>
      <c r="F188" s="229" t="s">
        <v>2953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183</v>
      </c>
      <c r="AU188" s="19" t="s">
        <v>81</v>
      </c>
    </row>
    <row r="189" s="2" customFormat="1" ht="55.5" customHeight="1">
      <c r="A189" s="40"/>
      <c r="B189" s="41"/>
      <c r="C189" s="215" t="s">
        <v>450</v>
      </c>
      <c r="D189" s="215" t="s">
        <v>176</v>
      </c>
      <c r="E189" s="216" t="s">
        <v>2954</v>
      </c>
      <c r="F189" s="217" t="s">
        <v>2955</v>
      </c>
      <c r="G189" s="218" t="s">
        <v>366</v>
      </c>
      <c r="H189" s="219">
        <v>1</v>
      </c>
      <c r="I189" s="220"/>
      <c r="J189" s="221">
        <f>ROUND(I189*H189,2)</f>
        <v>0</v>
      </c>
      <c r="K189" s="217" t="s">
        <v>19</v>
      </c>
      <c r="L189" s="46"/>
      <c r="M189" s="222" t="s">
        <v>19</v>
      </c>
      <c r="N189" s="223" t="s">
        <v>43</v>
      </c>
      <c r="O189" s="86"/>
      <c r="P189" s="224">
        <f>O189*H189</f>
        <v>0</v>
      </c>
      <c r="Q189" s="224">
        <v>49.630000000000003</v>
      </c>
      <c r="R189" s="224">
        <f>Q189*H189</f>
        <v>49.630000000000003</v>
      </c>
      <c r="S189" s="224">
        <v>0</v>
      </c>
      <c r="T189" s="225">
        <f>S189*H189</f>
        <v>0</v>
      </c>
      <c r="U189" s="40"/>
      <c r="V189" s="40"/>
      <c r="W189" s="40"/>
      <c r="X189" s="40"/>
      <c r="Y189" s="40"/>
      <c r="Z189" s="40"/>
      <c r="AA189" s="40"/>
      <c r="AB189" s="40"/>
      <c r="AC189" s="40"/>
      <c r="AD189" s="40"/>
      <c r="AE189" s="40"/>
      <c r="AR189" s="226" t="s">
        <v>275</v>
      </c>
      <c r="AT189" s="226" t="s">
        <v>176</v>
      </c>
      <c r="AU189" s="226" t="s">
        <v>81</v>
      </c>
      <c r="AY189" s="19" t="s">
        <v>174</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275</v>
      </c>
      <c r="BM189" s="226" t="s">
        <v>738</v>
      </c>
    </row>
    <row r="190" s="2" customFormat="1">
      <c r="A190" s="40"/>
      <c r="B190" s="41"/>
      <c r="C190" s="42"/>
      <c r="D190" s="228" t="s">
        <v>183</v>
      </c>
      <c r="E190" s="42"/>
      <c r="F190" s="229" t="s">
        <v>2956</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183</v>
      </c>
      <c r="AU190" s="19" t="s">
        <v>81</v>
      </c>
    </row>
    <row r="191" s="2" customFormat="1" ht="55.5" customHeight="1">
      <c r="A191" s="40"/>
      <c r="B191" s="41"/>
      <c r="C191" s="215" t="s">
        <v>455</v>
      </c>
      <c r="D191" s="215" t="s">
        <v>176</v>
      </c>
      <c r="E191" s="216" t="s">
        <v>2957</v>
      </c>
      <c r="F191" s="217" t="s">
        <v>2958</v>
      </c>
      <c r="G191" s="218" t="s">
        <v>366</v>
      </c>
      <c r="H191" s="219">
        <v>1</v>
      </c>
      <c r="I191" s="220"/>
      <c r="J191" s="221">
        <f>ROUND(I191*H191,2)</f>
        <v>0</v>
      </c>
      <c r="K191" s="217" t="s">
        <v>19</v>
      </c>
      <c r="L191" s="46"/>
      <c r="M191" s="222" t="s">
        <v>19</v>
      </c>
      <c r="N191" s="223" t="s">
        <v>43</v>
      </c>
      <c r="O191" s="86"/>
      <c r="P191" s="224">
        <f>O191*H191</f>
        <v>0</v>
      </c>
      <c r="Q191" s="224">
        <v>14.5</v>
      </c>
      <c r="R191" s="224">
        <f>Q191*H191</f>
        <v>14.5</v>
      </c>
      <c r="S191" s="224">
        <v>0</v>
      </c>
      <c r="T191" s="225">
        <f>S191*H191</f>
        <v>0</v>
      </c>
      <c r="U191" s="40"/>
      <c r="V191" s="40"/>
      <c r="W191" s="40"/>
      <c r="X191" s="40"/>
      <c r="Y191" s="40"/>
      <c r="Z191" s="40"/>
      <c r="AA191" s="40"/>
      <c r="AB191" s="40"/>
      <c r="AC191" s="40"/>
      <c r="AD191" s="40"/>
      <c r="AE191" s="40"/>
      <c r="AR191" s="226" t="s">
        <v>275</v>
      </c>
      <c r="AT191" s="226" t="s">
        <v>176</v>
      </c>
      <c r="AU191" s="226" t="s">
        <v>81</v>
      </c>
      <c r="AY191" s="19" t="s">
        <v>174</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275</v>
      </c>
      <c r="BM191" s="226" t="s">
        <v>750</v>
      </c>
    </row>
    <row r="192" s="2" customFormat="1">
      <c r="A192" s="40"/>
      <c r="B192" s="41"/>
      <c r="C192" s="42"/>
      <c r="D192" s="228" t="s">
        <v>183</v>
      </c>
      <c r="E192" s="42"/>
      <c r="F192" s="229" t="s">
        <v>2959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183</v>
      </c>
      <c r="AU192" s="19" t="s">
        <v>81</v>
      </c>
    </row>
    <row r="193" s="12" customFormat="1" ht="22.8" customHeight="1">
      <c r="A193" s="12"/>
      <c r="B193" s="199"/>
      <c r="C193" s="200"/>
      <c r="D193" s="201" t="s">
        <v>71</v>
      </c>
      <c r="E193" s="213" t="s">
        <v>2960</v>
      </c>
      <c r="F193" s="213" t="s">
        <v>2961</v>
      </c>
      <c r="G193" s="200"/>
      <c r="H193" s="200"/>
      <c r="I193" s="203"/>
      <c r="J193" s="214">
        <f>BK193</f>
        <v>0</v>
      </c>
      <c r="K193" s="200"/>
      <c r="L193" s="205"/>
      <c r="M193" s="206"/>
      <c r="N193" s="207"/>
      <c r="O193" s="207"/>
      <c r="P193" s="208">
        <f>SUM(P194:P211)</f>
        <v>0</v>
      </c>
      <c r="Q193" s="207"/>
      <c r="R193" s="208">
        <f>SUM(R194:R211)</f>
        <v>79.280000000000001</v>
      </c>
      <c r="S193" s="207"/>
      <c r="T193" s="209">
        <f>SUM(T194:T211)</f>
        <v>0</v>
      </c>
      <c r="U193" s="12"/>
      <c r="V193" s="12"/>
      <c r="W193" s="12"/>
      <c r="X193" s="12"/>
      <c r="Y193" s="12"/>
      <c r="Z193" s="12"/>
      <c r="AA193" s="12"/>
      <c r="AB193" s="12"/>
      <c r="AC193" s="12"/>
      <c r="AD193" s="12"/>
      <c r="AE193" s="12"/>
      <c r="AR193" s="210" t="s">
        <v>79</v>
      </c>
      <c r="AT193" s="211" t="s">
        <v>71</v>
      </c>
      <c r="AU193" s="211" t="s">
        <v>79</v>
      </c>
      <c r="AY193" s="210" t="s">
        <v>174</v>
      </c>
      <c r="BK193" s="212">
        <f>SUM(BK194:BK211)</f>
        <v>0</v>
      </c>
    </row>
    <row r="194" s="2" customFormat="1">
      <c r="A194" s="40"/>
      <c r="B194" s="41"/>
      <c r="C194" s="215" t="s">
        <v>461</v>
      </c>
      <c r="D194" s="215" t="s">
        <v>176</v>
      </c>
      <c r="E194" s="216" t="s">
        <v>2962</v>
      </c>
      <c r="F194" s="217" t="s">
        <v>2963</v>
      </c>
      <c r="G194" s="218" t="s">
        <v>179</v>
      </c>
      <c r="H194" s="219">
        <v>90</v>
      </c>
      <c r="I194" s="220"/>
      <c r="J194" s="221">
        <f>ROUND(I194*H194,2)</f>
        <v>0</v>
      </c>
      <c r="K194" s="217" t="s">
        <v>19</v>
      </c>
      <c r="L194" s="46"/>
      <c r="M194" s="222" t="s">
        <v>19</v>
      </c>
      <c r="N194" s="223" t="s">
        <v>43</v>
      </c>
      <c r="O194" s="86"/>
      <c r="P194" s="224">
        <f>O194*H194</f>
        <v>0</v>
      </c>
      <c r="Q194" s="224">
        <v>0.23999999999999999</v>
      </c>
      <c r="R194" s="224">
        <f>Q194*H194</f>
        <v>21.599999999999998</v>
      </c>
      <c r="S194" s="224">
        <v>0</v>
      </c>
      <c r="T194" s="225">
        <f>S194*H194</f>
        <v>0</v>
      </c>
      <c r="U194" s="40"/>
      <c r="V194" s="40"/>
      <c r="W194" s="40"/>
      <c r="X194" s="40"/>
      <c r="Y194" s="40"/>
      <c r="Z194" s="40"/>
      <c r="AA194" s="40"/>
      <c r="AB194" s="40"/>
      <c r="AC194" s="40"/>
      <c r="AD194" s="40"/>
      <c r="AE194" s="40"/>
      <c r="AR194" s="226" t="s">
        <v>275</v>
      </c>
      <c r="AT194" s="226" t="s">
        <v>176</v>
      </c>
      <c r="AU194" s="226" t="s">
        <v>81</v>
      </c>
      <c r="AY194" s="19" t="s">
        <v>174</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275</v>
      </c>
      <c r="BM194" s="226" t="s">
        <v>765</v>
      </c>
    </row>
    <row r="195" s="2" customFormat="1">
      <c r="A195" s="40"/>
      <c r="B195" s="41"/>
      <c r="C195" s="42"/>
      <c r="D195" s="228" t="s">
        <v>183</v>
      </c>
      <c r="E195" s="42"/>
      <c r="F195" s="229" t="s">
        <v>2963</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183</v>
      </c>
      <c r="AU195" s="19" t="s">
        <v>81</v>
      </c>
    </row>
    <row r="196" s="2" customFormat="1">
      <c r="A196" s="40"/>
      <c r="B196" s="41"/>
      <c r="C196" s="215" t="s">
        <v>430</v>
      </c>
      <c r="D196" s="215" t="s">
        <v>176</v>
      </c>
      <c r="E196" s="216" t="s">
        <v>2964</v>
      </c>
      <c r="F196" s="217" t="s">
        <v>2965</v>
      </c>
      <c r="G196" s="218" t="s">
        <v>179</v>
      </c>
      <c r="H196" s="219">
        <v>55</v>
      </c>
      <c r="I196" s="220"/>
      <c r="J196" s="221">
        <f>ROUND(I196*H196,2)</f>
        <v>0</v>
      </c>
      <c r="K196" s="217" t="s">
        <v>19</v>
      </c>
      <c r="L196" s="46"/>
      <c r="M196" s="222" t="s">
        <v>19</v>
      </c>
      <c r="N196" s="223" t="s">
        <v>43</v>
      </c>
      <c r="O196" s="86"/>
      <c r="P196" s="224">
        <f>O196*H196</f>
        <v>0</v>
      </c>
      <c r="Q196" s="224">
        <v>0.29999999999999999</v>
      </c>
      <c r="R196" s="224">
        <f>Q196*H196</f>
        <v>16.5</v>
      </c>
      <c r="S196" s="224">
        <v>0</v>
      </c>
      <c r="T196" s="225">
        <f>S196*H196</f>
        <v>0</v>
      </c>
      <c r="U196" s="40"/>
      <c r="V196" s="40"/>
      <c r="W196" s="40"/>
      <c r="X196" s="40"/>
      <c r="Y196" s="40"/>
      <c r="Z196" s="40"/>
      <c r="AA196" s="40"/>
      <c r="AB196" s="40"/>
      <c r="AC196" s="40"/>
      <c r="AD196" s="40"/>
      <c r="AE196" s="40"/>
      <c r="AR196" s="226" t="s">
        <v>275</v>
      </c>
      <c r="AT196" s="226" t="s">
        <v>176</v>
      </c>
      <c r="AU196" s="226" t="s">
        <v>81</v>
      </c>
      <c r="AY196" s="19" t="s">
        <v>174</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275</v>
      </c>
      <c r="BM196" s="226" t="s">
        <v>777</v>
      </c>
    </row>
    <row r="197" s="2" customFormat="1">
      <c r="A197" s="40"/>
      <c r="B197" s="41"/>
      <c r="C197" s="42"/>
      <c r="D197" s="228" t="s">
        <v>183</v>
      </c>
      <c r="E197" s="42"/>
      <c r="F197" s="229" t="s">
        <v>2965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183</v>
      </c>
      <c r="AU197" s="19" t="s">
        <v>81</v>
      </c>
    </row>
    <row r="198" s="2" customFormat="1">
      <c r="A198" s="40"/>
      <c r="B198" s="41"/>
      <c r="C198" s="215" t="s">
        <v>475</v>
      </c>
      <c r="D198" s="215" t="s">
        <v>176</v>
      </c>
      <c r="E198" s="216" t="s">
        <v>2966</v>
      </c>
      <c r="F198" s="217" t="s">
        <v>2967</v>
      </c>
      <c r="G198" s="218" t="s">
        <v>179</v>
      </c>
      <c r="H198" s="219">
        <v>56</v>
      </c>
      <c r="I198" s="220"/>
      <c r="J198" s="221">
        <f>ROUND(I198*H198,2)</f>
        <v>0</v>
      </c>
      <c r="K198" s="217" t="s">
        <v>19</v>
      </c>
      <c r="L198" s="46"/>
      <c r="M198" s="222" t="s">
        <v>19</v>
      </c>
      <c r="N198" s="223" t="s">
        <v>43</v>
      </c>
      <c r="O198" s="86"/>
      <c r="P198" s="224">
        <f>O198*H198</f>
        <v>0</v>
      </c>
      <c r="Q198" s="224">
        <v>0.34999999999999998</v>
      </c>
      <c r="R198" s="224">
        <f>Q198*H198</f>
        <v>19.599999999999998</v>
      </c>
      <c r="S198" s="224">
        <v>0</v>
      </c>
      <c r="T198" s="225">
        <f>S198*H198</f>
        <v>0</v>
      </c>
      <c r="U198" s="40"/>
      <c r="V198" s="40"/>
      <c r="W198" s="40"/>
      <c r="X198" s="40"/>
      <c r="Y198" s="40"/>
      <c r="Z198" s="40"/>
      <c r="AA198" s="40"/>
      <c r="AB198" s="40"/>
      <c r="AC198" s="40"/>
      <c r="AD198" s="40"/>
      <c r="AE198" s="40"/>
      <c r="AR198" s="226" t="s">
        <v>275</v>
      </c>
      <c r="AT198" s="226" t="s">
        <v>176</v>
      </c>
      <c r="AU198" s="226" t="s">
        <v>81</v>
      </c>
      <c r="AY198" s="19" t="s">
        <v>174</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275</v>
      </c>
      <c r="BM198" s="226" t="s">
        <v>790</v>
      </c>
    </row>
    <row r="199" s="2" customFormat="1">
      <c r="A199" s="40"/>
      <c r="B199" s="41"/>
      <c r="C199" s="42"/>
      <c r="D199" s="228" t="s">
        <v>183</v>
      </c>
      <c r="E199" s="42"/>
      <c r="F199" s="229" t="s">
        <v>2967</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183</v>
      </c>
      <c r="AU199" s="19" t="s">
        <v>81</v>
      </c>
    </row>
    <row r="200" s="2" customFormat="1">
      <c r="A200" s="40"/>
      <c r="B200" s="41"/>
      <c r="C200" s="215" t="s">
        <v>482</v>
      </c>
      <c r="D200" s="215" t="s">
        <v>176</v>
      </c>
      <c r="E200" s="216" t="s">
        <v>2968</v>
      </c>
      <c r="F200" s="217" t="s">
        <v>2969</v>
      </c>
      <c r="G200" s="218" t="s">
        <v>179</v>
      </c>
      <c r="H200" s="219">
        <v>55</v>
      </c>
      <c r="I200" s="220"/>
      <c r="J200" s="221">
        <f>ROUND(I200*H200,2)</f>
        <v>0</v>
      </c>
      <c r="K200" s="217" t="s">
        <v>19</v>
      </c>
      <c r="L200" s="46"/>
      <c r="M200" s="222" t="s">
        <v>19</v>
      </c>
      <c r="N200" s="223" t="s">
        <v>43</v>
      </c>
      <c r="O200" s="86"/>
      <c r="P200" s="224">
        <f>O200*H200</f>
        <v>0</v>
      </c>
      <c r="Q200" s="224">
        <v>0.37</v>
      </c>
      <c r="R200" s="224">
        <f>Q200*H200</f>
        <v>20.350000000000001</v>
      </c>
      <c r="S200" s="224">
        <v>0</v>
      </c>
      <c r="T200" s="225">
        <f>S200*H200</f>
        <v>0</v>
      </c>
      <c r="U200" s="40"/>
      <c r="V200" s="40"/>
      <c r="W200" s="40"/>
      <c r="X200" s="40"/>
      <c r="Y200" s="40"/>
      <c r="Z200" s="40"/>
      <c r="AA200" s="40"/>
      <c r="AB200" s="40"/>
      <c r="AC200" s="40"/>
      <c r="AD200" s="40"/>
      <c r="AE200" s="40"/>
      <c r="AR200" s="226" t="s">
        <v>275</v>
      </c>
      <c r="AT200" s="226" t="s">
        <v>176</v>
      </c>
      <c r="AU200" s="226" t="s">
        <v>81</v>
      </c>
      <c r="AY200" s="19" t="s">
        <v>174</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275</v>
      </c>
      <c r="BM200" s="226" t="s">
        <v>801</v>
      </c>
    </row>
    <row r="201" s="2" customFormat="1">
      <c r="A201" s="40"/>
      <c r="B201" s="41"/>
      <c r="C201" s="42"/>
      <c r="D201" s="228" t="s">
        <v>183</v>
      </c>
      <c r="E201" s="42"/>
      <c r="F201" s="229" t="s">
        <v>2969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183</v>
      </c>
      <c r="AU201" s="19" t="s">
        <v>81</v>
      </c>
    </row>
    <row r="202" s="2" customFormat="1" ht="66.75" customHeight="1">
      <c r="A202" s="40"/>
      <c r="B202" s="41"/>
      <c r="C202" s="215" t="s">
        <v>488</v>
      </c>
      <c r="D202" s="215" t="s">
        <v>176</v>
      </c>
      <c r="E202" s="216" t="s">
        <v>2970</v>
      </c>
      <c r="F202" s="217" t="s">
        <v>2971</v>
      </c>
      <c r="G202" s="218" t="s">
        <v>179</v>
      </c>
      <c r="H202" s="219">
        <v>3</v>
      </c>
      <c r="I202" s="220"/>
      <c r="J202" s="221">
        <f>ROUND(I202*H202,2)</f>
        <v>0</v>
      </c>
      <c r="K202" s="217" t="s">
        <v>19</v>
      </c>
      <c r="L202" s="46"/>
      <c r="M202" s="222" t="s">
        <v>19</v>
      </c>
      <c r="N202" s="223" t="s">
        <v>43</v>
      </c>
      <c r="O202" s="86"/>
      <c r="P202" s="224">
        <f>O202*H202</f>
        <v>0</v>
      </c>
      <c r="Q202" s="224">
        <v>0.10000000000000001</v>
      </c>
      <c r="R202" s="224">
        <f>Q202*H202</f>
        <v>0.30000000000000004</v>
      </c>
      <c r="S202" s="224">
        <v>0</v>
      </c>
      <c r="T202" s="225">
        <f>S202*H202</f>
        <v>0</v>
      </c>
      <c r="U202" s="40"/>
      <c r="V202" s="40"/>
      <c r="W202" s="40"/>
      <c r="X202" s="40"/>
      <c r="Y202" s="40"/>
      <c r="Z202" s="40"/>
      <c r="AA202" s="40"/>
      <c r="AB202" s="40"/>
      <c r="AC202" s="40"/>
      <c r="AD202" s="40"/>
      <c r="AE202" s="40"/>
      <c r="AR202" s="226" t="s">
        <v>275</v>
      </c>
      <c r="AT202" s="226" t="s">
        <v>176</v>
      </c>
      <c r="AU202" s="226" t="s">
        <v>81</v>
      </c>
      <c r="AY202" s="19" t="s">
        <v>174</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275</v>
      </c>
      <c r="BM202" s="226" t="s">
        <v>808</v>
      </c>
    </row>
    <row r="203" s="2" customFormat="1">
      <c r="A203" s="40"/>
      <c r="B203" s="41"/>
      <c r="C203" s="42"/>
      <c r="D203" s="228" t="s">
        <v>183</v>
      </c>
      <c r="E203" s="42"/>
      <c r="F203" s="229" t="s">
        <v>2972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183</v>
      </c>
      <c r="AU203" s="19" t="s">
        <v>81</v>
      </c>
    </row>
    <row r="204" s="2" customFormat="1" ht="66.75" customHeight="1">
      <c r="A204" s="40"/>
      <c r="B204" s="41"/>
      <c r="C204" s="215" t="s">
        <v>495</v>
      </c>
      <c r="D204" s="215" t="s">
        <v>176</v>
      </c>
      <c r="E204" s="216" t="s">
        <v>2973</v>
      </c>
      <c r="F204" s="217" t="s">
        <v>2974</v>
      </c>
      <c r="G204" s="218" t="s">
        <v>179</v>
      </c>
      <c r="H204" s="219">
        <v>4</v>
      </c>
      <c r="I204" s="220"/>
      <c r="J204" s="221">
        <f>ROUND(I204*H204,2)</f>
        <v>0</v>
      </c>
      <c r="K204" s="217" t="s">
        <v>19</v>
      </c>
      <c r="L204" s="46"/>
      <c r="M204" s="222" t="s">
        <v>19</v>
      </c>
      <c r="N204" s="223" t="s">
        <v>43</v>
      </c>
      <c r="O204" s="86"/>
      <c r="P204" s="224">
        <f>O204*H204</f>
        <v>0</v>
      </c>
      <c r="Q204" s="224">
        <v>0.12</v>
      </c>
      <c r="R204" s="224">
        <f>Q204*H204</f>
        <v>0.47999999999999998</v>
      </c>
      <c r="S204" s="224">
        <v>0</v>
      </c>
      <c r="T204" s="225">
        <f>S204*H204</f>
        <v>0</v>
      </c>
      <c r="U204" s="40"/>
      <c r="V204" s="40"/>
      <c r="W204" s="40"/>
      <c r="X204" s="40"/>
      <c r="Y204" s="40"/>
      <c r="Z204" s="40"/>
      <c r="AA204" s="40"/>
      <c r="AB204" s="40"/>
      <c r="AC204" s="40"/>
      <c r="AD204" s="40"/>
      <c r="AE204" s="40"/>
      <c r="AR204" s="226" t="s">
        <v>275</v>
      </c>
      <c r="AT204" s="226" t="s">
        <v>176</v>
      </c>
      <c r="AU204" s="226" t="s">
        <v>81</v>
      </c>
      <c r="AY204" s="19" t="s">
        <v>174</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275</v>
      </c>
      <c r="BM204" s="226" t="s">
        <v>821</v>
      </c>
    </row>
    <row r="205" s="2" customFormat="1">
      <c r="A205" s="40"/>
      <c r="B205" s="41"/>
      <c r="C205" s="42"/>
      <c r="D205" s="228" t="s">
        <v>183</v>
      </c>
      <c r="E205" s="42"/>
      <c r="F205" s="229" t="s">
        <v>2975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183</v>
      </c>
      <c r="AU205" s="19" t="s">
        <v>81</v>
      </c>
    </row>
    <row r="206" s="2" customFormat="1" ht="66.75" customHeight="1">
      <c r="A206" s="40"/>
      <c r="B206" s="41"/>
      <c r="C206" s="215" t="s">
        <v>500</v>
      </c>
      <c r="D206" s="215" t="s">
        <v>176</v>
      </c>
      <c r="E206" s="216" t="s">
        <v>2976</v>
      </c>
      <c r="F206" s="217" t="s">
        <v>2977</v>
      </c>
      <c r="G206" s="218" t="s">
        <v>179</v>
      </c>
      <c r="H206" s="219">
        <v>3</v>
      </c>
      <c r="I206" s="220"/>
      <c r="J206" s="221">
        <f>ROUND(I206*H206,2)</f>
        <v>0</v>
      </c>
      <c r="K206" s="217" t="s">
        <v>19</v>
      </c>
      <c r="L206" s="46"/>
      <c r="M206" s="222" t="s">
        <v>19</v>
      </c>
      <c r="N206" s="223" t="s">
        <v>43</v>
      </c>
      <c r="O206" s="86"/>
      <c r="P206" s="224">
        <f>O206*H206</f>
        <v>0</v>
      </c>
      <c r="Q206" s="224">
        <v>0.14999999999999999</v>
      </c>
      <c r="R206" s="224">
        <f>Q206*H206</f>
        <v>0.44999999999999996</v>
      </c>
      <c r="S206" s="224">
        <v>0</v>
      </c>
      <c r="T206" s="225">
        <f>S206*H206</f>
        <v>0</v>
      </c>
      <c r="U206" s="40"/>
      <c r="V206" s="40"/>
      <c r="W206" s="40"/>
      <c r="X206" s="40"/>
      <c r="Y206" s="40"/>
      <c r="Z206" s="40"/>
      <c r="AA206" s="40"/>
      <c r="AB206" s="40"/>
      <c r="AC206" s="40"/>
      <c r="AD206" s="40"/>
      <c r="AE206" s="40"/>
      <c r="AR206" s="226" t="s">
        <v>275</v>
      </c>
      <c r="AT206" s="226" t="s">
        <v>176</v>
      </c>
      <c r="AU206" s="226" t="s">
        <v>81</v>
      </c>
      <c r="AY206" s="19" t="s">
        <v>174</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275</v>
      </c>
      <c r="BM206" s="226" t="s">
        <v>835</v>
      </c>
    </row>
    <row r="207" s="2" customFormat="1">
      <c r="A207" s="40"/>
      <c r="B207" s="41"/>
      <c r="C207" s="42"/>
      <c r="D207" s="228" t="s">
        <v>183</v>
      </c>
      <c r="E207" s="42"/>
      <c r="F207" s="229" t="s">
        <v>2978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183</v>
      </c>
      <c r="AU207" s="19" t="s">
        <v>81</v>
      </c>
    </row>
    <row r="208" s="2" customFormat="1" ht="16.5" customHeight="1">
      <c r="A208" s="40"/>
      <c r="B208" s="41"/>
      <c r="C208" s="215" t="s">
        <v>514</v>
      </c>
      <c r="D208" s="215" t="s">
        <v>176</v>
      </c>
      <c r="E208" s="216" t="s">
        <v>2979</v>
      </c>
      <c r="F208" s="217" t="s">
        <v>2980</v>
      </c>
      <c r="G208" s="218" t="s">
        <v>179</v>
      </c>
      <c r="H208" s="219">
        <v>256</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275</v>
      </c>
      <c r="AT208" s="226" t="s">
        <v>176</v>
      </c>
      <c r="AU208" s="226" t="s">
        <v>81</v>
      </c>
      <c r="AY208" s="19" t="s">
        <v>174</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275</v>
      </c>
      <c r="BM208" s="226" t="s">
        <v>843</v>
      </c>
    </row>
    <row r="209" s="2" customFormat="1">
      <c r="A209" s="40"/>
      <c r="B209" s="41"/>
      <c r="C209" s="42"/>
      <c r="D209" s="228" t="s">
        <v>183</v>
      </c>
      <c r="E209" s="42"/>
      <c r="F209" s="229" t="s">
        <v>2980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183</v>
      </c>
      <c r="AU209" s="19" t="s">
        <v>81</v>
      </c>
    </row>
    <row r="210" s="2" customFormat="1" ht="16.5" customHeight="1">
      <c r="A210" s="40"/>
      <c r="B210" s="41"/>
      <c r="C210" s="215" t="s">
        <v>522</v>
      </c>
      <c r="D210" s="215" t="s">
        <v>176</v>
      </c>
      <c r="E210" s="216" t="s">
        <v>2981</v>
      </c>
      <c r="F210" s="217" t="s">
        <v>2982</v>
      </c>
      <c r="G210" s="218" t="s">
        <v>2846</v>
      </c>
      <c r="H210" s="219">
        <v>1280</v>
      </c>
      <c r="I210" s="220"/>
      <c r="J210" s="221">
        <f>ROUND(I210*H210,2)</f>
        <v>0</v>
      </c>
      <c r="K210" s="217" t="s">
        <v>19</v>
      </c>
      <c r="L210" s="46"/>
      <c r="M210" s="222" t="s">
        <v>19</v>
      </c>
      <c r="N210" s="223"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275</v>
      </c>
      <c r="AT210" s="226" t="s">
        <v>176</v>
      </c>
      <c r="AU210" s="226" t="s">
        <v>81</v>
      </c>
      <c r="AY210" s="19" t="s">
        <v>174</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275</v>
      </c>
      <c r="BM210" s="226" t="s">
        <v>856</v>
      </c>
    </row>
    <row r="211" s="2" customFormat="1">
      <c r="A211" s="40"/>
      <c r="B211" s="41"/>
      <c r="C211" s="42"/>
      <c r="D211" s="228" t="s">
        <v>183</v>
      </c>
      <c r="E211" s="42"/>
      <c r="F211" s="229" t="s">
        <v>2982</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183</v>
      </c>
      <c r="AU211" s="19" t="s">
        <v>81</v>
      </c>
    </row>
    <row r="212" s="12" customFormat="1" ht="22.8" customHeight="1">
      <c r="A212" s="12"/>
      <c r="B212" s="199"/>
      <c r="C212" s="200"/>
      <c r="D212" s="201" t="s">
        <v>71</v>
      </c>
      <c r="E212" s="213" t="s">
        <v>2983</v>
      </c>
      <c r="F212" s="213" t="s">
        <v>2984</v>
      </c>
      <c r="G212" s="200"/>
      <c r="H212" s="200"/>
      <c r="I212" s="203"/>
      <c r="J212" s="214">
        <f>BK212</f>
        <v>0</v>
      </c>
      <c r="K212" s="200"/>
      <c r="L212" s="205"/>
      <c r="M212" s="206"/>
      <c r="N212" s="207"/>
      <c r="O212" s="207"/>
      <c r="P212" s="208">
        <f>SUM(P213:P216)</f>
        <v>0</v>
      </c>
      <c r="Q212" s="207"/>
      <c r="R212" s="208">
        <f>SUM(R213:R216)</f>
        <v>27.5</v>
      </c>
      <c r="S212" s="207"/>
      <c r="T212" s="209">
        <f>SUM(T213:T216)</f>
        <v>0</v>
      </c>
      <c r="U212" s="12"/>
      <c r="V212" s="12"/>
      <c r="W212" s="12"/>
      <c r="X212" s="12"/>
      <c r="Y212" s="12"/>
      <c r="Z212" s="12"/>
      <c r="AA212" s="12"/>
      <c r="AB212" s="12"/>
      <c r="AC212" s="12"/>
      <c r="AD212" s="12"/>
      <c r="AE212" s="12"/>
      <c r="AR212" s="210" t="s">
        <v>79</v>
      </c>
      <c r="AT212" s="211" t="s">
        <v>71</v>
      </c>
      <c r="AU212" s="211" t="s">
        <v>79</v>
      </c>
      <c r="AY212" s="210" t="s">
        <v>174</v>
      </c>
      <c r="BK212" s="212">
        <f>SUM(BK213:BK216)</f>
        <v>0</v>
      </c>
    </row>
    <row r="213" s="2" customFormat="1" ht="16.5" customHeight="1">
      <c r="A213" s="40"/>
      <c r="B213" s="41"/>
      <c r="C213" s="215" t="s">
        <v>528</v>
      </c>
      <c r="D213" s="215" t="s">
        <v>176</v>
      </c>
      <c r="E213" s="216" t="s">
        <v>2985</v>
      </c>
      <c r="F213" s="217" t="s">
        <v>2986</v>
      </c>
      <c r="G213" s="218" t="s">
        <v>272</v>
      </c>
      <c r="H213" s="219">
        <v>25</v>
      </c>
      <c r="I213" s="220"/>
      <c r="J213" s="221">
        <f>ROUND(I213*H213,2)</f>
        <v>0</v>
      </c>
      <c r="K213" s="217" t="s">
        <v>19</v>
      </c>
      <c r="L213" s="46"/>
      <c r="M213" s="222" t="s">
        <v>19</v>
      </c>
      <c r="N213" s="223" t="s">
        <v>43</v>
      </c>
      <c r="O213" s="86"/>
      <c r="P213" s="224">
        <f>O213*H213</f>
        <v>0</v>
      </c>
      <c r="Q213" s="224">
        <v>1</v>
      </c>
      <c r="R213" s="224">
        <f>Q213*H213</f>
        <v>25</v>
      </c>
      <c r="S213" s="224">
        <v>0</v>
      </c>
      <c r="T213" s="225">
        <f>S213*H213</f>
        <v>0</v>
      </c>
      <c r="U213" s="40"/>
      <c r="V213" s="40"/>
      <c r="W213" s="40"/>
      <c r="X213" s="40"/>
      <c r="Y213" s="40"/>
      <c r="Z213" s="40"/>
      <c r="AA213" s="40"/>
      <c r="AB213" s="40"/>
      <c r="AC213" s="40"/>
      <c r="AD213" s="40"/>
      <c r="AE213" s="40"/>
      <c r="AR213" s="226" t="s">
        <v>275</v>
      </c>
      <c r="AT213" s="226" t="s">
        <v>176</v>
      </c>
      <c r="AU213" s="226" t="s">
        <v>81</v>
      </c>
      <c r="AY213" s="19" t="s">
        <v>174</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275</v>
      </c>
      <c r="BM213" s="226" t="s">
        <v>868</v>
      </c>
    </row>
    <row r="214" s="2" customFormat="1">
      <c r="A214" s="40"/>
      <c r="B214" s="41"/>
      <c r="C214" s="42"/>
      <c r="D214" s="228" t="s">
        <v>183</v>
      </c>
      <c r="E214" s="42"/>
      <c r="F214" s="229" t="s">
        <v>2986</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183</v>
      </c>
      <c r="AU214" s="19" t="s">
        <v>81</v>
      </c>
    </row>
    <row r="215" s="2" customFormat="1" ht="16.5" customHeight="1">
      <c r="A215" s="40"/>
      <c r="B215" s="41"/>
      <c r="C215" s="215" t="s">
        <v>534</v>
      </c>
      <c r="D215" s="215" t="s">
        <v>176</v>
      </c>
      <c r="E215" s="216" t="s">
        <v>2987</v>
      </c>
      <c r="F215" s="217" t="s">
        <v>2988</v>
      </c>
      <c r="G215" s="218" t="s">
        <v>272</v>
      </c>
      <c r="H215" s="219">
        <v>25</v>
      </c>
      <c r="I215" s="220"/>
      <c r="J215" s="221">
        <f>ROUND(I215*H215,2)</f>
        <v>0</v>
      </c>
      <c r="K215" s="217" t="s">
        <v>19</v>
      </c>
      <c r="L215" s="46"/>
      <c r="M215" s="222" t="s">
        <v>19</v>
      </c>
      <c r="N215" s="223" t="s">
        <v>43</v>
      </c>
      <c r="O215" s="86"/>
      <c r="P215" s="224">
        <f>O215*H215</f>
        <v>0</v>
      </c>
      <c r="Q215" s="224">
        <v>0.10000000000000001</v>
      </c>
      <c r="R215" s="224">
        <f>Q215*H215</f>
        <v>2.5</v>
      </c>
      <c r="S215" s="224">
        <v>0</v>
      </c>
      <c r="T215" s="225">
        <f>S215*H215</f>
        <v>0</v>
      </c>
      <c r="U215" s="40"/>
      <c r="V215" s="40"/>
      <c r="W215" s="40"/>
      <c r="X215" s="40"/>
      <c r="Y215" s="40"/>
      <c r="Z215" s="40"/>
      <c r="AA215" s="40"/>
      <c r="AB215" s="40"/>
      <c r="AC215" s="40"/>
      <c r="AD215" s="40"/>
      <c r="AE215" s="40"/>
      <c r="AR215" s="226" t="s">
        <v>275</v>
      </c>
      <c r="AT215" s="226" t="s">
        <v>176</v>
      </c>
      <c r="AU215" s="226" t="s">
        <v>81</v>
      </c>
      <c r="AY215" s="19" t="s">
        <v>174</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275</v>
      </c>
      <c r="BM215" s="226" t="s">
        <v>882</v>
      </c>
    </row>
    <row r="216" s="2" customFormat="1">
      <c r="A216" s="40"/>
      <c r="B216" s="41"/>
      <c r="C216" s="42"/>
      <c r="D216" s="228" t="s">
        <v>183</v>
      </c>
      <c r="E216" s="42"/>
      <c r="F216" s="229" t="s">
        <v>2988</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183</v>
      </c>
      <c r="AU216" s="19" t="s">
        <v>81</v>
      </c>
    </row>
    <row r="217" s="12" customFormat="1" ht="22.8" customHeight="1">
      <c r="A217" s="12"/>
      <c r="B217" s="199"/>
      <c r="C217" s="200"/>
      <c r="D217" s="201" t="s">
        <v>71</v>
      </c>
      <c r="E217" s="213" t="s">
        <v>2989</v>
      </c>
      <c r="F217" s="213" t="s">
        <v>2990</v>
      </c>
      <c r="G217" s="200"/>
      <c r="H217" s="200"/>
      <c r="I217" s="203"/>
      <c r="J217" s="214">
        <f>BK217</f>
        <v>0</v>
      </c>
      <c r="K217" s="200"/>
      <c r="L217" s="205"/>
      <c r="M217" s="206"/>
      <c r="N217" s="207"/>
      <c r="O217" s="207"/>
      <c r="P217" s="208">
        <f>SUM(P218:P225)</f>
        <v>0</v>
      </c>
      <c r="Q217" s="207"/>
      <c r="R217" s="208">
        <f>SUM(R218:R225)</f>
        <v>0</v>
      </c>
      <c r="S217" s="207"/>
      <c r="T217" s="209">
        <f>SUM(T218:T225)</f>
        <v>0</v>
      </c>
      <c r="U217" s="12"/>
      <c r="V217" s="12"/>
      <c r="W217" s="12"/>
      <c r="X217" s="12"/>
      <c r="Y217" s="12"/>
      <c r="Z217" s="12"/>
      <c r="AA217" s="12"/>
      <c r="AB217" s="12"/>
      <c r="AC217" s="12"/>
      <c r="AD217" s="12"/>
      <c r="AE217" s="12"/>
      <c r="AR217" s="210" t="s">
        <v>79</v>
      </c>
      <c r="AT217" s="211" t="s">
        <v>71</v>
      </c>
      <c r="AU217" s="211" t="s">
        <v>79</v>
      </c>
      <c r="AY217" s="210" t="s">
        <v>174</v>
      </c>
      <c r="BK217" s="212">
        <f>SUM(BK218:BK225)</f>
        <v>0</v>
      </c>
    </row>
    <row r="218" s="2" customFormat="1" ht="16.5" customHeight="1">
      <c r="A218" s="40"/>
      <c r="B218" s="41"/>
      <c r="C218" s="215" t="s">
        <v>543</v>
      </c>
      <c r="D218" s="215" t="s">
        <v>176</v>
      </c>
      <c r="E218" s="216" t="s">
        <v>2991</v>
      </c>
      <c r="F218" s="217" t="s">
        <v>2992</v>
      </c>
      <c r="G218" s="218" t="s">
        <v>272</v>
      </c>
      <c r="H218" s="219">
        <v>4019</v>
      </c>
      <c r="I218" s="220"/>
      <c r="J218" s="221">
        <f>ROUND(I218*H218,2)</f>
        <v>0</v>
      </c>
      <c r="K218" s="217" t="s">
        <v>19</v>
      </c>
      <c r="L218" s="46"/>
      <c r="M218" s="222" t="s">
        <v>19</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275</v>
      </c>
      <c r="AT218" s="226" t="s">
        <v>176</v>
      </c>
      <c r="AU218" s="226" t="s">
        <v>81</v>
      </c>
      <c r="AY218" s="19" t="s">
        <v>174</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275</v>
      </c>
      <c r="BM218" s="226" t="s">
        <v>2993</v>
      </c>
    </row>
    <row r="219" s="2" customFormat="1">
      <c r="A219" s="40"/>
      <c r="B219" s="41"/>
      <c r="C219" s="42"/>
      <c r="D219" s="228" t="s">
        <v>183</v>
      </c>
      <c r="E219" s="42"/>
      <c r="F219" s="229" t="s">
        <v>2992</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183</v>
      </c>
      <c r="AU219" s="19" t="s">
        <v>81</v>
      </c>
    </row>
    <row r="220" s="2" customFormat="1" ht="16.5" customHeight="1">
      <c r="A220" s="40"/>
      <c r="B220" s="41"/>
      <c r="C220" s="215" t="s">
        <v>578</v>
      </c>
      <c r="D220" s="215" t="s">
        <v>176</v>
      </c>
      <c r="E220" s="216" t="s">
        <v>2994</v>
      </c>
      <c r="F220" s="217" t="s">
        <v>2995</v>
      </c>
      <c r="G220" s="218" t="s">
        <v>2996</v>
      </c>
      <c r="H220" s="219">
        <v>48</v>
      </c>
      <c r="I220" s="220"/>
      <c r="J220" s="221">
        <f>ROUND(I220*H220,2)</f>
        <v>0</v>
      </c>
      <c r="K220" s="217" t="s">
        <v>19</v>
      </c>
      <c r="L220" s="46"/>
      <c r="M220" s="222" t="s">
        <v>19</v>
      </c>
      <c r="N220" s="223"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275</v>
      </c>
      <c r="AT220" s="226" t="s">
        <v>176</v>
      </c>
      <c r="AU220" s="226" t="s">
        <v>81</v>
      </c>
      <c r="AY220" s="19" t="s">
        <v>174</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275</v>
      </c>
      <c r="BM220" s="226" t="s">
        <v>2997</v>
      </c>
    </row>
    <row r="221" s="2" customFormat="1">
      <c r="A221" s="40"/>
      <c r="B221" s="41"/>
      <c r="C221" s="42"/>
      <c r="D221" s="228" t="s">
        <v>183</v>
      </c>
      <c r="E221" s="42"/>
      <c r="F221" s="229" t="s">
        <v>2995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183</v>
      </c>
      <c r="AU221" s="19" t="s">
        <v>81</v>
      </c>
    </row>
    <row r="222" s="2" customFormat="1" ht="16.5" customHeight="1">
      <c r="A222" s="40"/>
      <c r="B222" s="41"/>
      <c r="C222" s="215" t="s">
        <v>585</v>
      </c>
      <c r="D222" s="215" t="s">
        <v>176</v>
      </c>
      <c r="E222" s="216" t="s">
        <v>2998</v>
      </c>
      <c r="F222" s="217" t="s">
        <v>2999</v>
      </c>
      <c r="G222" s="218" t="s">
        <v>2857</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275</v>
      </c>
      <c r="AT222" s="226" t="s">
        <v>176</v>
      </c>
      <c r="AU222" s="226" t="s">
        <v>81</v>
      </c>
      <c r="AY222" s="19" t="s">
        <v>174</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275</v>
      </c>
      <c r="BM222" s="226" t="s">
        <v>3000</v>
      </c>
    </row>
    <row r="223" s="2" customFormat="1">
      <c r="A223" s="40"/>
      <c r="B223" s="41"/>
      <c r="C223" s="42"/>
      <c r="D223" s="228" t="s">
        <v>183</v>
      </c>
      <c r="E223" s="42"/>
      <c r="F223" s="229" t="s">
        <v>2999</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183</v>
      </c>
      <c r="AU223" s="19" t="s">
        <v>81</v>
      </c>
    </row>
    <row r="224" s="2" customFormat="1" ht="16.5" customHeight="1">
      <c r="A224" s="40"/>
      <c r="B224" s="41"/>
      <c r="C224" s="215" t="s">
        <v>590</v>
      </c>
      <c r="D224" s="215" t="s">
        <v>176</v>
      </c>
      <c r="E224" s="216" t="s">
        <v>3001</v>
      </c>
      <c r="F224" s="217" t="s">
        <v>3002</v>
      </c>
      <c r="G224" s="218" t="s">
        <v>2857</v>
      </c>
      <c r="H224" s="219">
        <v>1</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275</v>
      </c>
      <c r="AT224" s="226" t="s">
        <v>176</v>
      </c>
      <c r="AU224" s="226" t="s">
        <v>81</v>
      </c>
      <c r="AY224" s="19" t="s">
        <v>174</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275</v>
      </c>
      <c r="BM224" s="226" t="s">
        <v>3003</v>
      </c>
    </row>
    <row r="225" s="2" customFormat="1">
      <c r="A225" s="40"/>
      <c r="B225" s="41"/>
      <c r="C225" s="42"/>
      <c r="D225" s="228" t="s">
        <v>183</v>
      </c>
      <c r="E225" s="42"/>
      <c r="F225" s="229" t="s">
        <v>3002</v>
      </c>
      <c r="G225" s="42"/>
      <c r="H225" s="42"/>
      <c r="I225" s="230"/>
      <c r="J225" s="42"/>
      <c r="K225" s="42"/>
      <c r="L225" s="46"/>
      <c r="M225" s="265"/>
      <c r="N225" s="266"/>
      <c r="O225" s="267"/>
      <c r="P225" s="267"/>
      <c r="Q225" s="267"/>
      <c r="R225" s="267"/>
      <c r="S225" s="267"/>
      <c r="T225" s="268"/>
      <c r="U225" s="40"/>
      <c r="V225" s="40"/>
      <c r="W225" s="40"/>
      <c r="X225" s="40"/>
      <c r="Y225" s="40"/>
      <c r="Z225" s="40"/>
      <c r="AA225" s="40"/>
      <c r="AB225" s="40"/>
      <c r="AC225" s="40"/>
      <c r="AD225" s="40"/>
      <c r="AE225" s="40"/>
      <c r="AT225" s="19" t="s">
        <v>183</v>
      </c>
      <c r="AU225" s="19" t="s">
        <v>81</v>
      </c>
    </row>
    <row r="226" s="2" customFormat="1" ht="6.96" customHeight="1">
      <c r="A226" s="40"/>
      <c r="B226" s="61"/>
      <c r="C226" s="62"/>
      <c r="D226" s="62"/>
      <c r="E226" s="62"/>
      <c r="F226" s="62"/>
      <c r="G226" s="62"/>
      <c r="H226" s="62"/>
      <c r="I226" s="62"/>
      <c r="J226" s="62"/>
      <c r="K226" s="62"/>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q7VjmXhxhLpgQQUeJ6ncKevmD/btQKThM+yfrruEHiATRrm+hhRIW0dwwuUu8OWN0VZ3z0vy+NTqG1pbtw3LMA==" hashValue="QziCpcJx+//wcs3izI4RslkLatR5tAEqmHSsjOtPXcCU9u6d+lODS2VbkoixsJZAPGhQHcoW6omPIVb1uptUqQ==" algorithmName="SHA-512" password="ED5F"/>
  <autoFilter ref="C101:K225"/>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3004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ROUND((SUM(BE97:BE325)),  2)</f>
        <v>0</v>
      </c>
      <c r="G37" s="40"/>
      <c r="H37" s="40"/>
      <c r="I37" s="160">
        <v>0.20999999999999999</v>
      </c>
      <c r="J37" s="159">
        <f>ROUND(((SUM(BE97:BE325))*I37),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ROUND((SUM(BF97:BF325)),  2)</f>
        <v>0</v>
      </c>
      <c r="G38" s="40"/>
      <c r="H38" s="40"/>
      <c r="I38" s="160">
        <v>0.14999999999999999</v>
      </c>
      <c r="J38" s="159">
        <f>ROUND(((SUM(BF97:BF325))*I38),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ROUND((SUM(BG97:BG325)),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ROUND((SUM(BH97:BH325)),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ROUND((SUM(BI97:BI325)),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01.D.1.4.2. - VZT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142</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146</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3005</v>
      </c>
      <c r="E70" s="185"/>
      <c r="F70" s="185"/>
      <c r="G70" s="185"/>
      <c r="H70" s="185"/>
      <c r="I70" s="185"/>
      <c r="J70" s="186">
        <f>J100</f>
        <v>0</v>
      </c>
      <c r="K70" s="127"/>
      <c r="L70" s="187"/>
      <c r="S70" s="10"/>
      <c r="T70" s="10"/>
      <c r="U70" s="10"/>
      <c r="V70" s="10"/>
      <c r="W70" s="10"/>
      <c r="X70" s="10"/>
      <c r="Y70" s="10"/>
      <c r="Z70" s="10"/>
      <c r="AA70" s="10"/>
      <c r="AB70" s="10"/>
      <c r="AC70" s="10"/>
      <c r="AD70" s="10"/>
      <c r="AE70" s="10"/>
    </row>
    <row r="71" s="10" customFormat="1" ht="14.88" customHeight="1">
      <c r="A71" s="10"/>
      <c r="B71" s="183"/>
      <c r="C71" s="127"/>
      <c r="D71" s="184" t="s">
        <v>3006</v>
      </c>
      <c r="E71" s="185"/>
      <c r="F71" s="185"/>
      <c r="G71" s="185"/>
      <c r="H71" s="185"/>
      <c r="I71" s="185"/>
      <c r="J71" s="186">
        <f>J174</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3007</v>
      </c>
      <c r="E72" s="185"/>
      <c r="F72" s="185"/>
      <c r="G72" s="185"/>
      <c r="H72" s="185"/>
      <c r="I72" s="185"/>
      <c r="J72" s="186">
        <f>J228</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3008</v>
      </c>
      <c r="E73" s="185"/>
      <c r="F73" s="185"/>
      <c r="G73" s="185"/>
      <c r="H73" s="185"/>
      <c r="I73" s="185"/>
      <c r="J73" s="186">
        <f>J280</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159</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Nejdek, MŠ Lipová - Celková rekonstrukce</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116</v>
      </c>
      <c r="D84" s="24"/>
      <c r="E84" s="24"/>
      <c r="F84" s="24"/>
      <c r="G84" s="24"/>
      <c r="H84" s="24"/>
      <c r="I84" s="24"/>
      <c r="J84" s="24"/>
      <c r="K84" s="24"/>
      <c r="L84" s="22"/>
    </row>
    <row r="85" s="1" customFormat="1" ht="16.5" customHeight="1">
      <c r="B85" s="23"/>
      <c r="C85" s="24"/>
      <c r="D85" s="24"/>
      <c r="E85" s="172" t="s">
        <v>117</v>
      </c>
      <c r="F85" s="24"/>
      <c r="G85" s="24"/>
      <c r="H85" s="24"/>
      <c r="I85" s="24"/>
      <c r="J85" s="24"/>
      <c r="K85" s="24"/>
      <c r="L85" s="22"/>
    </row>
    <row r="86" s="1" customFormat="1" ht="12" customHeight="1">
      <c r="B86" s="23"/>
      <c r="C86" s="34" t="s">
        <v>118</v>
      </c>
      <c r="D86" s="24"/>
      <c r="E86" s="24"/>
      <c r="F86" s="24"/>
      <c r="G86" s="24"/>
      <c r="H86" s="24"/>
      <c r="I86" s="24"/>
      <c r="J86" s="24"/>
      <c r="K86" s="24"/>
      <c r="L86" s="22"/>
    </row>
    <row r="87" s="2" customFormat="1" ht="16.5" customHeight="1">
      <c r="A87" s="40"/>
      <c r="B87" s="41"/>
      <c r="C87" s="42"/>
      <c r="D87" s="42"/>
      <c r="E87" s="269" t="s">
        <v>2332</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2333</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01.D.1.4.2. - VZT</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Nejdek, ul. Lipová</v>
      </c>
      <c r="G91" s="42"/>
      <c r="H91" s="42"/>
      <c r="I91" s="34" t="s">
        <v>23</v>
      </c>
      <c r="J91" s="74" t="str">
        <f>IF(J16="","",J16)</f>
        <v>25. 1. 2021</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40.05" customHeight="1">
      <c r="A93" s="40"/>
      <c r="B93" s="41"/>
      <c r="C93" s="34" t="s">
        <v>25</v>
      </c>
      <c r="D93" s="42"/>
      <c r="E93" s="42"/>
      <c r="F93" s="29" t="str">
        <f>E19</f>
        <v>Město Nejdek, nám.Karla IV. 239, 362 21 Nejdek</v>
      </c>
      <c r="G93" s="42"/>
      <c r="H93" s="42"/>
      <c r="I93" s="34" t="s">
        <v>31</v>
      </c>
      <c r="J93" s="38" t="str">
        <f>E25</f>
        <v>Projektová Kancelář PS, Ing. Irena Pichlová</v>
      </c>
      <c r="K93" s="42"/>
      <c r="L93" s="147"/>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34</v>
      </c>
      <c r="J94" s="38" t="str">
        <f>E28</f>
        <v>Daniela Hahnová</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160</v>
      </c>
      <c r="D96" s="191" t="s">
        <v>57</v>
      </c>
      <c r="E96" s="191" t="s">
        <v>53</v>
      </c>
      <c r="F96" s="191" t="s">
        <v>54</v>
      </c>
      <c r="G96" s="191" t="s">
        <v>161</v>
      </c>
      <c r="H96" s="191" t="s">
        <v>162</v>
      </c>
      <c r="I96" s="191" t="s">
        <v>163</v>
      </c>
      <c r="J96" s="191" t="s">
        <v>122</v>
      </c>
      <c r="K96" s="192" t="s">
        <v>164</v>
      </c>
      <c r="L96" s="193"/>
      <c r="M96" s="94" t="s">
        <v>19</v>
      </c>
      <c r="N96" s="95" t="s">
        <v>42</v>
      </c>
      <c r="O96" s="95" t="s">
        <v>165</v>
      </c>
      <c r="P96" s="95" t="s">
        <v>166</v>
      </c>
      <c r="Q96" s="95" t="s">
        <v>167</v>
      </c>
      <c r="R96" s="95" t="s">
        <v>168</v>
      </c>
      <c r="S96" s="95" t="s">
        <v>169</v>
      </c>
      <c r="T96" s="96" t="s">
        <v>170</v>
      </c>
      <c r="U96" s="188"/>
      <c r="V96" s="188"/>
      <c r="W96" s="188"/>
      <c r="X96" s="188"/>
      <c r="Y96" s="188"/>
      <c r="Z96" s="188"/>
      <c r="AA96" s="188"/>
      <c r="AB96" s="188"/>
      <c r="AC96" s="188"/>
      <c r="AD96" s="188"/>
      <c r="AE96" s="188"/>
    </row>
    <row r="97" s="2" customFormat="1" ht="22.8" customHeight="1">
      <c r="A97" s="40"/>
      <c r="B97" s="41"/>
      <c r="C97" s="101" t="s">
        <v>171</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71</v>
      </c>
      <c r="AU97" s="19" t="s">
        <v>123</v>
      </c>
      <c r="BK97" s="198">
        <f>BK98</f>
        <v>0</v>
      </c>
    </row>
    <row r="98" s="12" customFormat="1" ht="25.92" customHeight="1">
      <c r="A98" s="12"/>
      <c r="B98" s="199"/>
      <c r="C98" s="200"/>
      <c r="D98" s="201" t="s">
        <v>71</v>
      </c>
      <c r="E98" s="202" t="s">
        <v>1251</v>
      </c>
      <c r="F98" s="202" t="s">
        <v>1252</v>
      </c>
      <c r="G98" s="200"/>
      <c r="H98" s="200"/>
      <c r="I98" s="203"/>
      <c r="J98" s="204">
        <f>BK98</f>
        <v>0</v>
      </c>
      <c r="K98" s="200"/>
      <c r="L98" s="205"/>
      <c r="M98" s="206"/>
      <c r="N98" s="207"/>
      <c r="O98" s="207"/>
      <c r="P98" s="208">
        <f>P99</f>
        <v>0</v>
      </c>
      <c r="Q98" s="207"/>
      <c r="R98" s="208">
        <f>R99</f>
        <v>0</v>
      </c>
      <c r="S98" s="207"/>
      <c r="T98" s="209">
        <f>T99</f>
        <v>0</v>
      </c>
      <c r="U98" s="12"/>
      <c r="V98" s="12"/>
      <c r="W98" s="12"/>
      <c r="X98" s="12"/>
      <c r="Y98" s="12"/>
      <c r="Z98" s="12"/>
      <c r="AA98" s="12"/>
      <c r="AB98" s="12"/>
      <c r="AC98" s="12"/>
      <c r="AD98" s="12"/>
      <c r="AE98" s="12"/>
      <c r="AR98" s="210" t="s">
        <v>81</v>
      </c>
      <c r="AT98" s="211" t="s">
        <v>71</v>
      </c>
      <c r="AU98" s="211" t="s">
        <v>72</v>
      </c>
      <c r="AY98" s="210" t="s">
        <v>174</v>
      </c>
      <c r="BK98" s="212">
        <f>BK99</f>
        <v>0</v>
      </c>
    </row>
    <row r="99" s="12" customFormat="1" ht="22.8" customHeight="1">
      <c r="A99" s="12"/>
      <c r="B99" s="199"/>
      <c r="C99" s="200"/>
      <c r="D99" s="201" t="s">
        <v>71</v>
      </c>
      <c r="E99" s="213" t="s">
        <v>1357</v>
      </c>
      <c r="F99" s="213" t="s">
        <v>1358</v>
      </c>
      <c r="G99" s="200"/>
      <c r="H99" s="200"/>
      <c r="I99" s="203"/>
      <c r="J99" s="214">
        <f>BK99</f>
        <v>0</v>
      </c>
      <c r="K99" s="200"/>
      <c r="L99" s="205"/>
      <c r="M99" s="206"/>
      <c r="N99" s="207"/>
      <c r="O99" s="207"/>
      <c r="P99" s="208">
        <f>P100+P174+P228+P280</f>
        <v>0</v>
      </c>
      <c r="Q99" s="207"/>
      <c r="R99" s="208">
        <f>R100+R174+R228+R280</f>
        <v>0</v>
      </c>
      <c r="S99" s="207"/>
      <c r="T99" s="209">
        <f>T100+T174+T228+T280</f>
        <v>0</v>
      </c>
      <c r="U99" s="12"/>
      <c r="V99" s="12"/>
      <c r="W99" s="12"/>
      <c r="X99" s="12"/>
      <c r="Y99" s="12"/>
      <c r="Z99" s="12"/>
      <c r="AA99" s="12"/>
      <c r="AB99" s="12"/>
      <c r="AC99" s="12"/>
      <c r="AD99" s="12"/>
      <c r="AE99" s="12"/>
      <c r="AR99" s="210" t="s">
        <v>81</v>
      </c>
      <c r="AT99" s="211" t="s">
        <v>71</v>
      </c>
      <c r="AU99" s="211" t="s">
        <v>79</v>
      </c>
      <c r="AY99" s="210" t="s">
        <v>174</v>
      </c>
      <c r="BK99" s="212">
        <f>BK100+BK174+BK228+BK280</f>
        <v>0</v>
      </c>
    </row>
    <row r="100" s="12" customFormat="1" ht="20.88" customHeight="1">
      <c r="A100" s="12"/>
      <c r="B100" s="199"/>
      <c r="C100" s="200"/>
      <c r="D100" s="201" t="s">
        <v>71</v>
      </c>
      <c r="E100" s="213" t="s">
        <v>2838</v>
      </c>
      <c r="F100" s="213" t="s">
        <v>3009</v>
      </c>
      <c r="G100" s="200"/>
      <c r="H100" s="200"/>
      <c r="I100" s="203"/>
      <c r="J100" s="214">
        <f>BK100</f>
        <v>0</v>
      </c>
      <c r="K100" s="200"/>
      <c r="L100" s="205"/>
      <c r="M100" s="206"/>
      <c r="N100" s="207"/>
      <c r="O100" s="207"/>
      <c r="P100" s="208">
        <f>SUM(P101:P173)</f>
        <v>0</v>
      </c>
      <c r="Q100" s="207"/>
      <c r="R100" s="208">
        <f>SUM(R101:R173)</f>
        <v>0</v>
      </c>
      <c r="S100" s="207"/>
      <c r="T100" s="209">
        <f>SUM(T101:T173)</f>
        <v>0</v>
      </c>
      <c r="U100" s="12"/>
      <c r="V100" s="12"/>
      <c r="W100" s="12"/>
      <c r="X100" s="12"/>
      <c r="Y100" s="12"/>
      <c r="Z100" s="12"/>
      <c r="AA100" s="12"/>
      <c r="AB100" s="12"/>
      <c r="AC100" s="12"/>
      <c r="AD100" s="12"/>
      <c r="AE100" s="12"/>
      <c r="AR100" s="210" t="s">
        <v>79</v>
      </c>
      <c r="AT100" s="211" t="s">
        <v>71</v>
      </c>
      <c r="AU100" s="211" t="s">
        <v>81</v>
      </c>
      <c r="AY100" s="210" t="s">
        <v>174</v>
      </c>
      <c r="BK100" s="212">
        <f>SUM(BK101:BK173)</f>
        <v>0</v>
      </c>
    </row>
    <row r="101" s="2" customFormat="1" ht="24.15" customHeight="1">
      <c r="A101" s="40"/>
      <c r="B101" s="41"/>
      <c r="C101" s="215" t="s">
        <v>79</v>
      </c>
      <c r="D101" s="215" t="s">
        <v>176</v>
      </c>
      <c r="E101" s="216" t="s">
        <v>3010</v>
      </c>
      <c r="F101" s="217" t="s">
        <v>3011</v>
      </c>
      <c r="G101" s="218" t="s">
        <v>3012</v>
      </c>
      <c r="H101" s="219">
        <v>1</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275</v>
      </c>
      <c r="AT101" s="226" t="s">
        <v>176</v>
      </c>
      <c r="AU101" s="226" t="s">
        <v>92</v>
      </c>
      <c r="AY101" s="19" t="s">
        <v>174</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275</v>
      </c>
      <c r="BM101" s="226" t="s">
        <v>3013</v>
      </c>
    </row>
    <row r="102" s="2" customFormat="1">
      <c r="A102" s="40"/>
      <c r="B102" s="41"/>
      <c r="C102" s="42"/>
      <c r="D102" s="228" t="s">
        <v>183</v>
      </c>
      <c r="E102" s="42"/>
      <c r="F102" s="229" t="s">
        <v>3011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183</v>
      </c>
      <c r="AU102" s="19" t="s">
        <v>92</v>
      </c>
    </row>
    <row r="103" s="2" customFormat="1">
      <c r="A103" s="40"/>
      <c r="B103" s="41"/>
      <c r="C103" s="42"/>
      <c r="D103" s="228" t="s">
        <v>281</v>
      </c>
      <c r="E103" s="42"/>
      <c r="F103" s="233" t="s">
        <v>3014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281</v>
      </c>
      <c r="AU103" s="19" t="s">
        <v>92</v>
      </c>
    </row>
    <row r="104" s="2" customFormat="1" ht="16.5" customHeight="1">
      <c r="A104" s="40"/>
      <c r="B104" s="41"/>
      <c r="C104" s="215" t="s">
        <v>81</v>
      </c>
      <c r="D104" s="215" t="s">
        <v>176</v>
      </c>
      <c r="E104" s="216" t="s">
        <v>3015</v>
      </c>
      <c r="F104" s="217" t="s">
        <v>3016</v>
      </c>
      <c r="G104" s="218" t="s">
        <v>3017</v>
      </c>
      <c r="H104" s="219">
        <v>4</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275</v>
      </c>
      <c r="AT104" s="226" t="s">
        <v>176</v>
      </c>
      <c r="AU104" s="226" t="s">
        <v>92</v>
      </c>
      <c r="AY104" s="19" t="s">
        <v>174</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275</v>
      </c>
      <c r="BM104" s="226" t="s">
        <v>3018</v>
      </c>
    </row>
    <row r="105" s="2" customFormat="1">
      <c r="A105" s="40"/>
      <c r="B105" s="41"/>
      <c r="C105" s="42"/>
      <c r="D105" s="228" t="s">
        <v>183</v>
      </c>
      <c r="E105" s="42"/>
      <c r="F105" s="229" t="s">
        <v>3016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183</v>
      </c>
      <c r="AU105" s="19" t="s">
        <v>92</v>
      </c>
    </row>
    <row r="106" s="2" customFormat="1">
      <c r="A106" s="40"/>
      <c r="B106" s="41"/>
      <c r="C106" s="42"/>
      <c r="D106" s="228" t="s">
        <v>281</v>
      </c>
      <c r="E106" s="42"/>
      <c r="F106" s="233" t="s">
        <v>3019</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281</v>
      </c>
      <c r="AU106" s="19" t="s">
        <v>92</v>
      </c>
    </row>
    <row r="107" s="2" customFormat="1" ht="16.5" customHeight="1">
      <c r="A107" s="40"/>
      <c r="B107" s="41"/>
      <c r="C107" s="215" t="s">
        <v>92</v>
      </c>
      <c r="D107" s="215" t="s">
        <v>176</v>
      </c>
      <c r="E107" s="216" t="s">
        <v>3020</v>
      </c>
      <c r="F107" s="217" t="s">
        <v>3016</v>
      </c>
      <c r="G107" s="218" t="s">
        <v>3017</v>
      </c>
      <c r="H107" s="219">
        <v>8</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275</v>
      </c>
      <c r="AT107" s="226" t="s">
        <v>176</v>
      </c>
      <c r="AU107" s="226" t="s">
        <v>92</v>
      </c>
      <c r="AY107" s="19" t="s">
        <v>174</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275</v>
      </c>
      <c r="BM107" s="226" t="s">
        <v>3021</v>
      </c>
    </row>
    <row r="108" s="2" customFormat="1">
      <c r="A108" s="40"/>
      <c r="B108" s="41"/>
      <c r="C108" s="42"/>
      <c r="D108" s="228" t="s">
        <v>183</v>
      </c>
      <c r="E108" s="42"/>
      <c r="F108" s="229" t="s">
        <v>3016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183</v>
      </c>
      <c r="AU108" s="19" t="s">
        <v>92</v>
      </c>
    </row>
    <row r="109" s="2" customFormat="1">
      <c r="A109" s="40"/>
      <c r="B109" s="41"/>
      <c r="C109" s="42"/>
      <c r="D109" s="228" t="s">
        <v>281</v>
      </c>
      <c r="E109" s="42"/>
      <c r="F109" s="233" t="s">
        <v>3022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281</v>
      </c>
      <c r="AU109" s="19" t="s">
        <v>92</v>
      </c>
    </row>
    <row r="110" s="2" customFormat="1" ht="16.5" customHeight="1">
      <c r="A110" s="40"/>
      <c r="B110" s="41"/>
      <c r="C110" s="215" t="s">
        <v>181</v>
      </c>
      <c r="D110" s="215" t="s">
        <v>176</v>
      </c>
      <c r="E110" s="216" t="s">
        <v>3023</v>
      </c>
      <c r="F110" s="217" t="s">
        <v>3016</v>
      </c>
      <c r="G110" s="218" t="s">
        <v>3017</v>
      </c>
      <c r="H110" s="219">
        <v>3</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275</v>
      </c>
      <c r="AT110" s="226" t="s">
        <v>176</v>
      </c>
      <c r="AU110" s="226" t="s">
        <v>92</v>
      </c>
      <c r="AY110" s="19" t="s">
        <v>174</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275</v>
      </c>
      <c r="BM110" s="226" t="s">
        <v>3024</v>
      </c>
    </row>
    <row r="111" s="2" customFormat="1">
      <c r="A111" s="40"/>
      <c r="B111" s="41"/>
      <c r="C111" s="42"/>
      <c r="D111" s="228" t="s">
        <v>183</v>
      </c>
      <c r="E111" s="42"/>
      <c r="F111" s="229" t="s">
        <v>3016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183</v>
      </c>
      <c r="AU111" s="19" t="s">
        <v>92</v>
      </c>
    </row>
    <row r="112" s="2" customFormat="1">
      <c r="A112" s="40"/>
      <c r="B112" s="41"/>
      <c r="C112" s="42"/>
      <c r="D112" s="228" t="s">
        <v>281</v>
      </c>
      <c r="E112" s="42"/>
      <c r="F112" s="233" t="s">
        <v>3025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281</v>
      </c>
      <c r="AU112" s="19" t="s">
        <v>92</v>
      </c>
    </row>
    <row r="113" s="2" customFormat="1" ht="16.5" customHeight="1">
      <c r="A113" s="40"/>
      <c r="B113" s="41"/>
      <c r="C113" s="215" t="s">
        <v>206</v>
      </c>
      <c r="D113" s="215" t="s">
        <v>176</v>
      </c>
      <c r="E113" s="216" t="s">
        <v>3026</v>
      </c>
      <c r="F113" s="217" t="s">
        <v>3016</v>
      </c>
      <c r="G113" s="218" t="s">
        <v>3017</v>
      </c>
      <c r="H113" s="219">
        <v>6</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275</v>
      </c>
      <c r="AT113" s="226" t="s">
        <v>176</v>
      </c>
      <c r="AU113" s="226" t="s">
        <v>92</v>
      </c>
      <c r="AY113" s="19" t="s">
        <v>174</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275</v>
      </c>
      <c r="BM113" s="226" t="s">
        <v>3027</v>
      </c>
    </row>
    <row r="114" s="2" customFormat="1">
      <c r="A114" s="40"/>
      <c r="B114" s="41"/>
      <c r="C114" s="42"/>
      <c r="D114" s="228" t="s">
        <v>183</v>
      </c>
      <c r="E114" s="42"/>
      <c r="F114" s="229" t="s">
        <v>3016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183</v>
      </c>
      <c r="AU114" s="19" t="s">
        <v>92</v>
      </c>
    </row>
    <row r="115" s="2" customFormat="1">
      <c r="A115" s="40"/>
      <c r="B115" s="41"/>
      <c r="C115" s="42"/>
      <c r="D115" s="228" t="s">
        <v>281</v>
      </c>
      <c r="E115" s="42"/>
      <c r="F115" s="233" t="s">
        <v>3028</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281</v>
      </c>
      <c r="AU115" s="19" t="s">
        <v>92</v>
      </c>
    </row>
    <row r="116" s="2" customFormat="1">
      <c r="A116" s="40"/>
      <c r="B116" s="41"/>
      <c r="C116" s="215" t="s">
        <v>214</v>
      </c>
      <c r="D116" s="215" t="s">
        <v>176</v>
      </c>
      <c r="E116" s="216" t="s">
        <v>3029</v>
      </c>
      <c r="F116" s="217" t="s">
        <v>3030</v>
      </c>
      <c r="G116" s="218" t="s">
        <v>3017</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275</v>
      </c>
      <c r="AT116" s="226" t="s">
        <v>176</v>
      </c>
      <c r="AU116" s="226" t="s">
        <v>92</v>
      </c>
      <c r="AY116" s="19" t="s">
        <v>174</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275</v>
      </c>
      <c r="BM116" s="226" t="s">
        <v>3031</v>
      </c>
    </row>
    <row r="117" s="2" customFormat="1">
      <c r="A117" s="40"/>
      <c r="B117" s="41"/>
      <c r="C117" s="42"/>
      <c r="D117" s="228" t="s">
        <v>183</v>
      </c>
      <c r="E117" s="42"/>
      <c r="F117" s="229" t="s">
        <v>3030</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183</v>
      </c>
      <c r="AU117" s="19" t="s">
        <v>92</v>
      </c>
    </row>
    <row r="118" s="2" customFormat="1">
      <c r="A118" s="40"/>
      <c r="B118" s="41"/>
      <c r="C118" s="42"/>
      <c r="D118" s="228" t="s">
        <v>281</v>
      </c>
      <c r="E118" s="42"/>
      <c r="F118" s="233" t="s">
        <v>3032</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281</v>
      </c>
      <c r="AU118" s="19" t="s">
        <v>92</v>
      </c>
    </row>
    <row r="119" s="2" customFormat="1" ht="16.5" customHeight="1">
      <c r="A119" s="40"/>
      <c r="B119" s="41"/>
      <c r="C119" s="215" t="s">
        <v>221</v>
      </c>
      <c r="D119" s="215" t="s">
        <v>176</v>
      </c>
      <c r="E119" s="216" t="s">
        <v>3033</v>
      </c>
      <c r="F119" s="217" t="s">
        <v>3034</v>
      </c>
      <c r="G119" s="218" t="s">
        <v>3017</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275</v>
      </c>
      <c r="AT119" s="226" t="s">
        <v>176</v>
      </c>
      <c r="AU119" s="226" t="s">
        <v>92</v>
      </c>
      <c r="AY119" s="19" t="s">
        <v>174</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275</v>
      </c>
      <c r="BM119" s="226" t="s">
        <v>3035</v>
      </c>
    </row>
    <row r="120" s="2" customFormat="1">
      <c r="A120" s="40"/>
      <c r="B120" s="41"/>
      <c r="C120" s="42"/>
      <c r="D120" s="228" t="s">
        <v>183</v>
      </c>
      <c r="E120" s="42"/>
      <c r="F120" s="229" t="s">
        <v>3034</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183</v>
      </c>
      <c r="AU120" s="19" t="s">
        <v>92</v>
      </c>
    </row>
    <row r="121" s="2" customFormat="1">
      <c r="A121" s="40"/>
      <c r="B121" s="41"/>
      <c r="C121" s="42"/>
      <c r="D121" s="228" t="s">
        <v>281</v>
      </c>
      <c r="E121" s="42"/>
      <c r="F121" s="233" t="s">
        <v>3036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281</v>
      </c>
      <c r="AU121" s="19" t="s">
        <v>92</v>
      </c>
    </row>
    <row r="122" s="2" customFormat="1" ht="16.5" customHeight="1">
      <c r="A122" s="40"/>
      <c r="B122" s="41"/>
      <c r="C122" s="215" t="s">
        <v>227</v>
      </c>
      <c r="D122" s="215" t="s">
        <v>176</v>
      </c>
      <c r="E122" s="216" t="s">
        <v>3037</v>
      </c>
      <c r="F122" s="217" t="s">
        <v>3038</v>
      </c>
      <c r="G122" s="218" t="s">
        <v>3017</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275</v>
      </c>
      <c r="AT122" s="226" t="s">
        <v>176</v>
      </c>
      <c r="AU122" s="226" t="s">
        <v>92</v>
      </c>
      <c r="AY122" s="19" t="s">
        <v>174</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275</v>
      </c>
      <c r="BM122" s="226" t="s">
        <v>3039</v>
      </c>
    </row>
    <row r="123" s="2" customFormat="1">
      <c r="A123" s="40"/>
      <c r="B123" s="41"/>
      <c r="C123" s="42"/>
      <c r="D123" s="228" t="s">
        <v>183</v>
      </c>
      <c r="E123" s="42"/>
      <c r="F123" s="229" t="s">
        <v>3038</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183</v>
      </c>
      <c r="AU123" s="19" t="s">
        <v>92</v>
      </c>
    </row>
    <row r="124" s="2" customFormat="1">
      <c r="A124" s="40"/>
      <c r="B124" s="41"/>
      <c r="C124" s="42"/>
      <c r="D124" s="228" t="s">
        <v>281</v>
      </c>
      <c r="E124" s="42"/>
      <c r="F124" s="233" t="s">
        <v>3040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281</v>
      </c>
      <c r="AU124" s="19" t="s">
        <v>92</v>
      </c>
    </row>
    <row r="125" s="2" customFormat="1" ht="21.75" customHeight="1">
      <c r="A125" s="40"/>
      <c r="B125" s="41"/>
      <c r="C125" s="215" t="s">
        <v>233</v>
      </c>
      <c r="D125" s="215" t="s">
        <v>176</v>
      </c>
      <c r="E125" s="216" t="s">
        <v>3041</v>
      </c>
      <c r="F125" s="217" t="s">
        <v>3042</v>
      </c>
      <c r="G125" s="218" t="s">
        <v>3017</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275</v>
      </c>
      <c r="AT125" s="226" t="s">
        <v>176</v>
      </c>
      <c r="AU125" s="226" t="s">
        <v>92</v>
      </c>
      <c r="AY125" s="19" t="s">
        <v>174</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275</v>
      </c>
      <c r="BM125" s="226" t="s">
        <v>3043</v>
      </c>
    </row>
    <row r="126" s="2" customFormat="1">
      <c r="A126" s="40"/>
      <c r="B126" s="41"/>
      <c r="C126" s="42"/>
      <c r="D126" s="228" t="s">
        <v>183</v>
      </c>
      <c r="E126" s="42"/>
      <c r="F126" s="229" t="s">
        <v>3042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183</v>
      </c>
      <c r="AU126" s="19" t="s">
        <v>92</v>
      </c>
    </row>
    <row r="127" s="2" customFormat="1">
      <c r="A127" s="40"/>
      <c r="B127" s="41"/>
      <c r="C127" s="42"/>
      <c r="D127" s="228" t="s">
        <v>281</v>
      </c>
      <c r="E127" s="42"/>
      <c r="F127" s="233" t="s">
        <v>3044</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281</v>
      </c>
      <c r="AU127" s="19" t="s">
        <v>92</v>
      </c>
    </row>
    <row r="128" s="2" customFormat="1" ht="21.75" customHeight="1">
      <c r="A128" s="40"/>
      <c r="B128" s="41"/>
      <c r="C128" s="215" t="s">
        <v>235</v>
      </c>
      <c r="D128" s="215" t="s">
        <v>176</v>
      </c>
      <c r="E128" s="216" t="s">
        <v>3045</v>
      </c>
      <c r="F128" s="217" t="s">
        <v>3046</v>
      </c>
      <c r="G128" s="218" t="s">
        <v>3017</v>
      </c>
      <c r="H128" s="219">
        <v>1</v>
      </c>
      <c r="I128" s="220"/>
      <c r="J128" s="221">
        <f>ROUND(I128*H128,2)</f>
        <v>0</v>
      </c>
      <c r="K128" s="217" t="s">
        <v>19</v>
      </c>
      <c r="L128" s="46"/>
      <c r="M128" s="222" t="s">
        <v>19</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275</v>
      </c>
      <c r="AT128" s="226" t="s">
        <v>176</v>
      </c>
      <c r="AU128" s="226" t="s">
        <v>92</v>
      </c>
      <c r="AY128" s="19" t="s">
        <v>174</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275</v>
      </c>
      <c r="BM128" s="226" t="s">
        <v>3047</v>
      </c>
    </row>
    <row r="129" s="2" customFormat="1">
      <c r="A129" s="40"/>
      <c r="B129" s="41"/>
      <c r="C129" s="42"/>
      <c r="D129" s="228" t="s">
        <v>183</v>
      </c>
      <c r="E129" s="42"/>
      <c r="F129" s="229" t="s">
        <v>3046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183</v>
      </c>
      <c r="AU129" s="19" t="s">
        <v>92</v>
      </c>
    </row>
    <row r="130" s="2" customFormat="1">
      <c r="A130" s="40"/>
      <c r="B130" s="41"/>
      <c r="C130" s="42"/>
      <c r="D130" s="228" t="s">
        <v>281</v>
      </c>
      <c r="E130" s="42"/>
      <c r="F130" s="233" t="s">
        <v>3048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281</v>
      </c>
      <c r="AU130" s="19" t="s">
        <v>92</v>
      </c>
    </row>
    <row r="131" s="2" customFormat="1" ht="16.5" customHeight="1">
      <c r="A131" s="40"/>
      <c r="B131" s="41"/>
      <c r="C131" s="215" t="s">
        <v>243</v>
      </c>
      <c r="D131" s="215" t="s">
        <v>176</v>
      </c>
      <c r="E131" s="216" t="s">
        <v>3049</v>
      </c>
      <c r="F131" s="217" t="s">
        <v>3050</v>
      </c>
      <c r="G131" s="218" t="s">
        <v>3017</v>
      </c>
      <c r="H131" s="219">
        <v>3</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275</v>
      </c>
      <c r="AT131" s="226" t="s">
        <v>176</v>
      </c>
      <c r="AU131" s="226" t="s">
        <v>92</v>
      </c>
      <c r="AY131" s="19" t="s">
        <v>174</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275</v>
      </c>
      <c r="BM131" s="226" t="s">
        <v>3051</v>
      </c>
    </row>
    <row r="132" s="2" customFormat="1">
      <c r="A132" s="40"/>
      <c r="B132" s="41"/>
      <c r="C132" s="42"/>
      <c r="D132" s="228" t="s">
        <v>183</v>
      </c>
      <c r="E132" s="42"/>
      <c r="F132" s="229" t="s">
        <v>3050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183</v>
      </c>
      <c r="AU132" s="19" t="s">
        <v>92</v>
      </c>
    </row>
    <row r="133" s="2" customFormat="1">
      <c r="A133" s="40"/>
      <c r="B133" s="41"/>
      <c r="C133" s="42"/>
      <c r="D133" s="228" t="s">
        <v>281</v>
      </c>
      <c r="E133" s="42"/>
      <c r="F133" s="233" t="s">
        <v>3052</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281</v>
      </c>
      <c r="AU133" s="19" t="s">
        <v>92</v>
      </c>
    </row>
    <row r="134" s="2" customFormat="1">
      <c r="A134" s="40"/>
      <c r="B134" s="41"/>
      <c r="C134" s="215" t="s">
        <v>249</v>
      </c>
      <c r="D134" s="215" t="s">
        <v>176</v>
      </c>
      <c r="E134" s="216" t="s">
        <v>3053</v>
      </c>
      <c r="F134" s="217" t="s">
        <v>3054</v>
      </c>
      <c r="G134" s="218" t="s">
        <v>3017</v>
      </c>
      <c r="H134" s="219">
        <v>1</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275</v>
      </c>
      <c r="AT134" s="226" t="s">
        <v>176</v>
      </c>
      <c r="AU134" s="226" t="s">
        <v>92</v>
      </c>
      <c r="AY134" s="19" t="s">
        <v>174</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275</v>
      </c>
      <c r="BM134" s="226" t="s">
        <v>3055</v>
      </c>
    </row>
    <row r="135" s="2" customFormat="1">
      <c r="A135" s="40"/>
      <c r="B135" s="41"/>
      <c r="C135" s="42"/>
      <c r="D135" s="228" t="s">
        <v>183</v>
      </c>
      <c r="E135" s="42"/>
      <c r="F135" s="229" t="s">
        <v>3054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183</v>
      </c>
      <c r="AU135" s="19" t="s">
        <v>92</v>
      </c>
    </row>
    <row r="136" s="2" customFormat="1">
      <c r="A136" s="40"/>
      <c r="B136" s="41"/>
      <c r="C136" s="42"/>
      <c r="D136" s="228" t="s">
        <v>281</v>
      </c>
      <c r="E136" s="42"/>
      <c r="F136" s="233" t="s">
        <v>3056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281</v>
      </c>
      <c r="AU136" s="19" t="s">
        <v>92</v>
      </c>
    </row>
    <row r="137" s="2" customFormat="1">
      <c r="A137" s="40"/>
      <c r="B137" s="41"/>
      <c r="C137" s="215" t="s">
        <v>257</v>
      </c>
      <c r="D137" s="215" t="s">
        <v>176</v>
      </c>
      <c r="E137" s="216" t="s">
        <v>3057</v>
      </c>
      <c r="F137" s="217" t="s">
        <v>3058</v>
      </c>
      <c r="G137" s="218" t="s">
        <v>3017</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275</v>
      </c>
      <c r="AT137" s="226" t="s">
        <v>176</v>
      </c>
      <c r="AU137" s="226" t="s">
        <v>92</v>
      </c>
      <c r="AY137" s="19" t="s">
        <v>174</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275</v>
      </c>
      <c r="BM137" s="226" t="s">
        <v>3059</v>
      </c>
    </row>
    <row r="138" s="2" customFormat="1">
      <c r="A138" s="40"/>
      <c r="B138" s="41"/>
      <c r="C138" s="42"/>
      <c r="D138" s="228" t="s">
        <v>183</v>
      </c>
      <c r="E138" s="42"/>
      <c r="F138" s="229" t="s">
        <v>3058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183</v>
      </c>
      <c r="AU138" s="19" t="s">
        <v>92</v>
      </c>
    </row>
    <row r="139" s="2" customFormat="1">
      <c r="A139" s="40"/>
      <c r="B139" s="41"/>
      <c r="C139" s="42"/>
      <c r="D139" s="228" t="s">
        <v>281</v>
      </c>
      <c r="E139" s="42"/>
      <c r="F139" s="233" t="s">
        <v>3056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281</v>
      </c>
      <c r="AU139" s="19" t="s">
        <v>92</v>
      </c>
    </row>
    <row r="140" s="2" customFormat="1">
      <c r="A140" s="40"/>
      <c r="B140" s="41"/>
      <c r="C140" s="215" t="s">
        <v>263</v>
      </c>
      <c r="D140" s="215" t="s">
        <v>176</v>
      </c>
      <c r="E140" s="216" t="s">
        <v>3060</v>
      </c>
      <c r="F140" s="217" t="s">
        <v>3061</v>
      </c>
      <c r="G140" s="218" t="s">
        <v>3017</v>
      </c>
      <c r="H140" s="219">
        <v>1</v>
      </c>
      <c r="I140" s="220"/>
      <c r="J140" s="221">
        <f>ROUND(I140*H140,2)</f>
        <v>0</v>
      </c>
      <c r="K140" s="217" t="s">
        <v>19</v>
      </c>
      <c r="L140" s="46"/>
      <c r="M140" s="222" t="s">
        <v>19</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275</v>
      </c>
      <c r="AT140" s="226" t="s">
        <v>176</v>
      </c>
      <c r="AU140" s="226" t="s">
        <v>92</v>
      </c>
      <c r="AY140" s="19" t="s">
        <v>174</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275</v>
      </c>
      <c r="BM140" s="226" t="s">
        <v>3062</v>
      </c>
    </row>
    <row r="141" s="2" customFormat="1">
      <c r="A141" s="40"/>
      <c r="B141" s="41"/>
      <c r="C141" s="42"/>
      <c r="D141" s="228" t="s">
        <v>183</v>
      </c>
      <c r="E141" s="42"/>
      <c r="F141" s="229" t="s">
        <v>3061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183</v>
      </c>
      <c r="AU141" s="19" t="s">
        <v>92</v>
      </c>
    </row>
    <row r="142" s="2" customFormat="1">
      <c r="A142" s="40"/>
      <c r="B142" s="41"/>
      <c r="C142" s="42"/>
      <c r="D142" s="228" t="s">
        <v>281</v>
      </c>
      <c r="E142" s="42"/>
      <c r="F142" s="233" t="s">
        <v>3063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281</v>
      </c>
      <c r="AU142" s="19" t="s">
        <v>92</v>
      </c>
    </row>
    <row r="143" s="2" customFormat="1">
      <c r="A143" s="40"/>
      <c r="B143" s="41"/>
      <c r="C143" s="215" t="s">
        <v>8</v>
      </c>
      <c r="D143" s="215" t="s">
        <v>176</v>
      </c>
      <c r="E143" s="216" t="s">
        <v>3064</v>
      </c>
      <c r="F143" s="217" t="s">
        <v>3065</v>
      </c>
      <c r="G143" s="218" t="s">
        <v>3066</v>
      </c>
      <c r="H143" s="219">
        <v>208</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275</v>
      </c>
      <c r="AT143" s="226" t="s">
        <v>176</v>
      </c>
      <c r="AU143" s="226" t="s">
        <v>92</v>
      </c>
      <c r="AY143" s="19" t="s">
        <v>174</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275</v>
      </c>
      <c r="BM143" s="226" t="s">
        <v>3067</v>
      </c>
    </row>
    <row r="144" s="2" customFormat="1">
      <c r="A144" s="40"/>
      <c r="B144" s="41"/>
      <c r="C144" s="42"/>
      <c r="D144" s="228" t="s">
        <v>183</v>
      </c>
      <c r="E144" s="42"/>
      <c r="F144" s="229" t="s">
        <v>3065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183</v>
      </c>
      <c r="AU144" s="19" t="s">
        <v>92</v>
      </c>
    </row>
    <row r="145" s="2" customFormat="1">
      <c r="A145" s="40"/>
      <c r="B145" s="41"/>
      <c r="C145" s="42"/>
      <c r="D145" s="228" t="s">
        <v>281</v>
      </c>
      <c r="E145" s="42"/>
      <c r="F145" s="233" t="s">
        <v>3068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281</v>
      </c>
      <c r="AU145" s="19" t="s">
        <v>92</v>
      </c>
    </row>
    <row r="146" s="2" customFormat="1">
      <c r="A146" s="40"/>
      <c r="B146" s="41"/>
      <c r="C146" s="215" t="s">
        <v>275</v>
      </c>
      <c r="D146" s="215" t="s">
        <v>176</v>
      </c>
      <c r="E146" s="216" t="s">
        <v>3069</v>
      </c>
      <c r="F146" s="217" t="s">
        <v>3070</v>
      </c>
      <c r="G146" s="218" t="s">
        <v>3071</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275</v>
      </c>
      <c r="AT146" s="226" t="s">
        <v>176</v>
      </c>
      <c r="AU146" s="226" t="s">
        <v>92</v>
      </c>
      <c r="AY146" s="19" t="s">
        <v>174</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275</v>
      </c>
      <c r="BM146" s="226" t="s">
        <v>3072</v>
      </c>
    </row>
    <row r="147" s="2" customFormat="1">
      <c r="A147" s="40"/>
      <c r="B147" s="41"/>
      <c r="C147" s="42"/>
      <c r="D147" s="228" t="s">
        <v>183</v>
      </c>
      <c r="E147" s="42"/>
      <c r="F147" s="229" t="s">
        <v>3070</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183</v>
      </c>
      <c r="AU147" s="19" t="s">
        <v>92</v>
      </c>
    </row>
    <row r="148" s="2" customFormat="1">
      <c r="A148" s="40"/>
      <c r="B148" s="41"/>
      <c r="C148" s="42"/>
      <c r="D148" s="228" t="s">
        <v>281</v>
      </c>
      <c r="E148" s="42"/>
      <c r="F148" s="233" t="s">
        <v>3073</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281</v>
      </c>
      <c r="AU148" s="19" t="s">
        <v>92</v>
      </c>
    </row>
    <row r="149" s="2" customFormat="1" ht="16.5" customHeight="1">
      <c r="A149" s="40"/>
      <c r="B149" s="41"/>
      <c r="C149" s="215" t="s">
        <v>284</v>
      </c>
      <c r="D149" s="215" t="s">
        <v>176</v>
      </c>
      <c r="E149" s="216" t="s">
        <v>3074</v>
      </c>
      <c r="F149" s="217" t="s">
        <v>3075</v>
      </c>
      <c r="G149" s="218" t="s">
        <v>3017</v>
      </c>
      <c r="H149" s="219">
        <v>2</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275</v>
      </c>
      <c r="AT149" s="226" t="s">
        <v>176</v>
      </c>
      <c r="AU149" s="226" t="s">
        <v>92</v>
      </c>
      <c r="AY149" s="19" t="s">
        <v>174</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275</v>
      </c>
      <c r="BM149" s="226" t="s">
        <v>3076</v>
      </c>
    </row>
    <row r="150" s="2" customFormat="1">
      <c r="A150" s="40"/>
      <c r="B150" s="41"/>
      <c r="C150" s="42"/>
      <c r="D150" s="228" t="s">
        <v>183</v>
      </c>
      <c r="E150" s="42"/>
      <c r="F150" s="229" t="s">
        <v>3075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183</v>
      </c>
      <c r="AU150" s="19" t="s">
        <v>92</v>
      </c>
    </row>
    <row r="151" s="2" customFormat="1" ht="16.5" customHeight="1">
      <c r="A151" s="40"/>
      <c r="B151" s="41"/>
      <c r="C151" s="215" t="s">
        <v>289</v>
      </c>
      <c r="D151" s="215" t="s">
        <v>176</v>
      </c>
      <c r="E151" s="216" t="s">
        <v>3077</v>
      </c>
      <c r="F151" s="217" t="s">
        <v>3078</v>
      </c>
      <c r="G151" s="218" t="s">
        <v>3071</v>
      </c>
      <c r="H151" s="219">
        <v>10</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275</v>
      </c>
      <c r="AT151" s="226" t="s">
        <v>176</v>
      </c>
      <c r="AU151" s="226" t="s">
        <v>92</v>
      </c>
      <c r="AY151" s="19" t="s">
        <v>174</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275</v>
      </c>
      <c r="BM151" s="226" t="s">
        <v>3079</v>
      </c>
    </row>
    <row r="152" s="2" customFormat="1">
      <c r="A152" s="40"/>
      <c r="B152" s="41"/>
      <c r="C152" s="42"/>
      <c r="D152" s="228" t="s">
        <v>183</v>
      </c>
      <c r="E152" s="42"/>
      <c r="F152" s="229" t="s">
        <v>3080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183</v>
      </c>
      <c r="AU152" s="19" t="s">
        <v>92</v>
      </c>
    </row>
    <row r="153" s="2" customFormat="1" ht="16.5" customHeight="1">
      <c r="A153" s="40"/>
      <c r="B153" s="41"/>
      <c r="C153" s="215" t="s">
        <v>295</v>
      </c>
      <c r="D153" s="215" t="s">
        <v>176</v>
      </c>
      <c r="E153" s="216" t="s">
        <v>3081</v>
      </c>
      <c r="F153" s="217" t="s">
        <v>3082</v>
      </c>
      <c r="G153" s="218" t="s">
        <v>3017</v>
      </c>
      <c r="H153" s="219">
        <v>4</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275</v>
      </c>
      <c r="AT153" s="226" t="s">
        <v>176</v>
      </c>
      <c r="AU153" s="226" t="s">
        <v>92</v>
      </c>
      <c r="AY153" s="19" t="s">
        <v>174</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275</v>
      </c>
      <c r="BM153" s="226" t="s">
        <v>3083</v>
      </c>
    </row>
    <row r="154" s="2" customFormat="1">
      <c r="A154" s="40"/>
      <c r="B154" s="41"/>
      <c r="C154" s="42"/>
      <c r="D154" s="228" t="s">
        <v>183</v>
      </c>
      <c r="E154" s="42"/>
      <c r="F154" s="229" t="s">
        <v>3082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183</v>
      </c>
      <c r="AU154" s="19" t="s">
        <v>92</v>
      </c>
    </row>
    <row r="155" s="2" customFormat="1" ht="21.75" customHeight="1">
      <c r="A155" s="40"/>
      <c r="B155" s="41"/>
      <c r="C155" s="215" t="s">
        <v>301</v>
      </c>
      <c r="D155" s="215" t="s">
        <v>176</v>
      </c>
      <c r="E155" s="216" t="s">
        <v>3084</v>
      </c>
      <c r="F155" s="217" t="s">
        <v>3085</v>
      </c>
      <c r="G155" s="218" t="s">
        <v>3066</v>
      </c>
      <c r="H155" s="219">
        <v>45</v>
      </c>
      <c r="I155" s="220"/>
      <c r="J155" s="221">
        <f>ROUND(I155*H155,2)</f>
        <v>0</v>
      </c>
      <c r="K155" s="217" t="s">
        <v>19</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275</v>
      </c>
      <c r="AT155" s="226" t="s">
        <v>176</v>
      </c>
      <c r="AU155" s="226" t="s">
        <v>92</v>
      </c>
      <c r="AY155" s="19" t="s">
        <v>174</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275</v>
      </c>
      <c r="BM155" s="226" t="s">
        <v>3086</v>
      </c>
    </row>
    <row r="156" s="2" customFormat="1">
      <c r="A156" s="40"/>
      <c r="B156" s="41"/>
      <c r="C156" s="42"/>
      <c r="D156" s="228" t="s">
        <v>183</v>
      </c>
      <c r="E156" s="42"/>
      <c r="F156" s="229" t="s">
        <v>3085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183</v>
      </c>
      <c r="AU156" s="19" t="s">
        <v>92</v>
      </c>
    </row>
    <row r="157" s="2" customFormat="1">
      <c r="A157" s="40"/>
      <c r="B157" s="41"/>
      <c r="C157" s="42"/>
      <c r="D157" s="228" t="s">
        <v>281</v>
      </c>
      <c r="E157" s="42"/>
      <c r="F157" s="233" t="s">
        <v>3087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281</v>
      </c>
      <c r="AU157" s="19" t="s">
        <v>92</v>
      </c>
    </row>
    <row r="158" s="2" customFormat="1" ht="21.75" customHeight="1">
      <c r="A158" s="40"/>
      <c r="B158" s="41"/>
      <c r="C158" s="215" t="s">
        <v>7</v>
      </c>
      <c r="D158" s="215" t="s">
        <v>176</v>
      </c>
      <c r="E158" s="216" t="s">
        <v>3088</v>
      </c>
      <c r="F158" s="217" t="s">
        <v>3085</v>
      </c>
      <c r="G158" s="218" t="s">
        <v>3066</v>
      </c>
      <c r="H158" s="219">
        <v>147</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275</v>
      </c>
      <c r="AT158" s="226" t="s">
        <v>176</v>
      </c>
      <c r="AU158" s="226" t="s">
        <v>92</v>
      </c>
      <c r="AY158" s="19" t="s">
        <v>174</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275</v>
      </c>
      <c r="BM158" s="226" t="s">
        <v>3089</v>
      </c>
    </row>
    <row r="159" s="2" customFormat="1">
      <c r="A159" s="40"/>
      <c r="B159" s="41"/>
      <c r="C159" s="42"/>
      <c r="D159" s="228" t="s">
        <v>183</v>
      </c>
      <c r="E159" s="42"/>
      <c r="F159" s="229" t="s">
        <v>3085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183</v>
      </c>
      <c r="AU159" s="19" t="s">
        <v>92</v>
      </c>
    </row>
    <row r="160" s="2" customFormat="1">
      <c r="A160" s="40"/>
      <c r="B160" s="41"/>
      <c r="C160" s="42"/>
      <c r="D160" s="228" t="s">
        <v>281</v>
      </c>
      <c r="E160" s="42"/>
      <c r="F160" s="233" t="s">
        <v>3090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281</v>
      </c>
      <c r="AU160" s="19" t="s">
        <v>92</v>
      </c>
    </row>
    <row r="161" s="2" customFormat="1" ht="16.5" customHeight="1">
      <c r="A161" s="40"/>
      <c r="B161" s="41"/>
      <c r="C161" s="215" t="s">
        <v>314</v>
      </c>
      <c r="D161" s="215" t="s">
        <v>176</v>
      </c>
      <c r="E161" s="216" t="s">
        <v>3091</v>
      </c>
      <c r="F161" s="217" t="s">
        <v>3092</v>
      </c>
      <c r="G161" s="218" t="s">
        <v>3066</v>
      </c>
      <c r="H161" s="219">
        <v>13</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275</v>
      </c>
      <c r="AT161" s="226" t="s">
        <v>176</v>
      </c>
      <c r="AU161" s="226" t="s">
        <v>92</v>
      </c>
      <c r="AY161" s="19" t="s">
        <v>174</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275</v>
      </c>
      <c r="BM161" s="226" t="s">
        <v>3093</v>
      </c>
    </row>
    <row r="162" s="2" customFormat="1">
      <c r="A162" s="40"/>
      <c r="B162" s="41"/>
      <c r="C162" s="42"/>
      <c r="D162" s="228" t="s">
        <v>183</v>
      </c>
      <c r="E162" s="42"/>
      <c r="F162" s="229" t="s">
        <v>3092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183</v>
      </c>
      <c r="AU162" s="19" t="s">
        <v>92</v>
      </c>
    </row>
    <row r="163" s="2" customFormat="1">
      <c r="A163" s="40"/>
      <c r="B163" s="41"/>
      <c r="C163" s="42"/>
      <c r="D163" s="228" t="s">
        <v>281</v>
      </c>
      <c r="E163" s="42"/>
      <c r="F163" s="233" t="s">
        <v>3094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281</v>
      </c>
      <c r="AU163" s="19" t="s">
        <v>92</v>
      </c>
    </row>
    <row r="164" s="2" customFormat="1" ht="16.5" customHeight="1">
      <c r="A164" s="40"/>
      <c r="B164" s="41"/>
      <c r="C164" s="215" t="s">
        <v>321</v>
      </c>
      <c r="D164" s="215" t="s">
        <v>176</v>
      </c>
      <c r="E164" s="216" t="s">
        <v>3095</v>
      </c>
      <c r="F164" s="217" t="s">
        <v>3096</v>
      </c>
      <c r="G164" s="218" t="s">
        <v>3097</v>
      </c>
      <c r="H164" s="219">
        <v>6</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275</v>
      </c>
      <c r="AT164" s="226" t="s">
        <v>176</v>
      </c>
      <c r="AU164" s="226" t="s">
        <v>92</v>
      </c>
      <c r="AY164" s="19" t="s">
        <v>174</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275</v>
      </c>
      <c r="BM164" s="226" t="s">
        <v>3098</v>
      </c>
    </row>
    <row r="165" s="2" customFormat="1">
      <c r="A165" s="40"/>
      <c r="B165" s="41"/>
      <c r="C165" s="42"/>
      <c r="D165" s="228" t="s">
        <v>183</v>
      </c>
      <c r="E165" s="42"/>
      <c r="F165" s="229" t="s">
        <v>3096</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183</v>
      </c>
      <c r="AU165" s="19" t="s">
        <v>92</v>
      </c>
    </row>
    <row r="166" s="2" customFormat="1">
      <c r="A166" s="40"/>
      <c r="B166" s="41"/>
      <c r="C166" s="42"/>
      <c r="D166" s="228" t="s">
        <v>281</v>
      </c>
      <c r="E166" s="42"/>
      <c r="F166" s="233" t="s">
        <v>3099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281</v>
      </c>
      <c r="AU166" s="19" t="s">
        <v>92</v>
      </c>
    </row>
    <row r="167" s="2" customFormat="1" ht="16.5" customHeight="1">
      <c r="A167" s="40"/>
      <c r="B167" s="41"/>
      <c r="C167" s="215" t="s">
        <v>327</v>
      </c>
      <c r="D167" s="215" t="s">
        <v>176</v>
      </c>
      <c r="E167" s="216" t="s">
        <v>3100</v>
      </c>
      <c r="F167" s="217" t="s">
        <v>3101</v>
      </c>
      <c r="G167" s="218" t="s">
        <v>3102</v>
      </c>
      <c r="H167" s="219">
        <v>109</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275</v>
      </c>
      <c r="AT167" s="226" t="s">
        <v>176</v>
      </c>
      <c r="AU167" s="226" t="s">
        <v>92</v>
      </c>
      <c r="AY167" s="19" t="s">
        <v>174</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275</v>
      </c>
      <c r="BM167" s="226" t="s">
        <v>3103</v>
      </c>
    </row>
    <row r="168" s="2" customFormat="1">
      <c r="A168" s="40"/>
      <c r="B168" s="41"/>
      <c r="C168" s="42"/>
      <c r="D168" s="228" t="s">
        <v>183</v>
      </c>
      <c r="E168" s="42"/>
      <c r="F168" s="229" t="s">
        <v>3101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183</v>
      </c>
      <c r="AU168" s="19" t="s">
        <v>92</v>
      </c>
    </row>
    <row r="169" s="2" customFormat="1">
      <c r="A169" s="40"/>
      <c r="B169" s="41"/>
      <c r="C169" s="42"/>
      <c r="D169" s="228" t="s">
        <v>281</v>
      </c>
      <c r="E169" s="42"/>
      <c r="F169" s="233" t="s">
        <v>3104</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281</v>
      </c>
      <c r="AU169" s="19" t="s">
        <v>92</v>
      </c>
    </row>
    <row r="170" s="2" customFormat="1" ht="16.5" customHeight="1">
      <c r="A170" s="40"/>
      <c r="B170" s="41"/>
      <c r="C170" s="215" t="s">
        <v>335</v>
      </c>
      <c r="D170" s="215" t="s">
        <v>176</v>
      </c>
      <c r="E170" s="216" t="s">
        <v>3105</v>
      </c>
      <c r="F170" s="217" t="s">
        <v>3106</v>
      </c>
      <c r="G170" s="218" t="s">
        <v>1400</v>
      </c>
      <c r="H170" s="219">
        <v>1</v>
      </c>
      <c r="I170" s="220"/>
      <c r="J170" s="221">
        <f>ROUND(I170*H170,2)</f>
        <v>0</v>
      </c>
      <c r="K170" s="217" t="s">
        <v>19</v>
      </c>
      <c r="L170" s="46"/>
      <c r="M170" s="222" t="s">
        <v>19</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275</v>
      </c>
      <c r="AT170" s="226" t="s">
        <v>176</v>
      </c>
      <c r="AU170" s="226" t="s">
        <v>92</v>
      </c>
      <c r="AY170" s="19" t="s">
        <v>174</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275</v>
      </c>
      <c r="BM170" s="226" t="s">
        <v>3107</v>
      </c>
    </row>
    <row r="171" s="2" customFormat="1">
      <c r="A171" s="40"/>
      <c r="B171" s="41"/>
      <c r="C171" s="42"/>
      <c r="D171" s="228" t="s">
        <v>183</v>
      </c>
      <c r="E171" s="42"/>
      <c r="F171" s="229" t="s">
        <v>3106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183</v>
      </c>
      <c r="AU171" s="19" t="s">
        <v>92</v>
      </c>
    </row>
    <row r="172" s="2" customFormat="1" ht="16.5" customHeight="1">
      <c r="A172" s="40"/>
      <c r="B172" s="41"/>
      <c r="C172" s="215" t="s">
        <v>343</v>
      </c>
      <c r="D172" s="215" t="s">
        <v>176</v>
      </c>
      <c r="E172" s="216" t="s">
        <v>3108</v>
      </c>
      <c r="F172" s="217" t="s">
        <v>3109</v>
      </c>
      <c r="G172" s="218" t="s">
        <v>1400</v>
      </c>
      <c r="H172" s="219">
        <v>1</v>
      </c>
      <c r="I172" s="220"/>
      <c r="J172" s="221">
        <f>ROUND(I172*H172,2)</f>
        <v>0</v>
      </c>
      <c r="K172" s="217" t="s">
        <v>19</v>
      </c>
      <c r="L172" s="46"/>
      <c r="M172" s="222" t="s">
        <v>19</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275</v>
      </c>
      <c r="AT172" s="226" t="s">
        <v>176</v>
      </c>
      <c r="AU172" s="226" t="s">
        <v>92</v>
      </c>
      <c r="AY172" s="19" t="s">
        <v>174</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275</v>
      </c>
      <c r="BM172" s="226" t="s">
        <v>3110</v>
      </c>
    </row>
    <row r="173" s="2" customFormat="1">
      <c r="A173" s="40"/>
      <c r="B173" s="41"/>
      <c r="C173" s="42"/>
      <c r="D173" s="228" t="s">
        <v>183</v>
      </c>
      <c r="E173" s="42"/>
      <c r="F173" s="229" t="s">
        <v>3109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183</v>
      </c>
      <c r="AU173" s="19" t="s">
        <v>92</v>
      </c>
    </row>
    <row r="174" s="12" customFormat="1" ht="20.88" customHeight="1">
      <c r="A174" s="12"/>
      <c r="B174" s="199"/>
      <c r="C174" s="200"/>
      <c r="D174" s="201" t="s">
        <v>71</v>
      </c>
      <c r="E174" s="213" t="s">
        <v>2840</v>
      </c>
      <c r="F174" s="213" t="s">
        <v>3111</v>
      </c>
      <c r="G174" s="200"/>
      <c r="H174" s="200"/>
      <c r="I174" s="203"/>
      <c r="J174" s="214">
        <f>BK174</f>
        <v>0</v>
      </c>
      <c r="K174" s="200"/>
      <c r="L174" s="205"/>
      <c r="M174" s="206"/>
      <c r="N174" s="207"/>
      <c r="O174" s="207"/>
      <c r="P174" s="208">
        <f>SUM(P175:P227)</f>
        <v>0</v>
      </c>
      <c r="Q174" s="207"/>
      <c r="R174" s="208">
        <f>SUM(R175:R227)</f>
        <v>0</v>
      </c>
      <c r="S174" s="207"/>
      <c r="T174" s="209">
        <f>SUM(T175:T227)</f>
        <v>0</v>
      </c>
      <c r="U174" s="12"/>
      <c r="V174" s="12"/>
      <c r="W174" s="12"/>
      <c r="X174" s="12"/>
      <c r="Y174" s="12"/>
      <c r="Z174" s="12"/>
      <c r="AA174" s="12"/>
      <c r="AB174" s="12"/>
      <c r="AC174" s="12"/>
      <c r="AD174" s="12"/>
      <c r="AE174" s="12"/>
      <c r="AR174" s="210" t="s">
        <v>81</v>
      </c>
      <c r="AT174" s="211" t="s">
        <v>71</v>
      </c>
      <c r="AU174" s="211" t="s">
        <v>81</v>
      </c>
      <c r="AY174" s="210" t="s">
        <v>174</v>
      </c>
      <c r="BK174" s="212">
        <f>SUM(BK175:BK227)</f>
        <v>0</v>
      </c>
    </row>
    <row r="175" s="2" customFormat="1" ht="24.15" customHeight="1">
      <c r="A175" s="40"/>
      <c r="B175" s="41"/>
      <c r="C175" s="215" t="s">
        <v>353</v>
      </c>
      <c r="D175" s="215" t="s">
        <v>176</v>
      </c>
      <c r="E175" s="216" t="s">
        <v>3112</v>
      </c>
      <c r="F175" s="217" t="s">
        <v>3011</v>
      </c>
      <c r="G175" s="218" t="s">
        <v>3012</v>
      </c>
      <c r="H175" s="219">
        <v>1</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275</v>
      </c>
      <c r="AT175" s="226" t="s">
        <v>176</v>
      </c>
      <c r="AU175" s="226" t="s">
        <v>92</v>
      </c>
      <c r="AY175" s="19" t="s">
        <v>174</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275</v>
      </c>
      <c r="BM175" s="226" t="s">
        <v>3113</v>
      </c>
    </row>
    <row r="176" s="2" customFormat="1">
      <c r="A176" s="40"/>
      <c r="B176" s="41"/>
      <c r="C176" s="42"/>
      <c r="D176" s="228" t="s">
        <v>183</v>
      </c>
      <c r="E176" s="42"/>
      <c r="F176" s="229" t="s">
        <v>3011</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183</v>
      </c>
      <c r="AU176" s="19" t="s">
        <v>92</v>
      </c>
    </row>
    <row r="177" s="2" customFormat="1">
      <c r="A177" s="40"/>
      <c r="B177" s="41"/>
      <c r="C177" s="42"/>
      <c r="D177" s="228" t="s">
        <v>281</v>
      </c>
      <c r="E177" s="42"/>
      <c r="F177" s="233" t="s">
        <v>3114</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281</v>
      </c>
      <c r="AU177" s="19" t="s">
        <v>92</v>
      </c>
    </row>
    <row r="178" s="2" customFormat="1" ht="16.5" customHeight="1">
      <c r="A178" s="40"/>
      <c r="B178" s="41"/>
      <c r="C178" s="215" t="s">
        <v>363</v>
      </c>
      <c r="D178" s="215" t="s">
        <v>176</v>
      </c>
      <c r="E178" s="216" t="s">
        <v>3115</v>
      </c>
      <c r="F178" s="217" t="s">
        <v>3016</v>
      </c>
      <c r="G178" s="218" t="s">
        <v>3017</v>
      </c>
      <c r="H178" s="219">
        <v>2</v>
      </c>
      <c r="I178" s="220"/>
      <c r="J178" s="221">
        <f>ROUND(I178*H178,2)</f>
        <v>0</v>
      </c>
      <c r="K178" s="217" t="s">
        <v>19</v>
      </c>
      <c r="L178" s="46"/>
      <c r="M178" s="222" t="s">
        <v>19</v>
      </c>
      <c r="N178" s="223"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275</v>
      </c>
      <c r="AT178" s="226" t="s">
        <v>176</v>
      </c>
      <c r="AU178" s="226" t="s">
        <v>92</v>
      </c>
      <c r="AY178" s="19" t="s">
        <v>174</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275</v>
      </c>
      <c r="BM178" s="226" t="s">
        <v>3116</v>
      </c>
    </row>
    <row r="179" s="2" customFormat="1">
      <c r="A179" s="40"/>
      <c r="B179" s="41"/>
      <c r="C179" s="42"/>
      <c r="D179" s="228" t="s">
        <v>183</v>
      </c>
      <c r="E179" s="42"/>
      <c r="F179" s="229" t="s">
        <v>3016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183</v>
      </c>
      <c r="AU179" s="19" t="s">
        <v>92</v>
      </c>
    </row>
    <row r="180" s="2" customFormat="1">
      <c r="A180" s="40"/>
      <c r="B180" s="41"/>
      <c r="C180" s="42"/>
      <c r="D180" s="228" t="s">
        <v>281</v>
      </c>
      <c r="E180" s="42"/>
      <c r="F180" s="233" t="s">
        <v>3117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281</v>
      </c>
      <c r="AU180" s="19" t="s">
        <v>92</v>
      </c>
    </row>
    <row r="181" s="2" customFormat="1" ht="16.5" customHeight="1">
      <c r="A181" s="40"/>
      <c r="B181" s="41"/>
      <c r="C181" s="215" t="s">
        <v>371</v>
      </c>
      <c r="D181" s="215" t="s">
        <v>176</v>
      </c>
      <c r="E181" s="216" t="s">
        <v>3118</v>
      </c>
      <c r="F181" s="217" t="s">
        <v>3016</v>
      </c>
      <c r="G181" s="218" t="s">
        <v>3017</v>
      </c>
      <c r="H181" s="219">
        <v>2</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275</v>
      </c>
      <c r="AT181" s="226" t="s">
        <v>176</v>
      </c>
      <c r="AU181" s="226" t="s">
        <v>92</v>
      </c>
      <c r="AY181" s="19" t="s">
        <v>174</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275</v>
      </c>
      <c r="BM181" s="226" t="s">
        <v>3119</v>
      </c>
    </row>
    <row r="182" s="2" customFormat="1">
      <c r="A182" s="40"/>
      <c r="B182" s="41"/>
      <c r="C182" s="42"/>
      <c r="D182" s="228" t="s">
        <v>183</v>
      </c>
      <c r="E182" s="42"/>
      <c r="F182" s="229" t="s">
        <v>3016</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183</v>
      </c>
      <c r="AU182" s="19" t="s">
        <v>92</v>
      </c>
    </row>
    <row r="183" s="2" customFormat="1">
      <c r="A183" s="40"/>
      <c r="B183" s="41"/>
      <c r="C183" s="42"/>
      <c r="D183" s="228" t="s">
        <v>281</v>
      </c>
      <c r="E183" s="42"/>
      <c r="F183" s="233" t="s">
        <v>3120</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281</v>
      </c>
      <c r="AU183" s="19" t="s">
        <v>92</v>
      </c>
    </row>
    <row r="184" s="2" customFormat="1">
      <c r="A184" s="40"/>
      <c r="B184" s="41"/>
      <c r="C184" s="215" t="s">
        <v>377</v>
      </c>
      <c r="D184" s="215" t="s">
        <v>176</v>
      </c>
      <c r="E184" s="216" t="s">
        <v>3121</v>
      </c>
      <c r="F184" s="217" t="s">
        <v>3030</v>
      </c>
      <c r="G184" s="218" t="s">
        <v>3017</v>
      </c>
      <c r="H184" s="219">
        <v>2</v>
      </c>
      <c r="I184" s="220"/>
      <c r="J184" s="221">
        <f>ROUND(I184*H184,2)</f>
        <v>0</v>
      </c>
      <c r="K184" s="217" t="s">
        <v>19</v>
      </c>
      <c r="L184" s="46"/>
      <c r="M184" s="222" t="s">
        <v>19</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275</v>
      </c>
      <c r="AT184" s="226" t="s">
        <v>176</v>
      </c>
      <c r="AU184" s="226" t="s">
        <v>92</v>
      </c>
      <c r="AY184" s="19" t="s">
        <v>174</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275</v>
      </c>
      <c r="BM184" s="226" t="s">
        <v>3122</v>
      </c>
    </row>
    <row r="185" s="2" customFormat="1">
      <c r="A185" s="40"/>
      <c r="B185" s="41"/>
      <c r="C185" s="42"/>
      <c r="D185" s="228" t="s">
        <v>183</v>
      </c>
      <c r="E185" s="42"/>
      <c r="F185" s="229" t="s">
        <v>3030</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183</v>
      </c>
      <c r="AU185" s="19" t="s">
        <v>92</v>
      </c>
    </row>
    <row r="186" s="2" customFormat="1">
      <c r="A186" s="40"/>
      <c r="B186" s="41"/>
      <c r="C186" s="42"/>
      <c r="D186" s="228" t="s">
        <v>281</v>
      </c>
      <c r="E186" s="42"/>
      <c r="F186" s="233" t="s">
        <v>3123</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281</v>
      </c>
      <c r="AU186" s="19" t="s">
        <v>92</v>
      </c>
    </row>
    <row r="187" s="2" customFormat="1">
      <c r="A187" s="40"/>
      <c r="B187" s="41"/>
      <c r="C187" s="215" t="s">
        <v>384</v>
      </c>
      <c r="D187" s="215" t="s">
        <v>176</v>
      </c>
      <c r="E187" s="216" t="s">
        <v>3124</v>
      </c>
      <c r="F187" s="217" t="s">
        <v>3125</v>
      </c>
      <c r="G187" s="218" t="s">
        <v>3017</v>
      </c>
      <c r="H187" s="219">
        <v>4</v>
      </c>
      <c r="I187" s="220"/>
      <c r="J187" s="221">
        <f>ROUND(I187*H187,2)</f>
        <v>0</v>
      </c>
      <c r="K187" s="217" t="s">
        <v>19</v>
      </c>
      <c r="L187" s="46"/>
      <c r="M187" s="222" t="s">
        <v>19</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275</v>
      </c>
      <c r="AT187" s="226" t="s">
        <v>176</v>
      </c>
      <c r="AU187" s="226" t="s">
        <v>92</v>
      </c>
      <c r="AY187" s="19" t="s">
        <v>174</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275</v>
      </c>
      <c r="BM187" s="226" t="s">
        <v>3126</v>
      </c>
    </row>
    <row r="188" s="2" customFormat="1">
      <c r="A188" s="40"/>
      <c r="B188" s="41"/>
      <c r="C188" s="42"/>
      <c r="D188" s="228" t="s">
        <v>183</v>
      </c>
      <c r="E188" s="42"/>
      <c r="F188" s="229" t="s">
        <v>3125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183</v>
      </c>
      <c r="AU188" s="19" t="s">
        <v>92</v>
      </c>
    </row>
    <row r="189" s="2" customFormat="1">
      <c r="A189" s="40"/>
      <c r="B189" s="41"/>
      <c r="C189" s="42"/>
      <c r="D189" s="228" t="s">
        <v>281</v>
      </c>
      <c r="E189" s="42"/>
      <c r="F189" s="233" t="s">
        <v>3127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281</v>
      </c>
      <c r="AU189" s="19" t="s">
        <v>92</v>
      </c>
    </row>
    <row r="190" s="2" customFormat="1">
      <c r="A190" s="40"/>
      <c r="B190" s="41"/>
      <c r="C190" s="215" t="s">
        <v>394</v>
      </c>
      <c r="D190" s="215" t="s">
        <v>176</v>
      </c>
      <c r="E190" s="216" t="s">
        <v>3128</v>
      </c>
      <c r="F190" s="217" t="s">
        <v>3129</v>
      </c>
      <c r="G190" s="218" t="s">
        <v>3017</v>
      </c>
      <c r="H190" s="219">
        <v>4</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275</v>
      </c>
      <c r="AT190" s="226" t="s">
        <v>176</v>
      </c>
      <c r="AU190" s="226" t="s">
        <v>92</v>
      </c>
      <c r="AY190" s="19" t="s">
        <v>174</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275</v>
      </c>
      <c r="BM190" s="226" t="s">
        <v>3130</v>
      </c>
    </row>
    <row r="191" s="2" customFormat="1">
      <c r="A191" s="40"/>
      <c r="B191" s="41"/>
      <c r="C191" s="42"/>
      <c r="D191" s="228" t="s">
        <v>183</v>
      </c>
      <c r="E191" s="42"/>
      <c r="F191" s="229" t="s">
        <v>3129</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183</v>
      </c>
      <c r="AU191" s="19" t="s">
        <v>92</v>
      </c>
    </row>
    <row r="192" s="2" customFormat="1">
      <c r="A192" s="40"/>
      <c r="B192" s="41"/>
      <c r="C192" s="42"/>
      <c r="D192" s="228" t="s">
        <v>281</v>
      </c>
      <c r="E192" s="42"/>
      <c r="F192" s="233" t="s">
        <v>3131</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281</v>
      </c>
      <c r="AU192" s="19" t="s">
        <v>92</v>
      </c>
    </row>
    <row r="193" s="2" customFormat="1" ht="16.5" customHeight="1">
      <c r="A193" s="40"/>
      <c r="B193" s="41"/>
      <c r="C193" s="215" t="s">
        <v>401</v>
      </c>
      <c r="D193" s="215" t="s">
        <v>176</v>
      </c>
      <c r="E193" s="216" t="s">
        <v>3049</v>
      </c>
      <c r="F193" s="217" t="s">
        <v>3050</v>
      </c>
      <c r="G193" s="218" t="s">
        <v>3017</v>
      </c>
      <c r="H193" s="219">
        <v>1</v>
      </c>
      <c r="I193" s="220"/>
      <c r="J193" s="221">
        <f>ROUND(I193*H193,2)</f>
        <v>0</v>
      </c>
      <c r="K193" s="217" t="s">
        <v>19</v>
      </c>
      <c r="L193" s="46"/>
      <c r="M193" s="222" t="s">
        <v>19</v>
      </c>
      <c r="N193" s="223"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275</v>
      </c>
      <c r="AT193" s="226" t="s">
        <v>176</v>
      </c>
      <c r="AU193" s="226" t="s">
        <v>92</v>
      </c>
      <c r="AY193" s="19" t="s">
        <v>174</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275</v>
      </c>
      <c r="BM193" s="226" t="s">
        <v>3132</v>
      </c>
    </row>
    <row r="194" s="2" customFormat="1">
      <c r="A194" s="40"/>
      <c r="B194" s="41"/>
      <c r="C194" s="42"/>
      <c r="D194" s="228" t="s">
        <v>183</v>
      </c>
      <c r="E194" s="42"/>
      <c r="F194" s="229" t="s">
        <v>3050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183</v>
      </c>
      <c r="AU194" s="19" t="s">
        <v>92</v>
      </c>
    </row>
    <row r="195" s="2" customFormat="1">
      <c r="A195" s="40"/>
      <c r="B195" s="41"/>
      <c r="C195" s="42"/>
      <c r="D195" s="228" t="s">
        <v>281</v>
      </c>
      <c r="E195" s="42"/>
      <c r="F195" s="233" t="s">
        <v>3052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281</v>
      </c>
      <c r="AU195" s="19" t="s">
        <v>92</v>
      </c>
    </row>
    <row r="196" s="2" customFormat="1" ht="16.5" customHeight="1">
      <c r="A196" s="40"/>
      <c r="B196" s="41"/>
      <c r="C196" s="215" t="s">
        <v>408</v>
      </c>
      <c r="D196" s="215" t="s">
        <v>176</v>
      </c>
      <c r="E196" s="216" t="s">
        <v>3133</v>
      </c>
      <c r="F196" s="217" t="s">
        <v>3050</v>
      </c>
      <c r="G196" s="218" t="s">
        <v>3017</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275</v>
      </c>
      <c r="AT196" s="226" t="s">
        <v>176</v>
      </c>
      <c r="AU196" s="226" t="s">
        <v>92</v>
      </c>
      <c r="AY196" s="19" t="s">
        <v>174</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275</v>
      </c>
      <c r="BM196" s="226" t="s">
        <v>3134</v>
      </c>
    </row>
    <row r="197" s="2" customFormat="1">
      <c r="A197" s="40"/>
      <c r="B197" s="41"/>
      <c r="C197" s="42"/>
      <c r="D197" s="228" t="s">
        <v>183</v>
      </c>
      <c r="E197" s="42"/>
      <c r="F197" s="229" t="s">
        <v>3050</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183</v>
      </c>
      <c r="AU197" s="19" t="s">
        <v>92</v>
      </c>
    </row>
    <row r="198" s="2" customFormat="1">
      <c r="A198" s="40"/>
      <c r="B198" s="41"/>
      <c r="C198" s="42"/>
      <c r="D198" s="228" t="s">
        <v>281</v>
      </c>
      <c r="E198" s="42"/>
      <c r="F198" s="233" t="s">
        <v>3135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281</v>
      </c>
      <c r="AU198" s="19" t="s">
        <v>92</v>
      </c>
    </row>
    <row r="199" s="2" customFormat="1" ht="16.5" customHeight="1">
      <c r="A199" s="40"/>
      <c r="B199" s="41"/>
      <c r="C199" s="215" t="s">
        <v>415</v>
      </c>
      <c r="D199" s="215" t="s">
        <v>176</v>
      </c>
      <c r="E199" s="216" t="s">
        <v>3136</v>
      </c>
      <c r="F199" s="217" t="s">
        <v>3137</v>
      </c>
      <c r="G199" s="218" t="s">
        <v>3071</v>
      </c>
      <c r="H199" s="219">
        <v>1</v>
      </c>
      <c r="I199" s="220"/>
      <c r="J199" s="221">
        <f>ROUND(I199*H199,2)</f>
        <v>0</v>
      </c>
      <c r="K199" s="217" t="s">
        <v>19</v>
      </c>
      <c r="L199" s="46"/>
      <c r="M199" s="222" t="s">
        <v>19</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275</v>
      </c>
      <c r="AT199" s="226" t="s">
        <v>176</v>
      </c>
      <c r="AU199" s="226" t="s">
        <v>92</v>
      </c>
      <c r="AY199" s="19" t="s">
        <v>174</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275</v>
      </c>
      <c r="BM199" s="226" t="s">
        <v>3138</v>
      </c>
    </row>
    <row r="200" s="2" customFormat="1">
      <c r="A200" s="40"/>
      <c r="B200" s="41"/>
      <c r="C200" s="42"/>
      <c r="D200" s="228" t="s">
        <v>183</v>
      </c>
      <c r="E200" s="42"/>
      <c r="F200" s="229" t="s">
        <v>3137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183</v>
      </c>
      <c r="AU200" s="19" t="s">
        <v>92</v>
      </c>
    </row>
    <row r="201" s="2" customFormat="1">
      <c r="A201" s="40"/>
      <c r="B201" s="41"/>
      <c r="C201" s="42"/>
      <c r="D201" s="228" t="s">
        <v>281</v>
      </c>
      <c r="E201" s="42"/>
      <c r="F201" s="233" t="s">
        <v>3139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281</v>
      </c>
      <c r="AU201" s="19" t="s">
        <v>92</v>
      </c>
    </row>
    <row r="202" s="2" customFormat="1" ht="16.5" customHeight="1">
      <c r="A202" s="40"/>
      <c r="B202" s="41"/>
      <c r="C202" s="215" t="s">
        <v>422</v>
      </c>
      <c r="D202" s="215" t="s">
        <v>176</v>
      </c>
      <c r="E202" s="216" t="s">
        <v>3140</v>
      </c>
      <c r="F202" s="217" t="s">
        <v>3137</v>
      </c>
      <c r="G202" s="218" t="s">
        <v>3071</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275</v>
      </c>
      <c r="AT202" s="226" t="s">
        <v>176</v>
      </c>
      <c r="AU202" s="226" t="s">
        <v>92</v>
      </c>
      <c r="AY202" s="19" t="s">
        <v>174</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275</v>
      </c>
      <c r="BM202" s="226" t="s">
        <v>3141</v>
      </c>
    </row>
    <row r="203" s="2" customFormat="1">
      <c r="A203" s="40"/>
      <c r="B203" s="41"/>
      <c r="C203" s="42"/>
      <c r="D203" s="228" t="s">
        <v>183</v>
      </c>
      <c r="E203" s="42"/>
      <c r="F203" s="229" t="s">
        <v>3137</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183</v>
      </c>
      <c r="AU203" s="19" t="s">
        <v>92</v>
      </c>
    </row>
    <row r="204" s="2" customFormat="1">
      <c r="A204" s="40"/>
      <c r="B204" s="41"/>
      <c r="C204" s="42"/>
      <c r="D204" s="228" t="s">
        <v>281</v>
      </c>
      <c r="E204" s="42"/>
      <c r="F204" s="233" t="s">
        <v>3142</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281</v>
      </c>
      <c r="AU204" s="19" t="s">
        <v>92</v>
      </c>
    </row>
    <row r="205" s="2" customFormat="1">
      <c r="A205" s="40"/>
      <c r="B205" s="41"/>
      <c r="C205" s="215" t="s">
        <v>432</v>
      </c>
      <c r="D205" s="215" t="s">
        <v>176</v>
      </c>
      <c r="E205" s="216" t="s">
        <v>3064</v>
      </c>
      <c r="F205" s="217" t="s">
        <v>3065</v>
      </c>
      <c r="G205" s="218" t="s">
        <v>3066</v>
      </c>
      <c r="H205" s="219">
        <v>33</v>
      </c>
      <c r="I205" s="220"/>
      <c r="J205" s="221">
        <f>ROUND(I205*H205,2)</f>
        <v>0</v>
      </c>
      <c r="K205" s="217" t="s">
        <v>19</v>
      </c>
      <c r="L205" s="46"/>
      <c r="M205" s="222" t="s">
        <v>19</v>
      </c>
      <c r="N205" s="223"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275</v>
      </c>
      <c r="AT205" s="226" t="s">
        <v>176</v>
      </c>
      <c r="AU205" s="226" t="s">
        <v>92</v>
      </c>
      <c r="AY205" s="19" t="s">
        <v>174</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275</v>
      </c>
      <c r="BM205" s="226" t="s">
        <v>3143</v>
      </c>
    </row>
    <row r="206" s="2" customFormat="1">
      <c r="A206" s="40"/>
      <c r="B206" s="41"/>
      <c r="C206" s="42"/>
      <c r="D206" s="228" t="s">
        <v>183</v>
      </c>
      <c r="E206" s="42"/>
      <c r="F206" s="229" t="s">
        <v>3065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183</v>
      </c>
      <c r="AU206" s="19" t="s">
        <v>92</v>
      </c>
    </row>
    <row r="207" s="2" customFormat="1">
      <c r="A207" s="40"/>
      <c r="B207" s="41"/>
      <c r="C207" s="42"/>
      <c r="D207" s="228" t="s">
        <v>281</v>
      </c>
      <c r="E207" s="42"/>
      <c r="F207" s="233" t="s">
        <v>3068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281</v>
      </c>
      <c r="AU207" s="19" t="s">
        <v>92</v>
      </c>
    </row>
    <row r="208" s="2" customFormat="1">
      <c r="A208" s="40"/>
      <c r="B208" s="41"/>
      <c r="C208" s="215" t="s">
        <v>438</v>
      </c>
      <c r="D208" s="215" t="s">
        <v>176</v>
      </c>
      <c r="E208" s="216" t="s">
        <v>3144</v>
      </c>
      <c r="F208" s="217" t="s">
        <v>3070</v>
      </c>
      <c r="G208" s="218" t="s">
        <v>3017</v>
      </c>
      <c r="H208" s="219">
        <v>2</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275</v>
      </c>
      <c r="AT208" s="226" t="s">
        <v>176</v>
      </c>
      <c r="AU208" s="226" t="s">
        <v>92</v>
      </c>
      <c r="AY208" s="19" t="s">
        <v>174</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275</v>
      </c>
      <c r="BM208" s="226" t="s">
        <v>3145</v>
      </c>
    </row>
    <row r="209" s="2" customFormat="1">
      <c r="A209" s="40"/>
      <c r="B209" s="41"/>
      <c r="C209" s="42"/>
      <c r="D209" s="228" t="s">
        <v>183</v>
      </c>
      <c r="E209" s="42"/>
      <c r="F209" s="229" t="s">
        <v>3070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183</v>
      </c>
      <c r="AU209" s="19" t="s">
        <v>92</v>
      </c>
    </row>
    <row r="210" s="2" customFormat="1">
      <c r="A210" s="40"/>
      <c r="B210" s="41"/>
      <c r="C210" s="42"/>
      <c r="D210" s="228" t="s">
        <v>281</v>
      </c>
      <c r="E210" s="42"/>
      <c r="F210" s="233" t="s">
        <v>3146</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281</v>
      </c>
      <c r="AU210" s="19" t="s">
        <v>92</v>
      </c>
    </row>
    <row r="211" s="2" customFormat="1" ht="16.5" customHeight="1">
      <c r="A211" s="40"/>
      <c r="B211" s="41"/>
      <c r="C211" s="215" t="s">
        <v>444</v>
      </c>
      <c r="D211" s="215" t="s">
        <v>176</v>
      </c>
      <c r="E211" s="216" t="s">
        <v>3147</v>
      </c>
      <c r="F211" s="217" t="s">
        <v>3148</v>
      </c>
      <c r="G211" s="218" t="s">
        <v>3071</v>
      </c>
      <c r="H211" s="219">
        <v>5</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275</v>
      </c>
      <c r="AT211" s="226" t="s">
        <v>176</v>
      </c>
      <c r="AU211" s="226" t="s">
        <v>92</v>
      </c>
      <c r="AY211" s="19" t="s">
        <v>174</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275</v>
      </c>
      <c r="BM211" s="226" t="s">
        <v>3149</v>
      </c>
    </row>
    <row r="212" s="2" customFormat="1">
      <c r="A212" s="40"/>
      <c r="B212" s="41"/>
      <c r="C212" s="42"/>
      <c r="D212" s="228" t="s">
        <v>183</v>
      </c>
      <c r="E212" s="42"/>
      <c r="F212" s="229" t="s">
        <v>3150</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183</v>
      </c>
      <c r="AU212" s="19" t="s">
        <v>92</v>
      </c>
    </row>
    <row r="213" s="2" customFormat="1" ht="16.5" customHeight="1">
      <c r="A213" s="40"/>
      <c r="B213" s="41"/>
      <c r="C213" s="215" t="s">
        <v>450</v>
      </c>
      <c r="D213" s="215" t="s">
        <v>176</v>
      </c>
      <c r="E213" s="216" t="s">
        <v>3151</v>
      </c>
      <c r="F213" s="217" t="s">
        <v>3152</v>
      </c>
      <c r="G213" s="218" t="s">
        <v>3017</v>
      </c>
      <c r="H213" s="219">
        <v>2</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275</v>
      </c>
      <c r="AT213" s="226" t="s">
        <v>176</v>
      </c>
      <c r="AU213" s="226" t="s">
        <v>92</v>
      </c>
      <c r="AY213" s="19" t="s">
        <v>174</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275</v>
      </c>
      <c r="BM213" s="226" t="s">
        <v>3153</v>
      </c>
    </row>
    <row r="214" s="2" customFormat="1">
      <c r="A214" s="40"/>
      <c r="B214" s="41"/>
      <c r="C214" s="42"/>
      <c r="D214" s="228" t="s">
        <v>183</v>
      </c>
      <c r="E214" s="42"/>
      <c r="F214" s="229" t="s">
        <v>3152</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183</v>
      </c>
      <c r="AU214" s="19" t="s">
        <v>92</v>
      </c>
    </row>
    <row r="215" s="2" customFormat="1" ht="21.75" customHeight="1">
      <c r="A215" s="40"/>
      <c r="B215" s="41"/>
      <c r="C215" s="215" t="s">
        <v>455</v>
      </c>
      <c r="D215" s="215" t="s">
        <v>176</v>
      </c>
      <c r="E215" s="216" t="s">
        <v>3084</v>
      </c>
      <c r="F215" s="217" t="s">
        <v>3085</v>
      </c>
      <c r="G215" s="218" t="s">
        <v>3066</v>
      </c>
      <c r="H215" s="219">
        <v>11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275</v>
      </c>
      <c r="AT215" s="226" t="s">
        <v>176</v>
      </c>
      <c r="AU215" s="226" t="s">
        <v>92</v>
      </c>
      <c r="AY215" s="19" t="s">
        <v>174</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275</v>
      </c>
      <c r="BM215" s="226" t="s">
        <v>3154</v>
      </c>
    </row>
    <row r="216" s="2" customFormat="1">
      <c r="A216" s="40"/>
      <c r="B216" s="41"/>
      <c r="C216" s="42"/>
      <c r="D216" s="228" t="s">
        <v>183</v>
      </c>
      <c r="E216" s="42"/>
      <c r="F216" s="229" t="s">
        <v>3085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183</v>
      </c>
      <c r="AU216" s="19" t="s">
        <v>92</v>
      </c>
    </row>
    <row r="217" s="2" customFormat="1">
      <c r="A217" s="40"/>
      <c r="B217" s="41"/>
      <c r="C217" s="42"/>
      <c r="D217" s="228" t="s">
        <v>281</v>
      </c>
      <c r="E217" s="42"/>
      <c r="F217" s="233" t="s">
        <v>3087</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281</v>
      </c>
      <c r="AU217" s="19" t="s">
        <v>92</v>
      </c>
    </row>
    <row r="218" s="2" customFormat="1" ht="21.75" customHeight="1">
      <c r="A218" s="40"/>
      <c r="B218" s="41"/>
      <c r="C218" s="215" t="s">
        <v>461</v>
      </c>
      <c r="D218" s="215" t="s">
        <v>176</v>
      </c>
      <c r="E218" s="216" t="s">
        <v>3088</v>
      </c>
      <c r="F218" s="217" t="s">
        <v>3085</v>
      </c>
      <c r="G218" s="218" t="s">
        <v>3066</v>
      </c>
      <c r="H218" s="219">
        <v>22</v>
      </c>
      <c r="I218" s="220"/>
      <c r="J218" s="221">
        <f>ROUND(I218*H218,2)</f>
        <v>0</v>
      </c>
      <c r="K218" s="217" t="s">
        <v>19</v>
      </c>
      <c r="L218" s="46"/>
      <c r="M218" s="222" t="s">
        <v>19</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275</v>
      </c>
      <c r="AT218" s="226" t="s">
        <v>176</v>
      </c>
      <c r="AU218" s="226" t="s">
        <v>92</v>
      </c>
      <c r="AY218" s="19" t="s">
        <v>174</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275</v>
      </c>
      <c r="BM218" s="226" t="s">
        <v>3155</v>
      </c>
    </row>
    <row r="219" s="2" customFormat="1">
      <c r="A219" s="40"/>
      <c r="B219" s="41"/>
      <c r="C219" s="42"/>
      <c r="D219" s="228" t="s">
        <v>183</v>
      </c>
      <c r="E219" s="42"/>
      <c r="F219" s="229" t="s">
        <v>3085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183</v>
      </c>
      <c r="AU219" s="19" t="s">
        <v>92</v>
      </c>
    </row>
    <row r="220" s="2" customFormat="1">
      <c r="A220" s="40"/>
      <c r="B220" s="41"/>
      <c r="C220" s="42"/>
      <c r="D220" s="228" t="s">
        <v>281</v>
      </c>
      <c r="E220" s="42"/>
      <c r="F220" s="233" t="s">
        <v>3090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281</v>
      </c>
      <c r="AU220" s="19" t="s">
        <v>92</v>
      </c>
    </row>
    <row r="221" s="2" customFormat="1" ht="16.5" customHeight="1">
      <c r="A221" s="40"/>
      <c r="B221" s="41"/>
      <c r="C221" s="215" t="s">
        <v>430</v>
      </c>
      <c r="D221" s="215" t="s">
        <v>176</v>
      </c>
      <c r="E221" s="216" t="s">
        <v>3100</v>
      </c>
      <c r="F221" s="217" t="s">
        <v>3101</v>
      </c>
      <c r="G221" s="218" t="s">
        <v>3102</v>
      </c>
      <c r="H221" s="219">
        <v>19</v>
      </c>
      <c r="I221" s="220"/>
      <c r="J221" s="221">
        <f>ROUND(I221*H221,2)</f>
        <v>0</v>
      </c>
      <c r="K221" s="217" t="s">
        <v>19</v>
      </c>
      <c r="L221" s="46"/>
      <c r="M221" s="222" t="s">
        <v>19</v>
      </c>
      <c r="N221" s="223"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275</v>
      </c>
      <c r="AT221" s="226" t="s">
        <v>176</v>
      </c>
      <c r="AU221" s="226" t="s">
        <v>92</v>
      </c>
      <c r="AY221" s="19" t="s">
        <v>174</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275</v>
      </c>
      <c r="BM221" s="226" t="s">
        <v>3156</v>
      </c>
    </row>
    <row r="222" s="2" customFormat="1">
      <c r="A222" s="40"/>
      <c r="B222" s="41"/>
      <c r="C222" s="42"/>
      <c r="D222" s="228" t="s">
        <v>183</v>
      </c>
      <c r="E222" s="42"/>
      <c r="F222" s="229" t="s">
        <v>3101</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183</v>
      </c>
      <c r="AU222" s="19" t="s">
        <v>92</v>
      </c>
    </row>
    <row r="223" s="2" customFormat="1">
      <c r="A223" s="40"/>
      <c r="B223" s="41"/>
      <c r="C223" s="42"/>
      <c r="D223" s="228" t="s">
        <v>281</v>
      </c>
      <c r="E223" s="42"/>
      <c r="F223" s="233" t="s">
        <v>3104</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281</v>
      </c>
      <c r="AU223" s="19" t="s">
        <v>92</v>
      </c>
    </row>
    <row r="224" s="2" customFormat="1" ht="16.5" customHeight="1">
      <c r="A224" s="40"/>
      <c r="B224" s="41"/>
      <c r="C224" s="215" t="s">
        <v>475</v>
      </c>
      <c r="D224" s="215" t="s">
        <v>176</v>
      </c>
      <c r="E224" s="216" t="s">
        <v>3157</v>
      </c>
      <c r="F224" s="217" t="s">
        <v>3106</v>
      </c>
      <c r="G224" s="218" t="s">
        <v>1400</v>
      </c>
      <c r="H224" s="219">
        <v>1</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275</v>
      </c>
      <c r="AT224" s="226" t="s">
        <v>176</v>
      </c>
      <c r="AU224" s="226" t="s">
        <v>92</v>
      </c>
      <c r="AY224" s="19" t="s">
        <v>174</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275</v>
      </c>
      <c r="BM224" s="226" t="s">
        <v>3158</v>
      </c>
    </row>
    <row r="225" s="2" customFormat="1">
      <c r="A225" s="40"/>
      <c r="B225" s="41"/>
      <c r="C225" s="42"/>
      <c r="D225" s="228" t="s">
        <v>183</v>
      </c>
      <c r="E225" s="42"/>
      <c r="F225" s="229" t="s">
        <v>3106</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183</v>
      </c>
      <c r="AU225" s="19" t="s">
        <v>92</v>
      </c>
    </row>
    <row r="226" s="2" customFormat="1" ht="16.5" customHeight="1">
      <c r="A226" s="40"/>
      <c r="B226" s="41"/>
      <c r="C226" s="215" t="s">
        <v>482</v>
      </c>
      <c r="D226" s="215" t="s">
        <v>176</v>
      </c>
      <c r="E226" s="216" t="s">
        <v>3159</v>
      </c>
      <c r="F226" s="217" t="s">
        <v>3109</v>
      </c>
      <c r="G226" s="218" t="s">
        <v>1400</v>
      </c>
      <c r="H226" s="219">
        <v>1</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275</v>
      </c>
      <c r="AT226" s="226" t="s">
        <v>176</v>
      </c>
      <c r="AU226" s="226" t="s">
        <v>92</v>
      </c>
      <c r="AY226" s="19" t="s">
        <v>174</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275</v>
      </c>
      <c r="BM226" s="226" t="s">
        <v>3160</v>
      </c>
    </row>
    <row r="227" s="2" customFormat="1">
      <c r="A227" s="40"/>
      <c r="B227" s="41"/>
      <c r="C227" s="42"/>
      <c r="D227" s="228" t="s">
        <v>183</v>
      </c>
      <c r="E227" s="42"/>
      <c r="F227" s="229" t="s">
        <v>3109</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183</v>
      </c>
      <c r="AU227" s="19" t="s">
        <v>92</v>
      </c>
    </row>
    <row r="228" s="12" customFormat="1" ht="20.88" customHeight="1">
      <c r="A228" s="12"/>
      <c r="B228" s="199"/>
      <c r="C228" s="200"/>
      <c r="D228" s="201" t="s">
        <v>71</v>
      </c>
      <c r="E228" s="213" t="s">
        <v>2858</v>
      </c>
      <c r="F228" s="213" t="s">
        <v>3161</v>
      </c>
      <c r="G228" s="200"/>
      <c r="H228" s="200"/>
      <c r="I228" s="203"/>
      <c r="J228" s="214">
        <f>BK228</f>
        <v>0</v>
      </c>
      <c r="K228" s="200"/>
      <c r="L228" s="205"/>
      <c r="M228" s="206"/>
      <c r="N228" s="207"/>
      <c r="O228" s="207"/>
      <c r="P228" s="208">
        <f>SUM(P229:P279)</f>
        <v>0</v>
      </c>
      <c r="Q228" s="207"/>
      <c r="R228" s="208">
        <f>SUM(R229:R279)</f>
        <v>0</v>
      </c>
      <c r="S228" s="207"/>
      <c r="T228" s="209">
        <f>SUM(T229:T279)</f>
        <v>0</v>
      </c>
      <c r="U228" s="12"/>
      <c r="V228" s="12"/>
      <c r="W228" s="12"/>
      <c r="X228" s="12"/>
      <c r="Y228" s="12"/>
      <c r="Z228" s="12"/>
      <c r="AA228" s="12"/>
      <c r="AB228" s="12"/>
      <c r="AC228" s="12"/>
      <c r="AD228" s="12"/>
      <c r="AE228" s="12"/>
      <c r="AR228" s="210" t="s">
        <v>81</v>
      </c>
      <c r="AT228" s="211" t="s">
        <v>71</v>
      </c>
      <c r="AU228" s="211" t="s">
        <v>81</v>
      </c>
      <c r="AY228" s="210" t="s">
        <v>174</v>
      </c>
      <c r="BK228" s="212">
        <f>SUM(BK229:BK279)</f>
        <v>0</v>
      </c>
    </row>
    <row r="229" s="2" customFormat="1" ht="16.5" customHeight="1">
      <c r="A229" s="40"/>
      <c r="B229" s="41"/>
      <c r="C229" s="215" t="s">
        <v>488</v>
      </c>
      <c r="D229" s="215" t="s">
        <v>176</v>
      </c>
      <c r="E229" s="216" t="s">
        <v>3162</v>
      </c>
      <c r="F229" s="217" t="s">
        <v>3163</v>
      </c>
      <c r="G229" s="218" t="s">
        <v>3017</v>
      </c>
      <c r="H229" s="219">
        <v>1</v>
      </c>
      <c r="I229" s="220"/>
      <c r="J229" s="221">
        <f>ROUND(I229*H229,2)</f>
        <v>0</v>
      </c>
      <c r="K229" s="217" t="s">
        <v>19</v>
      </c>
      <c r="L229" s="46"/>
      <c r="M229" s="222" t="s">
        <v>19</v>
      </c>
      <c r="N229" s="223"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275</v>
      </c>
      <c r="AT229" s="226" t="s">
        <v>176</v>
      </c>
      <c r="AU229" s="226" t="s">
        <v>92</v>
      </c>
      <c r="AY229" s="19" t="s">
        <v>174</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275</v>
      </c>
      <c r="BM229" s="226" t="s">
        <v>3164</v>
      </c>
    </row>
    <row r="230" s="2" customFormat="1">
      <c r="A230" s="40"/>
      <c r="B230" s="41"/>
      <c r="C230" s="42"/>
      <c r="D230" s="228" t="s">
        <v>183</v>
      </c>
      <c r="E230" s="42"/>
      <c r="F230" s="229" t="s">
        <v>3163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183</v>
      </c>
      <c r="AU230" s="19" t="s">
        <v>92</v>
      </c>
    </row>
    <row r="231" s="2" customFormat="1">
      <c r="A231" s="40"/>
      <c r="B231" s="41"/>
      <c r="C231" s="42"/>
      <c r="D231" s="228" t="s">
        <v>281</v>
      </c>
      <c r="E231" s="42"/>
      <c r="F231" s="233" t="s">
        <v>3165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281</v>
      </c>
      <c r="AU231" s="19" t="s">
        <v>92</v>
      </c>
    </row>
    <row r="232" s="2" customFormat="1" ht="16.5" customHeight="1">
      <c r="A232" s="40"/>
      <c r="B232" s="41"/>
      <c r="C232" s="215" t="s">
        <v>495</v>
      </c>
      <c r="D232" s="215" t="s">
        <v>176</v>
      </c>
      <c r="E232" s="216" t="s">
        <v>3166</v>
      </c>
      <c r="F232" s="217" t="s">
        <v>3167</v>
      </c>
      <c r="G232" s="218" t="s">
        <v>3017</v>
      </c>
      <c r="H232" s="219">
        <v>2</v>
      </c>
      <c r="I232" s="220"/>
      <c r="J232" s="221">
        <f>ROUND(I232*H232,2)</f>
        <v>0</v>
      </c>
      <c r="K232" s="217" t="s">
        <v>19</v>
      </c>
      <c r="L232" s="46"/>
      <c r="M232" s="222" t="s">
        <v>19</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275</v>
      </c>
      <c r="AT232" s="226" t="s">
        <v>176</v>
      </c>
      <c r="AU232" s="226" t="s">
        <v>92</v>
      </c>
      <c r="AY232" s="19" t="s">
        <v>174</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275</v>
      </c>
      <c r="BM232" s="226" t="s">
        <v>3168</v>
      </c>
    </row>
    <row r="233" s="2" customFormat="1">
      <c r="A233" s="40"/>
      <c r="B233" s="41"/>
      <c r="C233" s="42"/>
      <c r="D233" s="228" t="s">
        <v>183</v>
      </c>
      <c r="E233" s="42"/>
      <c r="F233" s="229" t="s">
        <v>3167</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183</v>
      </c>
      <c r="AU233" s="19" t="s">
        <v>92</v>
      </c>
    </row>
    <row r="234" s="2" customFormat="1" ht="21.75" customHeight="1">
      <c r="A234" s="40"/>
      <c r="B234" s="41"/>
      <c r="C234" s="215" t="s">
        <v>500</v>
      </c>
      <c r="D234" s="215" t="s">
        <v>176</v>
      </c>
      <c r="E234" s="216" t="s">
        <v>3169</v>
      </c>
      <c r="F234" s="217" t="s">
        <v>3170</v>
      </c>
      <c r="G234" s="218" t="s">
        <v>3017</v>
      </c>
      <c r="H234" s="219">
        <v>1</v>
      </c>
      <c r="I234" s="220"/>
      <c r="J234" s="221">
        <f>ROUND(I234*H234,2)</f>
        <v>0</v>
      </c>
      <c r="K234" s="217" t="s">
        <v>19</v>
      </c>
      <c r="L234" s="46"/>
      <c r="M234" s="222" t="s">
        <v>19</v>
      </c>
      <c r="N234" s="223"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275</v>
      </c>
      <c r="AT234" s="226" t="s">
        <v>176</v>
      </c>
      <c r="AU234" s="226" t="s">
        <v>92</v>
      </c>
      <c r="AY234" s="19" t="s">
        <v>174</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275</v>
      </c>
      <c r="BM234" s="226" t="s">
        <v>3171</v>
      </c>
    </row>
    <row r="235" s="2" customFormat="1">
      <c r="A235" s="40"/>
      <c r="B235" s="41"/>
      <c r="C235" s="42"/>
      <c r="D235" s="228" t="s">
        <v>183</v>
      </c>
      <c r="E235" s="42"/>
      <c r="F235" s="229" t="s">
        <v>3170</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183</v>
      </c>
      <c r="AU235" s="19" t="s">
        <v>92</v>
      </c>
    </row>
    <row r="236" s="2" customFormat="1">
      <c r="A236" s="40"/>
      <c r="B236" s="41"/>
      <c r="C236" s="42"/>
      <c r="D236" s="228" t="s">
        <v>281</v>
      </c>
      <c r="E236" s="42"/>
      <c r="F236" s="233" t="s">
        <v>3172</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281</v>
      </c>
      <c r="AU236" s="19" t="s">
        <v>92</v>
      </c>
    </row>
    <row r="237" s="2" customFormat="1" ht="16.5" customHeight="1">
      <c r="A237" s="40"/>
      <c r="B237" s="41"/>
      <c r="C237" s="215" t="s">
        <v>514</v>
      </c>
      <c r="D237" s="215" t="s">
        <v>176</v>
      </c>
      <c r="E237" s="216" t="s">
        <v>3173</v>
      </c>
      <c r="F237" s="217" t="s">
        <v>3174</v>
      </c>
      <c r="G237" s="218" t="s">
        <v>3017</v>
      </c>
      <c r="H237" s="219">
        <v>2</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275</v>
      </c>
      <c r="AT237" s="226" t="s">
        <v>176</v>
      </c>
      <c r="AU237" s="226" t="s">
        <v>92</v>
      </c>
      <c r="AY237" s="19" t="s">
        <v>174</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275</v>
      </c>
      <c r="BM237" s="226" t="s">
        <v>3175</v>
      </c>
    </row>
    <row r="238" s="2" customFormat="1">
      <c r="A238" s="40"/>
      <c r="B238" s="41"/>
      <c r="C238" s="42"/>
      <c r="D238" s="228" t="s">
        <v>183</v>
      </c>
      <c r="E238" s="42"/>
      <c r="F238" s="229" t="s">
        <v>3174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183</v>
      </c>
      <c r="AU238" s="19" t="s">
        <v>92</v>
      </c>
    </row>
    <row r="239" s="2" customFormat="1">
      <c r="A239" s="40"/>
      <c r="B239" s="41"/>
      <c r="C239" s="42"/>
      <c r="D239" s="228" t="s">
        <v>281</v>
      </c>
      <c r="E239" s="42"/>
      <c r="F239" s="233" t="s">
        <v>3176</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281</v>
      </c>
      <c r="AU239" s="19" t="s">
        <v>92</v>
      </c>
    </row>
    <row r="240" s="2" customFormat="1" ht="16.5" customHeight="1">
      <c r="A240" s="40"/>
      <c r="B240" s="41"/>
      <c r="C240" s="215" t="s">
        <v>522</v>
      </c>
      <c r="D240" s="215" t="s">
        <v>176</v>
      </c>
      <c r="E240" s="216" t="s">
        <v>3177</v>
      </c>
      <c r="F240" s="217" t="s">
        <v>3178</v>
      </c>
      <c r="G240" s="218" t="s">
        <v>3017</v>
      </c>
      <c r="H240" s="219">
        <v>1</v>
      </c>
      <c r="I240" s="220"/>
      <c r="J240" s="221">
        <f>ROUND(I240*H240,2)</f>
        <v>0</v>
      </c>
      <c r="K240" s="217" t="s">
        <v>19</v>
      </c>
      <c r="L240" s="46"/>
      <c r="M240" s="222" t="s">
        <v>19</v>
      </c>
      <c r="N240" s="223"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275</v>
      </c>
      <c r="AT240" s="226" t="s">
        <v>176</v>
      </c>
      <c r="AU240" s="226" t="s">
        <v>92</v>
      </c>
      <c r="AY240" s="19" t="s">
        <v>174</v>
      </c>
      <c r="BE240" s="227">
        <f>IF(N240="základní",J240,0)</f>
        <v>0</v>
      </c>
      <c r="BF240" s="227">
        <f>IF(N240="snížená",J240,0)</f>
        <v>0</v>
      </c>
      <c r="BG240" s="227">
        <f>IF(N240="zákl. přenesená",J240,0)</f>
        <v>0</v>
      </c>
      <c r="BH240" s="227">
        <f>IF(N240="sníž. přenesená",J240,0)</f>
        <v>0</v>
      </c>
      <c r="BI240" s="227">
        <f>IF(N240="nulová",J240,0)</f>
        <v>0</v>
      </c>
      <c r="BJ240" s="19" t="s">
        <v>79</v>
      </c>
      <c r="BK240" s="227">
        <f>ROUND(I240*H240,2)</f>
        <v>0</v>
      </c>
      <c r="BL240" s="19" t="s">
        <v>275</v>
      </c>
      <c r="BM240" s="226" t="s">
        <v>3179</v>
      </c>
    </row>
    <row r="241" s="2" customFormat="1">
      <c r="A241" s="40"/>
      <c r="B241" s="41"/>
      <c r="C241" s="42"/>
      <c r="D241" s="228" t="s">
        <v>183</v>
      </c>
      <c r="E241" s="42"/>
      <c r="F241" s="229" t="s">
        <v>3178</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183</v>
      </c>
      <c r="AU241" s="19" t="s">
        <v>92</v>
      </c>
    </row>
    <row r="242" s="2" customFormat="1">
      <c r="A242" s="40"/>
      <c r="B242" s="41"/>
      <c r="C242" s="42"/>
      <c r="D242" s="228" t="s">
        <v>281</v>
      </c>
      <c r="E242" s="42"/>
      <c r="F242" s="233" t="s">
        <v>3180</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281</v>
      </c>
      <c r="AU242" s="19" t="s">
        <v>92</v>
      </c>
    </row>
    <row r="243" s="2" customFormat="1" ht="16.5" customHeight="1">
      <c r="A243" s="40"/>
      <c r="B243" s="41"/>
      <c r="C243" s="215" t="s">
        <v>528</v>
      </c>
      <c r="D243" s="215" t="s">
        <v>176</v>
      </c>
      <c r="E243" s="216" t="s">
        <v>3181</v>
      </c>
      <c r="F243" s="217" t="s">
        <v>3182</v>
      </c>
      <c r="G243" s="218" t="s">
        <v>3017</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275</v>
      </c>
      <c r="AT243" s="226" t="s">
        <v>176</v>
      </c>
      <c r="AU243" s="226" t="s">
        <v>92</v>
      </c>
      <c r="AY243" s="19" t="s">
        <v>174</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275</v>
      </c>
      <c r="BM243" s="226" t="s">
        <v>3183</v>
      </c>
    </row>
    <row r="244" s="2" customFormat="1">
      <c r="A244" s="40"/>
      <c r="B244" s="41"/>
      <c r="C244" s="42"/>
      <c r="D244" s="228" t="s">
        <v>183</v>
      </c>
      <c r="E244" s="42"/>
      <c r="F244" s="229" t="s">
        <v>3182</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183</v>
      </c>
      <c r="AU244" s="19" t="s">
        <v>92</v>
      </c>
    </row>
    <row r="245" s="2" customFormat="1">
      <c r="A245" s="40"/>
      <c r="B245" s="41"/>
      <c r="C245" s="42"/>
      <c r="D245" s="228" t="s">
        <v>281</v>
      </c>
      <c r="E245" s="42"/>
      <c r="F245" s="233" t="s">
        <v>3184</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281</v>
      </c>
      <c r="AU245" s="19" t="s">
        <v>92</v>
      </c>
    </row>
    <row r="246" s="2" customFormat="1" ht="16.5" customHeight="1">
      <c r="A246" s="40"/>
      <c r="B246" s="41"/>
      <c r="C246" s="215" t="s">
        <v>534</v>
      </c>
      <c r="D246" s="215" t="s">
        <v>176</v>
      </c>
      <c r="E246" s="216" t="s">
        <v>3185</v>
      </c>
      <c r="F246" s="217" t="s">
        <v>3050</v>
      </c>
      <c r="G246" s="218" t="s">
        <v>3017</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275</v>
      </c>
      <c r="AT246" s="226" t="s">
        <v>176</v>
      </c>
      <c r="AU246" s="226" t="s">
        <v>92</v>
      </c>
      <c r="AY246" s="19" t="s">
        <v>174</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275</v>
      </c>
      <c r="BM246" s="226" t="s">
        <v>3186</v>
      </c>
    </row>
    <row r="247" s="2" customFormat="1">
      <c r="A247" s="40"/>
      <c r="B247" s="41"/>
      <c r="C247" s="42"/>
      <c r="D247" s="228" t="s">
        <v>183</v>
      </c>
      <c r="E247" s="42"/>
      <c r="F247" s="229" t="s">
        <v>3050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183</v>
      </c>
      <c r="AU247" s="19" t="s">
        <v>92</v>
      </c>
    </row>
    <row r="248" s="2" customFormat="1">
      <c r="A248" s="40"/>
      <c r="B248" s="41"/>
      <c r="C248" s="42"/>
      <c r="D248" s="228" t="s">
        <v>281</v>
      </c>
      <c r="E248" s="42"/>
      <c r="F248" s="233" t="s">
        <v>3187</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281</v>
      </c>
      <c r="AU248" s="19" t="s">
        <v>92</v>
      </c>
    </row>
    <row r="249" s="2" customFormat="1" ht="16.5" customHeight="1">
      <c r="A249" s="40"/>
      <c r="B249" s="41"/>
      <c r="C249" s="215" t="s">
        <v>543</v>
      </c>
      <c r="D249" s="215" t="s">
        <v>176</v>
      </c>
      <c r="E249" s="216" t="s">
        <v>3049</v>
      </c>
      <c r="F249" s="217" t="s">
        <v>3050</v>
      </c>
      <c r="G249" s="218" t="s">
        <v>3017</v>
      </c>
      <c r="H249" s="219">
        <v>1</v>
      </c>
      <c r="I249" s="220"/>
      <c r="J249" s="221">
        <f>ROUND(I249*H249,2)</f>
        <v>0</v>
      </c>
      <c r="K249" s="217" t="s">
        <v>19</v>
      </c>
      <c r="L249" s="46"/>
      <c r="M249" s="222" t="s">
        <v>19</v>
      </c>
      <c r="N249" s="223" t="s">
        <v>43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275</v>
      </c>
      <c r="AT249" s="226" t="s">
        <v>176</v>
      </c>
      <c r="AU249" s="226" t="s">
        <v>92</v>
      </c>
      <c r="AY249" s="19" t="s">
        <v>174</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275</v>
      </c>
      <c r="BM249" s="226" t="s">
        <v>3188</v>
      </c>
    </row>
    <row r="250" s="2" customFormat="1">
      <c r="A250" s="40"/>
      <c r="B250" s="41"/>
      <c r="C250" s="42"/>
      <c r="D250" s="228" t="s">
        <v>183</v>
      </c>
      <c r="E250" s="42"/>
      <c r="F250" s="229" t="s">
        <v>3050</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183</v>
      </c>
      <c r="AU250" s="19" t="s">
        <v>92</v>
      </c>
    </row>
    <row r="251" s="2" customFormat="1">
      <c r="A251" s="40"/>
      <c r="B251" s="41"/>
      <c r="C251" s="42"/>
      <c r="D251" s="228" t="s">
        <v>281</v>
      </c>
      <c r="E251" s="42"/>
      <c r="F251" s="233" t="s">
        <v>3052</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281</v>
      </c>
      <c r="AU251" s="19" t="s">
        <v>92</v>
      </c>
    </row>
    <row r="252" s="2" customFormat="1" ht="16.5" customHeight="1">
      <c r="A252" s="40"/>
      <c r="B252" s="41"/>
      <c r="C252" s="215" t="s">
        <v>578</v>
      </c>
      <c r="D252" s="215" t="s">
        <v>176</v>
      </c>
      <c r="E252" s="216" t="s">
        <v>3189</v>
      </c>
      <c r="F252" s="217" t="s">
        <v>3050</v>
      </c>
      <c r="G252" s="218" t="s">
        <v>3017</v>
      </c>
      <c r="H252" s="219">
        <v>4</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275</v>
      </c>
      <c r="AT252" s="226" t="s">
        <v>176</v>
      </c>
      <c r="AU252" s="226" t="s">
        <v>92</v>
      </c>
      <c r="AY252" s="19" t="s">
        <v>174</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275</v>
      </c>
      <c r="BM252" s="226" t="s">
        <v>3190</v>
      </c>
    </row>
    <row r="253" s="2" customFormat="1">
      <c r="A253" s="40"/>
      <c r="B253" s="41"/>
      <c r="C253" s="42"/>
      <c r="D253" s="228" t="s">
        <v>183</v>
      </c>
      <c r="E253" s="42"/>
      <c r="F253" s="229" t="s">
        <v>3050</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183</v>
      </c>
      <c r="AU253" s="19" t="s">
        <v>92</v>
      </c>
    </row>
    <row r="254" s="2" customFormat="1">
      <c r="A254" s="40"/>
      <c r="B254" s="41"/>
      <c r="C254" s="42"/>
      <c r="D254" s="228" t="s">
        <v>281</v>
      </c>
      <c r="E254" s="42"/>
      <c r="F254" s="233" t="s">
        <v>3191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281</v>
      </c>
      <c r="AU254" s="19" t="s">
        <v>92</v>
      </c>
    </row>
    <row r="255" s="2" customFormat="1" ht="16.5" customHeight="1">
      <c r="A255" s="40"/>
      <c r="B255" s="41"/>
      <c r="C255" s="215" t="s">
        <v>585</v>
      </c>
      <c r="D255" s="215" t="s">
        <v>176</v>
      </c>
      <c r="E255" s="216" t="s">
        <v>3192</v>
      </c>
      <c r="F255" s="217" t="s">
        <v>3137</v>
      </c>
      <c r="G255" s="218" t="s">
        <v>3071</v>
      </c>
      <c r="H255" s="219">
        <v>1</v>
      </c>
      <c r="I255" s="220"/>
      <c r="J255" s="221">
        <f>ROUND(I255*H255,2)</f>
        <v>0</v>
      </c>
      <c r="K255" s="217" t="s">
        <v>19</v>
      </c>
      <c r="L255" s="46"/>
      <c r="M255" s="222" t="s">
        <v>19</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275</v>
      </c>
      <c r="AT255" s="226" t="s">
        <v>176</v>
      </c>
      <c r="AU255" s="226" t="s">
        <v>92</v>
      </c>
      <c r="AY255" s="19" t="s">
        <v>174</v>
      </c>
      <c r="BE255" s="227">
        <f>IF(N255="základní",J255,0)</f>
        <v>0</v>
      </c>
      <c r="BF255" s="227">
        <f>IF(N255="snížená",J255,0)</f>
        <v>0</v>
      </c>
      <c r="BG255" s="227">
        <f>IF(N255="zákl. přenesená",J255,0)</f>
        <v>0</v>
      </c>
      <c r="BH255" s="227">
        <f>IF(N255="sníž. přenesená",J255,0)</f>
        <v>0</v>
      </c>
      <c r="BI255" s="227">
        <f>IF(N255="nulová",J255,0)</f>
        <v>0</v>
      </c>
      <c r="BJ255" s="19" t="s">
        <v>79</v>
      </c>
      <c r="BK255" s="227">
        <f>ROUND(I255*H255,2)</f>
        <v>0</v>
      </c>
      <c r="BL255" s="19" t="s">
        <v>275</v>
      </c>
      <c r="BM255" s="226" t="s">
        <v>3193</v>
      </c>
    </row>
    <row r="256" s="2" customFormat="1">
      <c r="A256" s="40"/>
      <c r="B256" s="41"/>
      <c r="C256" s="42"/>
      <c r="D256" s="228" t="s">
        <v>183</v>
      </c>
      <c r="E256" s="42"/>
      <c r="F256" s="229" t="s">
        <v>3137</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183</v>
      </c>
      <c r="AU256" s="19" t="s">
        <v>92</v>
      </c>
    </row>
    <row r="257" s="2" customFormat="1">
      <c r="A257" s="40"/>
      <c r="B257" s="41"/>
      <c r="C257" s="42"/>
      <c r="D257" s="228" t="s">
        <v>281</v>
      </c>
      <c r="E257" s="42"/>
      <c r="F257" s="233" t="s">
        <v>3194</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281</v>
      </c>
      <c r="AU257" s="19" t="s">
        <v>92</v>
      </c>
    </row>
    <row r="258" s="2" customFormat="1" ht="16.5" customHeight="1">
      <c r="A258" s="40"/>
      <c r="B258" s="41"/>
      <c r="C258" s="215" t="s">
        <v>590</v>
      </c>
      <c r="D258" s="215" t="s">
        <v>176</v>
      </c>
      <c r="E258" s="216" t="s">
        <v>3136</v>
      </c>
      <c r="F258" s="217" t="s">
        <v>3137</v>
      </c>
      <c r="G258" s="218" t="s">
        <v>3071</v>
      </c>
      <c r="H258" s="219">
        <v>1</v>
      </c>
      <c r="I258" s="220"/>
      <c r="J258" s="221">
        <f>ROUND(I258*H258,2)</f>
        <v>0</v>
      </c>
      <c r="K258" s="217" t="s">
        <v>19</v>
      </c>
      <c r="L258" s="46"/>
      <c r="M258" s="222" t="s">
        <v>19</v>
      </c>
      <c r="N258" s="223" t="s">
        <v>43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275</v>
      </c>
      <c r="AT258" s="226" t="s">
        <v>176</v>
      </c>
      <c r="AU258" s="226" t="s">
        <v>92</v>
      </c>
      <c r="AY258" s="19" t="s">
        <v>174</v>
      </c>
      <c r="BE258" s="227">
        <f>IF(N258="základní",J258,0)</f>
        <v>0</v>
      </c>
      <c r="BF258" s="227">
        <f>IF(N258="snížená",J258,0)</f>
        <v>0</v>
      </c>
      <c r="BG258" s="227">
        <f>IF(N258="zákl. přenesená",J258,0)</f>
        <v>0</v>
      </c>
      <c r="BH258" s="227">
        <f>IF(N258="sníž. přenesená",J258,0)</f>
        <v>0</v>
      </c>
      <c r="BI258" s="227">
        <f>IF(N258="nulová",J258,0)</f>
        <v>0</v>
      </c>
      <c r="BJ258" s="19" t="s">
        <v>79</v>
      </c>
      <c r="BK258" s="227">
        <f>ROUND(I258*H258,2)</f>
        <v>0</v>
      </c>
      <c r="BL258" s="19" t="s">
        <v>275</v>
      </c>
      <c r="BM258" s="226" t="s">
        <v>3195</v>
      </c>
    </row>
    <row r="259" s="2" customFormat="1">
      <c r="A259" s="40"/>
      <c r="B259" s="41"/>
      <c r="C259" s="42"/>
      <c r="D259" s="228" t="s">
        <v>183</v>
      </c>
      <c r="E259" s="42"/>
      <c r="F259" s="229" t="s">
        <v>3137</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183</v>
      </c>
      <c r="AU259" s="19" t="s">
        <v>92</v>
      </c>
    </row>
    <row r="260" s="2" customFormat="1">
      <c r="A260" s="40"/>
      <c r="B260" s="41"/>
      <c r="C260" s="42"/>
      <c r="D260" s="228" t="s">
        <v>281</v>
      </c>
      <c r="E260" s="42"/>
      <c r="F260" s="233" t="s">
        <v>3196</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281</v>
      </c>
      <c r="AU260" s="19" t="s">
        <v>92</v>
      </c>
    </row>
    <row r="261" s="2" customFormat="1" ht="16.5" customHeight="1">
      <c r="A261" s="40"/>
      <c r="B261" s="41"/>
      <c r="C261" s="215" t="s">
        <v>599</v>
      </c>
      <c r="D261" s="215" t="s">
        <v>176</v>
      </c>
      <c r="E261" s="216" t="s">
        <v>3197</v>
      </c>
      <c r="F261" s="217" t="s">
        <v>3137</v>
      </c>
      <c r="G261" s="218" t="s">
        <v>3071</v>
      </c>
      <c r="H261" s="219">
        <v>2</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275</v>
      </c>
      <c r="AT261" s="226" t="s">
        <v>176</v>
      </c>
      <c r="AU261" s="226" t="s">
        <v>92</v>
      </c>
      <c r="AY261" s="19" t="s">
        <v>174</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275</v>
      </c>
      <c r="BM261" s="226" t="s">
        <v>3198</v>
      </c>
    </row>
    <row r="262" s="2" customFormat="1">
      <c r="A262" s="40"/>
      <c r="B262" s="41"/>
      <c r="C262" s="42"/>
      <c r="D262" s="228" t="s">
        <v>183</v>
      </c>
      <c r="E262" s="42"/>
      <c r="F262" s="229" t="s">
        <v>3137</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183</v>
      </c>
      <c r="AU262" s="19" t="s">
        <v>92</v>
      </c>
    </row>
    <row r="263" s="2" customFormat="1">
      <c r="A263" s="40"/>
      <c r="B263" s="41"/>
      <c r="C263" s="42"/>
      <c r="D263" s="228" t="s">
        <v>281</v>
      </c>
      <c r="E263" s="42"/>
      <c r="F263" s="233" t="s">
        <v>3199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281</v>
      </c>
      <c r="AU263" s="19" t="s">
        <v>92</v>
      </c>
    </row>
    <row r="264" s="2" customFormat="1">
      <c r="A264" s="40"/>
      <c r="B264" s="41"/>
      <c r="C264" s="215" t="s">
        <v>605</v>
      </c>
      <c r="D264" s="215" t="s">
        <v>176</v>
      </c>
      <c r="E264" s="216" t="s">
        <v>3069</v>
      </c>
      <c r="F264" s="217" t="s">
        <v>3070</v>
      </c>
      <c r="G264" s="218" t="s">
        <v>3071</v>
      </c>
      <c r="H264" s="219">
        <v>5</v>
      </c>
      <c r="I264" s="220"/>
      <c r="J264" s="221">
        <f>ROUND(I264*H264,2)</f>
        <v>0</v>
      </c>
      <c r="K264" s="217" t="s">
        <v>19</v>
      </c>
      <c r="L264" s="46"/>
      <c r="M264" s="222" t="s">
        <v>19</v>
      </c>
      <c r="N264" s="223" t="s">
        <v>43</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275</v>
      </c>
      <c r="AT264" s="226" t="s">
        <v>176</v>
      </c>
      <c r="AU264" s="226" t="s">
        <v>92</v>
      </c>
      <c r="AY264" s="19" t="s">
        <v>174</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275</v>
      </c>
      <c r="BM264" s="226" t="s">
        <v>3200</v>
      </c>
    </row>
    <row r="265" s="2" customFormat="1">
      <c r="A265" s="40"/>
      <c r="B265" s="41"/>
      <c r="C265" s="42"/>
      <c r="D265" s="228" t="s">
        <v>183</v>
      </c>
      <c r="E265" s="42"/>
      <c r="F265" s="229" t="s">
        <v>3070</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183</v>
      </c>
      <c r="AU265" s="19" t="s">
        <v>92</v>
      </c>
    </row>
    <row r="266" s="2" customFormat="1">
      <c r="A266" s="40"/>
      <c r="B266" s="41"/>
      <c r="C266" s="42"/>
      <c r="D266" s="228" t="s">
        <v>281</v>
      </c>
      <c r="E266" s="42"/>
      <c r="F266" s="233" t="s">
        <v>3073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281</v>
      </c>
      <c r="AU266" s="19" t="s">
        <v>92</v>
      </c>
    </row>
    <row r="267" s="2" customFormat="1" ht="16.5" customHeight="1">
      <c r="A267" s="40"/>
      <c r="B267" s="41"/>
      <c r="C267" s="215" t="s">
        <v>612</v>
      </c>
      <c r="D267" s="215" t="s">
        <v>176</v>
      </c>
      <c r="E267" s="216" t="s">
        <v>3074</v>
      </c>
      <c r="F267" s="217" t="s">
        <v>3075</v>
      </c>
      <c r="G267" s="218" t="s">
        <v>3017</v>
      </c>
      <c r="H267" s="219">
        <v>8</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275</v>
      </c>
      <c r="AT267" s="226" t="s">
        <v>176</v>
      </c>
      <c r="AU267" s="226" t="s">
        <v>92</v>
      </c>
      <c r="AY267" s="19" t="s">
        <v>174</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275</v>
      </c>
      <c r="BM267" s="226" t="s">
        <v>3201</v>
      </c>
    </row>
    <row r="268" s="2" customFormat="1">
      <c r="A268" s="40"/>
      <c r="B268" s="41"/>
      <c r="C268" s="42"/>
      <c r="D268" s="228" t="s">
        <v>183</v>
      </c>
      <c r="E268" s="42"/>
      <c r="F268" s="229" t="s">
        <v>3075</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183</v>
      </c>
      <c r="AU268" s="19" t="s">
        <v>92</v>
      </c>
    </row>
    <row r="269" s="2" customFormat="1" ht="16.5" customHeight="1">
      <c r="A269" s="40"/>
      <c r="B269" s="41"/>
      <c r="C269" s="215" t="s">
        <v>620</v>
      </c>
      <c r="D269" s="215" t="s">
        <v>176</v>
      </c>
      <c r="E269" s="216" t="s">
        <v>3202</v>
      </c>
      <c r="F269" s="217" t="s">
        <v>3203</v>
      </c>
      <c r="G269" s="218" t="s">
        <v>3071</v>
      </c>
      <c r="H269" s="219">
        <v>3</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275</v>
      </c>
      <c r="AT269" s="226" t="s">
        <v>176</v>
      </c>
      <c r="AU269" s="226" t="s">
        <v>92</v>
      </c>
      <c r="AY269" s="19" t="s">
        <v>174</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275</v>
      </c>
      <c r="BM269" s="226" t="s">
        <v>3204</v>
      </c>
    </row>
    <row r="270" s="2" customFormat="1">
      <c r="A270" s="40"/>
      <c r="B270" s="41"/>
      <c r="C270" s="42"/>
      <c r="D270" s="228" t="s">
        <v>183</v>
      </c>
      <c r="E270" s="42"/>
      <c r="F270" s="229" t="s">
        <v>3205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183</v>
      </c>
      <c r="AU270" s="19" t="s">
        <v>92</v>
      </c>
    </row>
    <row r="271" s="2" customFormat="1" ht="16.5" customHeight="1">
      <c r="A271" s="40"/>
      <c r="B271" s="41"/>
      <c r="C271" s="215" t="s">
        <v>473</v>
      </c>
      <c r="D271" s="215" t="s">
        <v>176</v>
      </c>
      <c r="E271" s="216" t="s">
        <v>3206</v>
      </c>
      <c r="F271" s="217" t="s">
        <v>3207</v>
      </c>
      <c r="G271" s="218" t="s">
        <v>3017</v>
      </c>
      <c r="H271" s="219">
        <v>4</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275</v>
      </c>
      <c r="AT271" s="226" t="s">
        <v>176</v>
      </c>
      <c r="AU271" s="226" t="s">
        <v>92</v>
      </c>
      <c r="AY271" s="19" t="s">
        <v>174</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275</v>
      </c>
      <c r="BM271" s="226" t="s">
        <v>3208</v>
      </c>
    </row>
    <row r="272" s="2" customFormat="1">
      <c r="A272" s="40"/>
      <c r="B272" s="41"/>
      <c r="C272" s="42"/>
      <c r="D272" s="228" t="s">
        <v>183</v>
      </c>
      <c r="E272" s="42"/>
      <c r="F272" s="229" t="s">
        <v>3207</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183</v>
      </c>
      <c r="AU272" s="19" t="s">
        <v>92</v>
      </c>
    </row>
    <row r="273" s="2" customFormat="1" ht="16.5" customHeight="1">
      <c r="A273" s="40"/>
      <c r="B273" s="41"/>
      <c r="C273" s="215" t="s">
        <v>597</v>
      </c>
      <c r="D273" s="215" t="s">
        <v>176</v>
      </c>
      <c r="E273" s="216" t="s">
        <v>3100</v>
      </c>
      <c r="F273" s="217" t="s">
        <v>3101</v>
      </c>
      <c r="G273" s="218" t="s">
        <v>3102</v>
      </c>
      <c r="H273" s="219">
        <v>6</v>
      </c>
      <c r="I273" s="220"/>
      <c r="J273" s="221">
        <f>ROUND(I273*H273,2)</f>
        <v>0</v>
      </c>
      <c r="K273" s="217" t="s">
        <v>19</v>
      </c>
      <c r="L273" s="46"/>
      <c r="M273" s="222" t="s">
        <v>19</v>
      </c>
      <c r="N273" s="223"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275</v>
      </c>
      <c r="AT273" s="226" t="s">
        <v>176</v>
      </c>
      <c r="AU273" s="226" t="s">
        <v>92</v>
      </c>
      <c r="AY273" s="19" t="s">
        <v>174</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275</v>
      </c>
      <c r="BM273" s="226" t="s">
        <v>3209</v>
      </c>
    </row>
    <row r="274" s="2" customFormat="1">
      <c r="A274" s="40"/>
      <c r="B274" s="41"/>
      <c r="C274" s="42"/>
      <c r="D274" s="228" t="s">
        <v>183</v>
      </c>
      <c r="E274" s="42"/>
      <c r="F274" s="229" t="s">
        <v>3101</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183</v>
      </c>
      <c r="AU274" s="19" t="s">
        <v>92</v>
      </c>
    </row>
    <row r="275" s="2" customFormat="1">
      <c r="A275" s="40"/>
      <c r="B275" s="41"/>
      <c r="C275" s="42"/>
      <c r="D275" s="228" t="s">
        <v>281</v>
      </c>
      <c r="E275" s="42"/>
      <c r="F275" s="233" t="s">
        <v>3104</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281</v>
      </c>
      <c r="AU275" s="19" t="s">
        <v>92</v>
      </c>
    </row>
    <row r="276" s="2" customFormat="1" ht="16.5" customHeight="1">
      <c r="A276" s="40"/>
      <c r="B276" s="41"/>
      <c r="C276" s="215" t="s">
        <v>635</v>
      </c>
      <c r="D276" s="215" t="s">
        <v>176</v>
      </c>
      <c r="E276" s="216" t="s">
        <v>3210</v>
      </c>
      <c r="F276" s="217" t="s">
        <v>3106</v>
      </c>
      <c r="G276" s="218" t="s">
        <v>1400</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275</v>
      </c>
      <c r="AT276" s="226" t="s">
        <v>176</v>
      </c>
      <c r="AU276" s="226" t="s">
        <v>92</v>
      </c>
      <c r="AY276" s="19" t="s">
        <v>174</v>
      </c>
      <c r="BE276" s="227">
        <f>IF(N276="základní",J276,0)</f>
        <v>0</v>
      </c>
      <c r="BF276" s="227">
        <f>IF(N276="snížená",J276,0)</f>
        <v>0</v>
      </c>
      <c r="BG276" s="227">
        <f>IF(N276="zákl. přenesená",J276,0)</f>
        <v>0</v>
      </c>
      <c r="BH276" s="227">
        <f>IF(N276="sníž. přenesená",J276,0)</f>
        <v>0</v>
      </c>
      <c r="BI276" s="227">
        <f>IF(N276="nulová",J276,0)</f>
        <v>0</v>
      </c>
      <c r="BJ276" s="19" t="s">
        <v>79</v>
      </c>
      <c r="BK276" s="227">
        <f>ROUND(I276*H276,2)</f>
        <v>0</v>
      </c>
      <c r="BL276" s="19" t="s">
        <v>275</v>
      </c>
      <c r="BM276" s="226" t="s">
        <v>3211</v>
      </c>
    </row>
    <row r="277" s="2" customFormat="1">
      <c r="A277" s="40"/>
      <c r="B277" s="41"/>
      <c r="C277" s="42"/>
      <c r="D277" s="228" t="s">
        <v>183</v>
      </c>
      <c r="E277" s="42"/>
      <c r="F277" s="229" t="s">
        <v>3106</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183</v>
      </c>
      <c r="AU277" s="19" t="s">
        <v>92</v>
      </c>
    </row>
    <row r="278" s="2" customFormat="1" ht="16.5" customHeight="1">
      <c r="A278" s="40"/>
      <c r="B278" s="41"/>
      <c r="C278" s="215" t="s">
        <v>642</v>
      </c>
      <c r="D278" s="215" t="s">
        <v>176</v>
      </c>
      <c r="E278" s="216" t="s">
        <v>3212</v>
      </c>
      <c r="F278" s="217" t="s">
        <v>3109</v>
      </c>
      <c r="G278" s="218" t="s">
        <v>1400</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275</v>
      </c>
      <c r="AT278" s="226" t="s">
        <v>176</v>
      </c>
      <c r="AU278" s="226" t="s">
        <v>92</v>
      </c>
      <c r="AY278" s="19" t="s">
        <v>174</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275</v>
      </c>
      <c r="BM278" s="226" t="s">
        <v>3213</v>
      </c>
    </row>
    <row r="279" s="2" customFormat="1">
      <c r="A279" s="40"/>
      <c r="B279" s="41"/>
      <c r="C279" s="42"/>
      <c r="D279" s="228" t="s">
        <v>183</v>
      </c>
      <c r="E279" s="42"/>
      <c r="F279" s="229" t="s">
        <v>3109</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183</v>
      </c>
      <c r="AU279" s="19" t="s">
        <v>92</v>
      </c>
    </row>
    <row r="280" s="12" customFormat="1" ht="20.88" customHeight="1">
      <c r="A280" s="12"/>
      <c r="B280" s="199"/>
      <c r="C280" s="200"/>
      <c r="D280" s="201" t="s">
        <v>71</v>
      </c>
      <c r="E280" s="213" t="s">
        <v>2860</v>
      </c>
      <c r="F280" s="213" t="s">
        <v>3214</v>
      </c>
      <c r="G280" s="200"/>
      <c r="H280" s="200"/>
      <c r="I280" s="203"/>
      <c r="J280" s="214">
        <f>BK280</f>
        <v>0</v>
      </c>
      <c r="K280" s="200"/>
      <c r="L280" s="205"/>
      <c r="M280" s="206"/>
      <c r="N280" s="207"/>
      <c r="O280" s="207"/>
      <c r="P280" s="208">
        <f>SUM(P281:P325)</f>
        <v>0</v>
      </c>
      <c r="Q280" s="207"/>
      <c r="R280" s="208">
        <f>SUM(R281:R325)</f>
        <v>0</v>
      </c>
      <c r="S280" s="207"/>
      <c r="T280" s="209">
        <f>SUM(T281:T325)</f>
        <v>0</v>
      </c>
      <c r="U280" s="12"/>
      <c r="V280" s="12"/>
      <c r="W280" s="12"/>
      <c r="X280" s="12"/>
      <c r="Y280" s="12"/>
      <c r="Z280" s="12"/>
      <c r="AA280" s="12"/>
      <c r="AB280" s="12"/>
      <c r="AC280" s="12"/>
      <c r="AD280" s="12"/>
      <c r="AE280" s="12"/>
      <c r="AR280" s="210" t="s">
        <v>81</v>
      </c>
      <c r="AT280" s="211" t="s">
        <v>71</v>
      </c>
      <c r="AU280" s="211" t="s">
        <v>81</v>
      </c>
      <c r="AY280" s="210" t="s">
        <v>174</v>
      </c>
      <c r="BK280" s="212">
        <f>SUM(BK281:BK325)</f>
        <v>0</v>
      </c>
    </row>
    <row r="281" s="2" customFormat="1" ht="16.5" customHeight="1">
      <c r="A281" s="40"/>
      <c r="B281" s="41"/>
      <c r="C281" s="215" t="s">
        <v>648</v>
      </c>
      <c r="D281" s="215" t="s">
        <v>176</v>
      </c>
      <c r="E281" s="216" t="s">
        <v>3215</v>
      </c>
      <c r="F281" s="217" t="s">
        <v>3163</v>
      </c>
      <c r="G281" s="218" t="s">
        <v>3017</v>
      </c>
      <c r="H281" s="219">
        <v>1</v>
      </c>
      <c r="I281" s="220"/>
      <c r="J281" s="221">
        <f>ROUND(I281*H281,2)</f>
        <v>0</v>
      </c>
      <c r="K281" s="217" t="s">
        <v>19</v>
      </c>
      <c r="L281" s="46"/>
      <c r="M281" s="222" t="s">
        <v>19</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275</v>
      </c>
      <c r="AT281" s="226" t="s">
        <v>176</v>
      </c>
      <c r="AU281" s="226" t="s">
        <v>92</v>
      </c>
      <c r="AY281" s="19" t="s">
        <v>174</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275</v>
      </c>
      <c r="BM281" s="226" t="s">
        <v>3216</v>
      </c>
    </row>
    <row r="282" s="2" customFormat="1">
      <c r="A282" s="40"/>
      <c r="B282" s="41"/>
      <c r="C282" s="42"/>
      <c r="D282" s="228" t="s">
        <v>183</v>
      </c>
      <c r="E282" s="42"/>
      <c r="F282" s="229" t="s">
        <v>3163</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183</v>
      </c>
      <c r="AU282" s="19" t="s">
        <v>92</v>
      </c>
    </row>
    <row r="283" s="2" customFormat="1">
      <c r="A283" s="40"/>
      <c r="B283" s="41"/>
      <c r="C283" s="42"/>
      <c r="D283" s="228" t="s">
        <v>281</v>
      </c>
      <c r="E283" s="42"/>
      <c r="F283" s="233" t="s">
        <v>3217</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281</v>
      </c>
      <c r="AU283" s="19" t="s">
        <v>92</v>
      </c>
    </row>
    <row r="284" s="2" customFormat="1" ht="16.5" customHeight="1">
      <c r="A284" s="40"/>
      <c r="B284" s="41"/>
      <c r="C284" s="215" t="s">
        <v>654</v>
      </c>
      <c r="D284" s="215" t="s">
        <v>176</v>
      </c>
      <c r="E284" s="216" t="s">
        <v>3218</v>
      </c>
      <c r="F284" s="217" t="s">
        <v>3219</v>
      </c>
      <c r="G284" s="218" t="s">
        <v>3017</v>
      </c>
      <c r="H284" s="219">
        <v>2</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275</v>
      </c>
      <c r="AT284" s="226" t="s">
        <v>176</v>
      </c>
      <c r="AU284" s="226" t="s">
        <v>92</v>
      </c>
      <c r="AY284" s="19" t="s">
        <v>174</v>
      </c>
      <c r="BE284" s="227">
        <f>IF(N284="základní",J284,0)</f>
        <v>0</v>
      </c>
      <c r="BF284" s="227">
        <f>IF(N284="snížená",J284,0)</f>
        <v>0</v>
      </c>
      <c r="BG284" s="227">
        <f>IF(N284="zákl. přenesená",J284,0)</f>
        <v>0</v>
      </c>
      <c r="BH284" s="227">
        <f>IF(N284="sníž. přenesená",J284,0)</f>
        <v>0</v>
      </c>
      <c r="BI284" s="227">
        <f>IF(N284="nulová",J284,0)</f>
        <v>0</v>
      </c>
      <c r="BJ284" s="19" t="s">
        <v>79</v>
      </c>
      <c r="BK284" s="227">
        <f>ROUND(I284*H284,2)</f>
        <v>0</v>
      </c>
      <c r="BL284" s="19" t="s">
        <v>275</v>
      </c>
      <c r="BM284" s="226" t="s">
        <v>3220</v>
      </c>
    </row>
    <row r="285" s="2" customFormat="1">
      <c r="A285" s="40"/>
      <c r="B285" s="41"/>
      <c r="C285" s="42"/>
      <c r="D285" s="228" t="s">
        <v>183</v>
      </c>
      <c r="E285" s="42"/>
      <c r="F285" s="229" t="s">
        <v>3219</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183</v>
      </c>
      <c r="AU285" s="19" t="s">
        <v>92</v>
      </c>
    </row>
    <row r="286" s="2" customFormat="1" ht="21.75" customHeight="1">
      <c r="A286" s="40"/>
      <c r="B286" s="41"/>
      <c r="C286" s="215" t="s">
        <v>661</v>
      </c>
      <c r="D286" s="215" t="s">
        <v>176</v>
      </c>
      <c r="E286" s="216" t="s">
        <v>3169</v>
      </c>
      <c r="F286" s="217" t="s">
        <v>3170</v>
      </c>
      <c r="G286" s="218" t="s">
        <v>3017</v>
      </c>
      <c r="H286" s="219">
        <v>1</v>
      </c>
      <c r="I286" s="220"/>
      <c r="J286" s="221">
        <f>ROUND(I286*H286,2)</f>
        <v>0</v>
      </c>
      <c r="K286" s="217" t="s">
        <v>19</v>
      </c>
      <c r="L286" s="46"/>
      <c r="M286" s="222" t="s">
        <v>19</v>
      </c>
      <c r="N286" s="223" t="s">
        <v>43</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275</v>
      </c>
      <c r="AT286" s="226" t="s">
        <v>176</v>
      </c>
      <c r="AU286" s="226" t="s">
        <v>92</v>
      </c>
      <c r="AY286" s="19" t="s">
        <v>174</v>
      </c>
      <c r="BE286" s="227">
        <f>IF(N286="základní",J286,0)</f>
        <v>0</v>
      </c>
      <c r="BF286" s="227">
        <f>IF(N286="snížená",J286,0)</f>
        <v>0</v>
      </c>
      <c r="BG286" s="227">
        <f>IF(N286="zákl. přenesená",J286,0)</f>
        <v>0</v>
      </c>
      <c r="BH286" s="227">
        <f>IF(N286="sníž. přenesená",J286,0)</f>
        <v>0</v>
      </c>
      <c r="BI286" s="227">
        <f>IF(N286="nulová",J286,0)</f>
        <v>0</v>
      </c>
      <c r="BJ286" s="19" t="s">
        <v>79</v>
      </c>
      <c r="BK286" s="227">
        <f>ROUND(I286*H286,2)</f>
        <v>0</v>
      </c>
      <c r="BL286" s="19" t="s">
        <v>275</v>
      </c>
      <c r="BM286" s="226" t="s">
        <v>3221</v>
      </c>
    </row>
    <row r="287" s="2" customFormat="1">
      <c r="A287" s="40"/>
      <c r="B287" s="41"/>
      <c r="C287" s="42"/>
      <c r="D287" s="228" t="s">
        <v>183</v>
      </c>
      <c r="E287" s="42"/>
      <c r="F287" s="229" t="s">
        <v>3170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183</v>
      </c>
      <c r="AU287" s="19" t="s">
        <v>92</v>
      </c>
    </row>
    <row r="288" s="2" customFormat="1">
      <c r="A288" s="40"/>
      <c r="B288" s="41"/>
      <c r="C288" s="42"/>
      <c r="D288" s="228" t="s">
        <v>281</v>
      </c>
      <c r="E288" s="42"/>
      <c r="F288" s="233" t="s">
        <v>3172</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281</v>
      </c>
      <c r="AU288" s="19" t="s">
        <v>92</v>
      </c>
    </row>
    <row r="289" s="2" customFormat="1" ht="16.5" customHeight="1">
      <c r="A289" s="40"/>
      <c r="B289" s="41"/>
      <c r="C289" s="215" t="s">
        <v>666</v>
      </c>
      <c r="D289" s="215" t="s">
        <v>176</v>
      </c>
      <c r="E289" s="216" t="s">
        <v>3222</v>
      </c>
      <c r="F289" s="217" t="s">
        <v>3174</v>
      </c>
      <c r="G289" s="218" t="s">
        <v>3017</v>
      </c>
      <c r="H289" s="219">
        <v>2</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275</v>
      </c>
      <c r="AT289" s="226" t="s">
        <v>176</v>
      </c>
      <c r="AU289" s="226" t="s">
        <v>92</v>
      </c>
      <c r="AY289" s="19" t="s">
        <v>174</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275</v>
      </c>
      <c r="BM289" s="226" t="s">
        <v>3223</v>
      </c>
    </row>
    <row r="290" s="2" customFormat="1">
      <c r="A290" s="40"/>
      <c r="B290" s="41"/>
      <c r="C290" s="42"/>
      <c r="D290" s="228" t="s">
        <v>183</v>
      </c>
      <c r="E290" s="42"/>
      <c r="F290" s="229" t="s">
        <v>3174</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183</v>
      </c>
      <c r="AU290" s="19" t="s">
        <v>92</v>
      </c>
    </row>
    <row r="291" s="2" customFormat="1">
      <c r="A291" s="40"/>
      <c r="B291" s="41"/>
      <c r="C291" s="42"/>
      <c r="D291" s="228" t="s">
        <v>281</v>
      </c>
      <c r="E291" s="42"/>
      <c r="F291" s="233" t="s">
        <v>3224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281</v>
      </c>
      <c r="AU291" s="19" t="s">
        <v>92</v>
      </c>
    </row>
    <row r="292" s="2" customFormat="1" ht="16.5" customHeight="1">
      <c r="A292" s="40"/>
      <c r="B292" s="41"/>
      <c r="C292" s="215" t="s">
        <v>673</v>
      </c>
      <c r="D292" s="215" t="s">
        <v>176</v>
      </c>
      <c r="E292" s="216" t="s">
        <v>3225</v>
      </c>
      <c r="F292" s="217" t="s">
        <v>3178</v>
      </c>
      <c r="G292" s="218" t="s">
        <v>3017</v>
      </c>
      <c r="H292" s="219">
        <v>1</v>
      </c>
      <c r="I292" s="220"/>
      <c r="J292" s="221">
        <f>ROUND(I292*H292,2)</f>
        <v>0</v>
      </c>
      <c r="K292" s="217" t="s">
        <v>19</v>
      </c>
      <c r="L292" s="46"/>
      <c r="M292" s="222" t="s">
        <v>19</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275</v>
      </c>
      <c r="AT292" s="226" t="s">
        <v>176</v>
      </c>
      <c r="AU292" s="226" t="s">
        <v>92</v>
      </c>
      <c r="AY292" s="19" t="s">
        <v>174</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275</v>
      </c>
      <c r="BM292" s="226" t="s">
        <v>3226</v>
      </c>
    </row>
    <row r="293" s="2" customFormat="1">
      <c r="A293" s="40"/>
      <c r="B293" s="41"/>
      <c r="C293" s="42"/>
      <c r="D293" s="228" t="s">
        <v>183</v>
      </c>
      <c r="E293" s="42"/>
      <c r="F293" s="229" t="s">
        <v>3178</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183</v>
      </c>
      <c r="AU293" s="19" t="s">
        <v>92</v>
      </c>
    </row>
    <row r="294" s="2" customFormat="1">
      <c r="A294" s="40"/>
      <c r="B294" s="41"/>
      <c r="C294" s="42"/>
      <c r="D294" s="228" t="s">
        <v>281</v>
      </c>
      <c r="E294" s="42"/>
      <c r="F294" s="233" t="s">
        <v>3227</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281</v>
      </c>
      <c r="AU294" s="19" t="s">
        <v>92</v>
      </c>
    </row>
    <row r="295" s="2" customFormat="1" ht="16.5" customHeight="1">
      <c r="A295" s="40"/>
      <c r="B295" s="41"/>
      <c r="C295" s="215" t="s">
        <v>679</v>
      </c>
      <c r="D295" s="215" t="s">
        <v>176</v>
      </c>
      <c r="E295" s="216" t="s">
        <v>3228</v>
      </c>
      <c r="F295" s="217" t="s">
        <v>3182</v>
      </c>
      <c r="G295" s="218" t="s">
        <v>3017</v>
      </c>
      <c r="H295" s="219">
        <v>1</v>
      </c>
      <c r="I295" s="220"/>
      <c r="J295" s="221">
        <f>ROUND(I295*H295,2)</f>
        <v>0</v>
      </c>
      <c r="K295" s="217" t="s">
        <v>19</v>
      </c>
      <c r="L295" s="46"/>
      <c r="M295" s="222" t="s">
        <v>19</v>
      </c>
      <c r="N295" s="223" t="s">
        <v>43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275</v>
      </c>
      <c r="AT295" s="226" t="s">
        <v>176</v>
      </c>
      <c r="AU295" s="226" t="s">
        <v>92</v>
      </c>
      <c r="AY295" s="19" t="s">
        <v>174</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275</v>
      </c>
      <c r="BM295" s="226" t="s">
        <v>3229</v>
      </c>
    </row>
    <row r="296" s="2" customFormat="1">
      <c r="A296" s="40"/>
      <c r="B296" s="41"/>
      <c r="C296" s="42"/>
      <c r="D296" s="228" t="s">
        <v>183</v>
      </c>
      <c r="E296" s="42"/>
      <c r="F296" s="229" t="s">
        <v>3182</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183</v>
      </c>
      <c r="AU296" s="19" t="s">
        <v>92</v>
      </c>
    </row>
    <row r="297" s="2" customFormat="1">
      <c r="A297" s="40"/>
      <c r="B297" s="41"/>
      <c r="C297" s="42"/>
      <c r="D297" s="228" t="s">
        <v>281</v>
      </c>
      <c r="E297" s="42"/>
      <c r="F297" s="233" t="s">
        <v>3230</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281</v>
      </c>
      <c r="AU297" s="19" t="s">
        <v>92</v>
      </c>
    </row>
    <row r="298" s="2" customFormat="1" ht="16.5" customHeight="1">
      <c r="A298" s="40"/>
      <c r="B298" s="41"/>
      <c r="C298" s="215" t="s">
        <v>686</v>
      </c>
      <c r="D298" s="215" t="s">
        <v>176</v>
      </c>
      <c r="E298" s="216" t="s">
        <v>3049</v>
      </c>
      <c r="F298" s="217" t="s">
        <v>3050</v>
      </c>
      <c r="G298" s="218" t="s">
        <v>3017</v>
      </c>
      <c r="H298" s="219">
        <v>1</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275</v>
      </c>
      <c r="AT298" s="226" t="s">
        <v>176</v>
      </c>
      <c r="AU298" s="226" t="s">
        <v>92</v>
      </c>
      <c r="AY298" s="19" t="s">
        <v>174</v>
      </c>
      <c r="BE298" s="227">
        <f>IF(N298="základní",J298,0)</f>
        <v>0</v>
      </c>
      <c r="BF298" s="227">
        <f>IF(N298="snížená",J298,0)</f>
        <v>0</v>
      </c>
      <c r="BG298" s="227">
        <f>IF(N298="zákl. přenesená",J298,0)</f>
        <v>0</v>
      </c>
      <c r="BH298" s="227">
        <f>IF(N298="sníž. přenesená",J298,0)</f>
        <v>0</v>
      </c>
      <c r="BI298" s="227">
        <f>IF(N298="nulová",J298,0)</f>
        <v>0</v>
      </c>
      <c r="BJ298" s="19" t="s">
        <v>79</v>
      </c>
      <c r="BK298" s="227">
        <f>ROUND(I298*H298,2)</f>
        <v>0</v>
      </c>
      <c r="BL298" s="19" t="s">
        <v>275</v>
      </c>
      <c r="BM298" s="226" t="s">
        <v>3231</v>
      </c>
    </row>
    <row r="299" s="2" customFormat="1">
      <c r="A299" s="40"/>
      <c r="B299" s="41"/>
      <c r="C299" s="42"/>
      <c r="D299" s="228" t="s">
        <v>183</v>
      </c>
      <c r="E299" s="42"/>
      <c r="F299" s="229" t="s">
        <v>3050</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183</v>
      </c>
      <c r="AU299" s="19" t="s">
        <v>92</v>
      </c>
    </row>
    <row r="300" s="2" customFormat="1">
      <c r="A300" s="40"/>
      <c r="B300" s="41"/>
      <c r="C300" s="42"/>
      <c r="D300" s="228" t="s">
        <v>281</v>
      </c>
      <c r="E300" s="42"/>
      <c r="F300" s="233" t="s">
        <v>3052</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281</v>
      </c>
      <c r="AU300" s="19" t="s">
        <v>92</v>
      </c>
    </row>
    <row r="301" s="2" customFormat="1" ht="16.5" customHeight="1">
      <c r="A301" s="40"/>
      <c r="B301" s="41"/>
      <c r="C301" s="215" t="s">
        <v>691</v>
      </c>
      <c r="D301" s="215" t="s">
        <v>176</v>
      </c>
      <c r="E301" s="216" t="s">
        <v>3189</v>
      </c>
      <c r="F301" s="217" t="s">
        <v>3050</v>
      </c>
      <c r="G301" s="218" t="s">
        <v>3017</v>
      </c>
      <c r="H301" s="219">
        <v>2</v>
      </c>
      <c r="I301" s="220"/>
      <c r="J301" s="221">
        <f>ROUND(I301*H301,2)</f>
        <v>0</v>
      </c>
      <c r="K301" s="217" t="s">
        <v>19</v>
      </c>
      <c r="L301" s="46"/>
      <c r="M301" s="222" t="s">
        <v>19</v>
      </c>
      <c r="N301" s="223" t="s">
        <v>43</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275</v>
      </c>
      <c r="AT301" s="226" t="s">
        <v>176</v>
      </c>
      <c r="AU301" s="226" t="s">
        <v>92</v>
      </c>
      <c r="AY301" s="19" t="s">
        <v>174</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275</v>
      </c>
      <c r="BM301" s="226" t="s">
        <v>3232</v>
      </c>
    </row>
    <row r="302" s="2" customFormat="1">
      <c r="A302" s="40"/>
      <c r="B302" s="41"/>
      <c r="C302" s="42"/>
      <c r="D302" s="228" t="s">
        <v>183</v>
      </c>
      <c r="E302" s="42"/>
      <c r="F302" s="229" t="s">
        <v>3050</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183</v>
      </c>
      <c r="AU302" s="19" t="s">
        <v>92</v>
      </c>
    </row>
    <row r="303" s="2" customFormat="1">
      <c r="A303" s="40"/>
      <c r="B303" s="41"/>
      <c r="C303" s="42"/>
      <c r="D303" s="228" t="s">
        <v>281</v>
      </c>
      <c r="E303" s="42"/>
      <c r="F303" s="233" t="s">
        <v>3191</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281</v>
      </c>
      <c r="AU303" s="19" t="s">
        <v>92</v>
      </c>
    </row>
    <row r="304" s="2" customFormat="1" ht="16.5" customHeight="1">
      <c r="A304" s="40"/>
      <c r="B304" s="41"/>
      <c r="C304" s="215" t="s">
        <v>697</v>
      </c>
      <c r="D304" s="215" t="s">
        <v>176</v>
      </c>
      <c r="E304" s="216" t="s">
        <v>3136</v>
      </c>
      <c r="F304" s="217" t="s">
        <v>3137</v>
      </c>
      <c r="G304" s="218" t="s">
        <v>3071</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275</v>
      </c>
      <c r="AT304" s="226" t="s">
        <v>176</v>
      </c>
      <c r="AU304" s="226" t="s">
        <v>92</v>
      </c>
      <c r="AY304" s="19" t="s">
        <v>174</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275</v>
      </c>
      <c r="BM304" s="226" t="s">
        <v>3233</v>
      </c>
    </row>
    <row r="305" s="2" customFormat="1">
      <c r="A305" s="40"/>
      <c r="B305" s="41"/>
      <c r="C305" s="42"/>
      <c r="D305" s="228" t="s">
        <v>183</v>
      </c>
      <c r="E305" s="42"/>
      <c r="F305" s="229" t="s">
        <v>3137</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183</v>
      </c>
      <c r="AU305" s="19" t="s">
        <v>92</v>
      </c>
    </row>
    <row r="306" s="2" customFormat="1">
      <c r="A306" s="40"/>
      <c r="B306" s="41"/>
      <c r="C306" s="42"/>
      <c r="D306" s="228" t="s">
        <v>281</v>
      </c>
      <c r="E306" s="42"/>
      <c r="F306" s="233" t="s">
        <v>3196</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281</v>
      </c>
      <c r="AU306" s="19" t="s">
        <v>92</v>
      </c>
    </row>
    <row r="307" s="2" customFormat="1" ht="16.5" customHeight="1">
      <c r="A307" s="40"/>
      <c r="B307" s="41"/>
      <c r="C307" s="215" t="s">
        <v>702</v>
      </c>
      <c r="D307" s="215" t="s">
        <v>176</v>
      </c>
      <c r="E307" s="216" t="s">
        <v>3197</v>
      </c>
      <c r="F307" s="217" t="s">
        <v>3137</v>
      </c>
      <c r="G307" s="218" t="s">
        <v>3071</v>
      </c>
      <c r="H307" s="219">
        <v>1</v>
      </c>
      <c r="I307" s="220"/>
      <c r="J307" s="221">
        <f>ROUND(I307*H307,2)</f>
        <v>0</v>
      </c>
      <c r="K307" s="217" t="s">
        <v>19</v>
      </c>
      <c r="L307" s="46"/>
      <c r="M307" s="222" t="s">
        <v>19</v>
      </c>
      <c r="N307" s="223" t="s">
        <v>43</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275</v>
      </c>
      <c r="AT307" s="226" t="s">
        <v>176</v>
      </c>
      <c r="AU307" s="226" t="s">
        <v>92</v>
      </c>
      <c r="AY307" s="19" t="s">
        <v>174</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275</v>
      </c>
      <c r="BM307" s="226" t="s">
        <v>3234</v>
      </c>
    </row>
    <row r="308" s="2" customFormat="1">
      <c r="A308" s="40"/>
      <c r="B308" s="41"/>
      <c r="C308" s="42"/>
      <c r="D308" s="228" t="s">
        <v>183</v>
      </c>
      <c r="E308" s="42"/>
      <c r="F308" s="229" t="s">
        <v>3137</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183</v>
      </c>
      <c r="AU308" s="19" t="s">
        <v>92</v>
      </c>
    </row>
    <row r="309" s="2" customFormat="1">
      <c r="A309" s="40"/>
      <c r="B309" s="41"/>
      <c r="C309" s="42"/>
      <c r="D309" s="228" t="s">
        <v>281</v>
      </c>
      <c r="E309" s="42"/>
      <c r="F309" s="233" t="s">
        <v>3199</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281</v>
      </c>
      <c r="AU309" s="19" t="s">
        <v>92</v>
      </c>
    </row>
    <row r="310" s="2" customFormat="1">
      <c r="A310" s="40"/>
      <c r="B310" s="41"/>
      <c r="C310" s="215" t="s">
        <v>712</v>
      </c>
      <c r="D310" s="215" t="s">
        <v>176</v>
      </c>
      <c r="E310" s="216" t="s">
        <v>3235</v>
      </c>
      <c r="F310" s="217" t="s">
        <v>3070</v>
      </c>
      <c r="G310" s="218" t="s">
        <v>3071</v>
      </c>
      <c r="H310" s="219">
        <v>7</v>
      </c>
      <c r="I310" s="220"/>
      <c r="J310" s="221">
        <f>ROUND(I310*H310,2)</f>
        <v>0</v>
      </c>
      <c r="K310" s="217" t="s">
        <v>19</v>
      </c>
      <c r="L310" s="46"/>
      <c r="M310" s="222" t="s">
        <v>19</v>
      </c>
      <c r="N310" s="223" t="s">
        <v>43</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275</v>
      </c>
      <c r="AT310" s="226" t="s">
        <v>176</v>
      </c>
      <c r="AU310" s="226" t="s">
        <v>92</v>
      </c>
      <c r="AY310" s="19" t="s">
        <v>174</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275</v>
      </c>
      <c r="BM310" s="226" t="s">
        <v>3236</v>
      </c>
    </row>
    <row r="311" s="2" customFormat="1">
      <c r="A311" s="40"/>
      <c r="B311" s="41"/>
      <c r="C311" s="42"/>
      <c r="D311" s="228" t="s">
        <v>183</v>
      </c>
      <c r="E311" s="42"/>
      <c r="F311" s="229" t="s">
        <v>3070</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183</v>
      </c>
      <c r="AU311" s="19" t="s">
        <v>92</v>
      </c>
    </row>
    <row r="312" s="2" customFormat="1">
      <c r="A312" s="40"/>
      <c r="B312" s="41"/>
      <c r="C312" s="42"/>
      <c r="D312" s="228" t="s">
        <v>281</v>
      </c>
      <c r="E312" s="42"/>
      <c r="F312" s="233" t="s">
        <v>3237</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281</v>
      </c>
      <c r="AU312" s="19" t="s">
        <v>92</v>
      </c>
    </row>
    <row r="313" s="2" customFormat="1" ht="16.5" customHeight="1">
      <c r="A313" s="40"/>
      <c r="B313" s="41"/>
      <c r="C313" s="215" t="s">
        <v>717</v>
      </c>
      <c r="D313" s="215" t="s">
        <v>176</v>
      </c>
      <c r="E313" s="216" t="s">
        <v>3081</v>
      </c>
      <c r="F313" s="217" t="s">
        <v>3082</v>
      </c>
      <c r="G313" s="218" t="s">
        <v>3017</v>
      </c>
      <c r="H313" s="219">
        <v>5</v>
      </c>
      <c r="I313" s="220"/>
      <c r="J313" s="221">
        <f>ROUND(I313*H313,2)</f>
        <v>0</v>
      </c>
      <c r="K313" s="217" t="s">
        <v>19</v>
      </c>
      <c r="L313" s="46"/>
      <c r="M313" s="222" t="s">
        <v>19</v>
      </c>
      <c r="N313" s="223" t="s">
        <v>43</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275</v>
      </c>
      <c r="AT313" s="226" t="s">
        <v>176</v>
      </c>
      <c r="AU313" s="226" t="s">
        <v>92</v>
      </c>
      <c r="AY313" s="19" t="s">
        <v>174</v>
      </c>
      <c r="BE313" s="227">
        <f>IF(N313="základní",J313,0)</f>
        <v>0</v>
      </c>
      <c r="BF313" s="227">
        <f>IF(N313="snížená",J313,0)</f>
        <v>0</v>
      </c>
      <c r="BG313" s="227">
        <f>IF(N313="zákl. přenesená",J313,0)</f>
        <v>0</v>
      </c>
      <c r="BH313" s="227">
        <f>IF(N313="sníž. přenesená",J313,0)</f>
        <v>0</v>
      </c>
      <c r="BI313" s="227">
        <f>IF(N313="nulová",J313,0)</f>
        <v>0</v>
      </c>
      <c r="BJ313" s="19" t="s">
        <v>79</v>
      </c>
      <c r="BK313" s="227">
        <f>ROUND(I313*H313,2)</f>
        <v>0</v>
      </c>
      <c r="BL313" s="19" t="s">
        <v>275</v>
      </c>
      <c r="BM313" s="226" t="s">
        <v>3238</v>
      </c>
    </row>
    <row r="314" s="2" customFormat="1">
      <c r="A314" s="40"/>
      <c r="B314" s="41"/>
      <c r="C314" s="42"/>
      <c r="D314" s="228" t="s">
        <v>183</v>
      </c>
      <c r="E314" s="42"/>
      <c r="F314" s="229" t="s">
        <v>3082</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183</v>
      </c>
      <c r="AU314" s="19" t="s">
        <v>92</v>
      </c>
    </row>
    <row r="315" s="2" customFormat="1" ht="16.5" customHeight="1">
      <c r="A315" s="40"/>
      <c r="B315" s="41"/>
      <c r="C315" s="215" t="s">
        <v>722</v>
      </c>
      <c r="D315" s="215" t="s">
        <v>176</v>
      </c>
      <c r="E315" s="216" t="s">
        <v>3202</v>
      </c>
      <c r="F315" s="217" t="s">
        <v>3203</v>
      </c>
      <c r="G315" s="218" t="s">
        <v>3071</v>
      </c>
      <c r="H315" s="219">
        <v>5</v>
      </c>
      <c r="I315" s="220"/>
      <c r="J315" s="221">
        <f>ROUND(I315*H315,2)</f>
        <v>0</v>
      </c>
      <c r="K315" s="217" t="s">
        <v>19</v>
      </c>
      <c r="L315" s="46"/>
      <c r="M315" s="222" t="s">
        <v>19</v>
      </c>
      <c r="N315" s="223" t="s">
        <v>43</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275</v>
      </c>
      <c r="AT315" s="226" t="s">
        <v>176</v>
      </c>
      <c r="AU315" s="226" t="s">
        <v>92</v>
      </c>
      <c r="AY315" s="19" t="s">
        <v>174</v>
      </c>
      <c r="BE315" s="227">
        <f>IF(N315="základní",J315,0)</f>
        <v>0</v>
      </c>
      <c r="BF315" s="227">
        <f>IF(N315="snížená",J315,0)</f>
        <v>0</v>
      </c>
      <c r="BG315" s="227">
        <f>IF(N315="zákl. přenesená",J315,0)</f>
        <v>0</v>
      </c>
      <c r="BH315" s="227">
        <f>IF(N315="sníž. přenesená",J315,0)</f>
        <v>0</v>
      </c>
      <c r="BI315" s="227">
        <f>IF(N315="nulová",J315,0)</f>
        <v>0</v>
      </c>
      <c r="BJ315" s="19" t="s">
        <v>79</v>
      </c>
      <c r="BK315" s="227">
        <f>ROUND(I315*H315,2)</f>
        <v>0</v>
      </c>
      <c r="BL315" s="19" t="s">
        <v>275</v>
      </c>
      <c r="BM315" s="226" t="s">
        <v>3239</v>
      </c>
    </row>
    <row r="316" s="2" customFormat="1">
      <c r="A316" s="40"/>
      <c r="B316" s="41"/>
      <c r="C316" s="42"/>
      <c r="D316" s="228" t="s">
        <v>183</v>
      </c>
      <c r="E316" s="42"/>
      <c r="F316" s="229" t="s">
        <v>3205</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183</v>
      </c>
      <c r="AU316" s="19" t="s">
        <v>92</v>
      </c>
    </row>
    <row r="317" s="2" customFormat="1" ht="16.5" customHeight="1">
      <c r="A317" s="40"/>
      <c r="B317" s="41"/>
      <c r="C317" s="215" t="s">
        <v>727</v>
      </c>
      <c r="D317" s="215" t="s">
        <v>176</v>
      </c>
      <c r="E317" s="216" t="s">
        <v>3206</v>
      </c>
      <c r="F317" s="217" t="s">
        <v>3207</v>
      </c>
      <c r="G317" s="218" t="s">
        <v>3017</v>
      </c>
      <c r="H317" s="219">
        <v>1</v>
      </c>
      <c r="I317" s="220"/>
      <c r="J317" s="221">
        <f>ROUND(I317*H317,2)</f>
        <v>0</v>
      </c>
      <c r="K317" s="217" t="s">
        <v>19</v>
      </c>
      <c r="L317" s="46"/>
      <c r="M317" s="222" t="s">
        <v>19</v>
      </c>
      <c r="N317" s="223" t="s">
        <v>43</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275</v>
      </c>
      <c r="AT317" s="226" t="s">
        <v>176</v>
      </c>
      <c r="AU317" s="226" t="s">
        <v>92</v>
      </c>
      <c r="AY317" s="19" t="s">
        <v>174</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275</v>
      </c>
      <c r="BM317" s="226" t="s">
        <v>3240</v>
      </c>
    </row>
    <row r="318" s="2" customFormat="1">
      <c r="A318" s="40"/>
      <c r="B318" s="41"/>
      <c r="C318" s="42"/>
      <c r="D318" s="228" t="s">
        <v>183</v>
      </c>
      <c r="E318" s="42"/>
      <c r="F318" s="229" t="s">
        <v>3207</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183</v>
      </c>
      <c r="AU318" s="19" t="s">
        <v>92</v>
      </c>
    </row>
    <row r="319" s="2" customFormat="1" ht="16.5" customHeight="1">
      <c r="A319" s="40"/>
      <c r="B319" s="41"/>
      <c r="C319" s="215" t="s">
        <v>733</v>
      </c>
      <c r="D319" s="215" t="s">
        <v>176</v>
      </c>
      <c r="E319" s="216" t="s">
        <v>3100</v>
      </c>
      <c r="F319" s="217" t="s">
        <v>3101</v>
      </c>
      <c r="G319" s="218" t="s">
        <v>3102</v>
      </c>
      <c r="H319" s="219">
        <v>5</v>
      </c>
      <c r="I319" s="220"/>
      <c r="J319" s="221">
        <f>ROUND(I319*H319,2)</f>
        <v>0</v>
      </c>
      <c r="K319" s="217" t="s">
        <v>19</v>
      </c>
      <c r="L319" s="46"/>
      <c r="M319" s="222" t="s">
        <v>19</v>
      </c>
      <c r="N319" s="223" t="s">
        <v>43</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275</v>
      </c>
      <c r="AT319" s="226" t="s">
        <v>176</v>
      </c>
      <c r="AU319" s="226" t="s">
        <v>92</v>
      </c>
      <c r="AY319" s="19" t="s">
        <v>174</v>
      </c>
      <c r="BE319" s="227">
        <f>IF(N319="základní",J319,0)</f>
        <v>0</v>
      </c>
      <c r="BF319" s="227">
        <f>IF(N319="snížená",J319,0)</f>
        <v>0</v>
      </c>
      <c r="BG319" s="227">
        <f>IF(N319="zákl. přenesená",J319,0)</f>
        <v>0</v>
      </c>
      <c r="BH319" s="227">
        <f>IF(N319="sníž. přenesená",J319,0)</f>
        <v>0</v>
      </c>
      <c r="BI319" s="227">
        <f>IF(N319="nulová",J319,0)</f>
        <v>0</v>
      </c>
      <c r="BJ319" s="19" t="s">
        <v>79</v>
      </c>
      <c r="BK319" s="227">
        <f>ROUND(I319*H319,2)</f>
        <v>0</v>
      </c>
      <c r="BL319" s="19" t="s">
        <v>275</v>
      </c>
      <c r="BM319" s="226" t="s">
        <v>3241</v>
      </c>
    </row>
    <row r="320" s="2" customFormat="1">
      <c r="A320" s="40"/>
      <c r="B320" s="41"/>
      <c r="C320" s="42"/>
      <c r="D320" s="228" t="s">
        <v>183</v>
      </c>
      <c r="E320" s="42"/>
      <c r="F320" s="229" t="s">
        <v>3101</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183</v>
      </c>
      <c r="AU320" s="19" t="s">
        <v>92</v>
      </c>
    </row>
    <row r="321" s="2" customFormat="1">
      <c r="A321" s="40"/>
      <c r="B321" s="41"/>
      <c r="C321" s="42"/>
      <c r="D321" s="228" t="s">
        <v>281</v>
      </c>
      <c r="E321" s="42"/>
      <c r="F321" s="233" t="s">
        <v>3104</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281</v>
      </c>
      <c r="AU321" s="19" t="s">
        <v>92</v>
      </c>
    </row>
    <row r="322" s="2" customFormat="1" ht="16.5" customHeight="1">
      <c r="A322" s="40"/>
      <c r="B322" s="41"/>
      <c r="C322" s="215" t="s">
        <v>738</v>
      </c>
      <c r="D322" s="215" t="s">
        <v>176</v>
      </c>
      <c r="E322" s="216" t="s">
        <v>3242</v>
      </c>
      <c r="F322" s="217" t="s">
        <v>3106</v>
      </c>
      <c r="G322" s="218" t="s">
        <v>1400</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275</v>
      </c>
      <c r="AT322" s="226" t="s">
        <v>176</v>
      </c>
      <c r="AU322" s="226" t="s">
        <v>92</v>
      </c>
      <c r="AY322" s="19" t="s">
        <v>174</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275</v>
      </c>
      <c r="BM322" s="226" t="s">
        <v>3243</v>
      </c>
    </row>
    <row r="323" s="2" customFormat="1">
      <c r="A323" s="40"/>
      <c r="B323" s="41"/>
      <c r="C323" s="42"/>
      <c r="D323" s="228" t="s">
        <v>183</v>
      </c>
      <c r="E323" s="42"/>
      <c r="F323" s="229" t="s">
        <v>3106</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183</v>
      </c>
      <c r="AU323" s="19" t="s">
        <v>92</v>
      </c>
    </row>
    <row r="324" s="2" customFormat="1" ht="16.5" customHeight="1">
      <c r="A324" s="40"/>
      <c r="B324" s="41"/>
      <c r="C324" s="215" t="s">
        <v>744</v>
      </c>
      <c r="D324" s="215" t="s">
        <v>176</v>
      </c>
      <c r="E324" s="216" t="s">
        <v>3244</v>
      </c>
      <c r="F324" s="217" t="s">
        <v>3109</v>
      </c>
      <c r="G324" s="218" t="s">
        <v>1400</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275</v>
      </c>
      <c r="AT324" s="226" t="s">
        <v>176</v>
      </c>
      <c r="AU324" s="226" t="s">
        <v>92</v>
      </c>
      <c r="AY324" s="19" t="s">
        <v>174</v>
      </c>
      <c r="BE324" s="227">
        <f>IF(N324="základní",J324,0)</f>
        <v>0</v>
      </c>
      <c r="BF324" s="227">
        <f>IF(N324="snížená",J324,0)</f>
        <v>0</v>
      </c>
      <c r="BG324" s="227">
        <f>IF(N324="zákl. přenesená",J324,0)</f>
        <v>0</v>
      </c>
      <c r="BH324" s="227">
        <f>IF(N324="sníž. přenesená",J324,0)</f>
        <v>0</v>
      </c>
      <c r="BI324" s="227">
        <f>IF(N324="nulová",J324,0)</f>
        <v>0</v>
      </c>
      <c r="BJ324" s="19" t="s">
        <v>79</v>
      </c>
      <c r="BK324" s="227">
        <f>ROUND(I324*H324,2)</f>
        <v>0</v>
      </c>
      <c r="BL324" s="19" t="s">
        <v>275</v>
      </c>
      <c r="BM324" s="226" t="s">
        <v>3245</v>
      </c>
    </row>
    <row r="325" s="2" customFormat="1">
      <c r="A325" s="40"/>
      <c r="B325" s="41"/>
      <c r="C325" s="42"/>
      <c r="D325" s="228" t="s">
        <v>183</v>
      </c>
      <c r="E325" s="42"/>
      <c r="F325" s="229" t="s">
        <v>3109</v>
      </c>
      <c r="G325" s="42"/>
      <c r="H325" s="42"/>
      <c r="I325" s="230"/>
      <c r="J325" s="42"/>
      <c r="K325" s="42"/>
      <c r="L325" s="46"/>
      <c r="M325" s="265"/>
      <c r="N325" s="266"/>
      <c r="O325" s="267"/>
      <c r="P325" s="267"/>
      <c r="Q325" s="267"/>
      <c r="R325" s="267"/>
      <c r="S325" s="267"/>
      <c r="T325" s="268"/>
      <c r="U325" s="40"/>
      <c r="V325" s="40"/>
      <c r="W325" s="40"/>
      <c r="X325" s="40"/>
      <c r="Y325" s="40"/>
      <c r="Z325" s="40"/>
      <c r="AA325" s="40"/>
      <c r="AB325" s="40"/>
      <c r="AC325" s="40"/>
      <c r="AD325" s="40"/>
      <c r="AE325" s="40"/>
      <c r="AT325" s="19" t="s">
        <v>183</v>
      </c>
      <c r="AU325" s="19" t="s">
        <v>92</v>
      </c>
    </row>
    <row r="326" s="2" customFormat="1" ht="6.96" customHeight="1">
      <c r="A326" s="40"/>
      <c r="B326" s="61"/>
      <c r="C326" s="62"/>
      <c r="D326" s="62"/>
      <c r="E326" s="62"/>
      <c r="F326" s="62"/>
      <c r="G326" s="62"/>
      <c r="H326" s="62"/>
      <c r="I326" s="62"/>
      <c r="J326" s="62"/>
      <c r="K326" s="62"/>
      <c r="L326" s="46"/>
      <c r="M326" s="40"/>
      <c r="O326" s="40"/>
      <c r="P326" s="40"/>
      <c r="Q326" s="40"/>
      <c r="R326" s="40"/>
      <c r="S326" s="40"/>
      <c r="T326" s="40"/>
      <c r="U326" s="40"/>
      <c r="V326" s="40"/>
      <c r="W326" s="40"/>
      <c r="X326" s="40"/>
      <c r="Y326" s="40"/>
      <c r="Z326" s="40"/>
      <c r="AA326" s="40"/>
      <c r="AB326" s="40"/>
      <c r="AC326" s="40"/>
      <c r="AD326" s="40"/>
      <c r="AE326" s="40"/>
    </row>
  </sheetData>
  <sheetProtection sheet="1" autoFilter="0" formatColumns="0" formatRows="0" objects="1" scenarios="1" spinCount="100000" saltValue="GX177OD/olSwPUpq4XAUWfL9ZTjCrQhph6UlbHo7xg4Q599gywscP11l9wot/aTtWy/vw+QHr0VTfAYml/KC4w==" hashValue="XPj1Oab/NWgXpEXP/GvKn+TJbauNEN+6R1+OgifGHzovTu6AbOR6qGmPRH7k8Ln0SY8UMOsan0mnwHEDChH6AQ==" algorithmName="SHA-512" password="ED5F"/>
  <autoFilter ref="C96:K3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3246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ROUND((SUM(BE98:BE538)),  2)</f>
        <v>0</v>
      </c>
      <c r="G37" s="40"/>
      <c r="H37" s="40"/>
      <c r="I37" s="160">
        <v>0.20999999999999999</v>
      </c>
      <c r="J37" s="159">
        <f>ROUND(((SUM(BE98:BE538))*I37),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ROUND((SUM(BF98:BF538)),  2)</f>
        <v>0</v>
      </c>
      <c r="G38" s="40"/>
      <c r="H38" s="40"/>
      <c r="I38" s="160">
        <v>0.14999999999999999</v>
      </c>
      <c r="J38" s="159">
        <f>ROUND(((SUM(BF98:BF538))*I38),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ROUND((SUM(BG98:BG538)),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ROUND((SUM(BH98:BH538)),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ROUND((SUM(BI98:BI538)),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01.D.1.4.4. - Silnoproudá elektroinstalace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3247</v>
      </c>
      <c r="E68" s="180"/>
      <c r="F68" s="180"/>
      <c r="G68" s="180"/>
      <c r="H68" s="180"/>
      <c r="I68" s="180"/>
      <c r="J68" s="181">
        <f>J99</f>
        <v>0</v>
      </c>
      <c r="K68" s="178"/>
      <c r="L68" s="182"/>
      <c r="S68" s="9"/>
      <c r="T68" s="9"/>
      <c r="U68" s="9"/>
      <c r="V68" s="9"/>
      <c r="W68" s="9"/>
      <c r="X68" s="9"/>
      <c r="Y68" s="9"/>
      <c r="Z68" s="9"/>
      <c r="AA68" s="9"/>
      <c r="AB68" s="9"/>
      <c r="AC68" s="9"/>
      <c r="AD68" s="9"/>
      <c r="AE68" s="9"/>
    </row>
    <row r="69" s="9" customFormat="1" ht="24.96" customHeight="1">
      <c r="A69" s="9"/>
      <c r="B69" s="177"/>
      <c r="C69" s="178"/>
      <c r="D69" s="179" t="s">
        <v>3248</v>
      </c>
      <c r="E69" s="180"/>
      <c r="F69" s="180"/>
      <c r="G69" s="180"/>
      <c r="H69" s="180"/>
      <c r="I69" s="180"/>
      <c r="J69" s="181">
        <f>J136</f>
        <v>0</v>
      </c>
      <c r="K69" s="178"/>
      <c r="L69" s="182"/>
      <c r="S69" s="9"/>
      <c r="T69" s="9"/>
      <c r="U69" s="9"/>
      <c r="V69" s="9"/>
      <c r="W69" s="9"/>
      <c r="X69" s="9"/>
      <c r="Y69" s="9"/>
      <c r="Z69" s="9"/>
      <c r="AA69" s="9"/>
      <c r="AB69" s="9"/>
      <c r="AC69" s="9"/>
      <c r="AD69" s="9"/>
      <c r="AE69" s="9"/>
    </row>
    <row r="70" s="9" customFormat="1" ht="24.96" customHeight="1">
      <c r="A70" s="9"/>
      <c r="B70" s="177"/>
      <c r="C70" s="178"/>
      <c r="D70" s="179" t="s">
        <v>3249</v>
      </c>
      <c r="E70" s="180"/>
      <c r="F70" s="180"/>
      <c r="G70" s="180"/>
      <c r="H70" s="180"/>
      <c r="I70" s="180"/>
      <c r="J70" s="181">
        <f>J316</f>
        <v>0</v>
      </c>
      <c r="K70" s="178"/>
      <c r="L70" s="182"/>
      <c r="S70" s="9"/>
      <c r="T70" s="9"/>
      <c r="U70" s="9"/>
      <c r="V70" s="9"/>
      <c r="W70" s="9"/>
      <c r="X70" s="9"/>
      <c r="Y70" s="9"/>
      <c r="Z70" s="9"/>
      <c r="AA70" s="9"/>
      <c r="AB70" s="9"/>
      <c r="AC70" s="9"/>
      <c r="AD70" s="9"/>
      <c r="AE70" s="9"/>
    </row>
    <row r="71" s="9" customFormat="1" ht="24.96" customHeight="1">
      <c r="A71" s="9"/>
      <c r="B71" s="177"/>
      <c r="C71" s="178"/>
      <c r="D71" s="179" t="s">
        <v>3250</v>
      </c>
      <c r="E71" s="180"/>
      <c r="F71" s="180"/>
      <c r="G71" s="180"/>
      <c r="H71" s="180"/>
      <c r="I71" s="180"/>
      <c r="J71" s="181">
        <f>J485</f>
        <v>0</v>
      </c>
      <c r="K71" s="178"/>
      <c r="L71" s="182"/>
      <c r="S71" s="9"/>
      <c r="T71" s="9"/>
      <c r="U71" s="9"/>
      <c r="V71" s="9"/>
      <c r="W71" s="9"/>
      <c r="X71" s="9"/>
      <c r="Y71" s="9"/>
      <c r="Z71" s="9"/>
      <c r="AA71" s="9"/>
      <c r="AB71" s="9"/>
      <c r="AC71" s="9"/>
      <c r="AD71" s="9"/>
      <c r="AE71" s="9"/>
    </row>
    <row r="72" s="9" customFormat="1" ht="24.96" customHeight="1">
      <c r="A72" s="9"/>
      <c r="B72" s="177"/>
      <c r="C72" s="178"/>
      <c r="D72" s="179" t="s">
        <v>3251</v>
      </c>
      <c r="E72" s="180"/>
      <c r="F72" s="180"/>
      <c r="G72" s="180"/>
      <c r="H72" s="180"/>
      <c r="I72" s="180"/>
      <c r="J72" s="181">
        <f>J490</f>
        <v>0</v>
      </c>
      <c r="K72" s="178"/>
      <c r="L72" s="182"/>
      <c r="S72" s="9"/>
      <c r="T72" s="9"/>
      <c r="U72" s="9"/>
      <c r="V72" s="9"/>
      <c r="W72" s="9"/>
      <c r="X72" s="9"/>
      <c r="Y72" s="9"/>
      <c r="Z72" s="9"/>
      <c r="AA72" s="9"/>
      <c r="AB72" s="9"/>
      <c r="AC72" s="9"/>
      <c r="AD72" s="9"/>
      <c r="AE72" s="9"/>
    </row>
    <row r="73" s="9" customFormat="1" ht="24.96" customHeight="1">
      <c r="A73" s="9"/>
      <c r="B73" s="177"/>
      <c r="C73" s="178"/>
      <c r="D73" s="179" t="s">
        <v>3252</v>
      </c>
      <c r="E73" s="180"/>
      <c r="F73" s="180"/>
      <c r="G73" s="180"/>
      <c r="H73" s="180"/>
      <c r="I73" s="180"/>
      <c r="J73" s="181">
        <f>J499</f>
        <v>0</v>
      </c>
      <c r="K73" s="178"/>
      <c r="L73" s="182"/>
      <c r="S73" s="9"/>
      <c r="T73" s="9"/>
      <c r="U73" s="9"/>
      <c r="V73" s="9"/>
      <c r="W73" s="9"/>
      <c r="X73" s="9"/>
      <c r="Y73" s="9"/>
      <c r="Z73" s="9"/>
      <c r="AA73" s="9"/>
      <c r="AB73" s="9"/>
      <c r="AC73" s="9"/>
      <c r="AD73" s="9"/>
      <c r="AE73" s="9"/>
    </row>
    <row r="74" s="9" customFormat="1" ht="24.96" customHeight="1">
      <c r="A74" s="9"/>
      <c r="B74" s="177"/>
      <c r="C74" s="178"/>
      <c r="D74" s="179" t="s">
        <v>3253</v>
      </c>
      <c r="E74" s="180"/>
      <c r="F74" s="180"/>
      <c r="G74" s="180"/>
      <c r="H74" s="180"/>
      <c r="I74" s="180"/>
      <c r="J74" s="181">
        <f>J528</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159</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Nejdek, MŠ Lipová - Celková rekonstrukce</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116</v>
      </c>
      <c r="D85" s="24"/>
      <c r="E85" s="24"/>
      <c r="F85" s="24"/>
      <c r="G85" s="24"/>
      <c r="H85" s="24"/>
      <c r="I85" s="24"/>
      <c r="J85" s="24"/>
      <c r="K85" s="24"/>
      <c r="L85" s="22"/>
    </row>
    <row r="86" s="1" customFormat="1" ht="16.5" customHeight="1">
      <c r="B86" s="23"/>
      <c r="C86" s="24"/>
      <c r="D86" s="24"/>
      <c r="E86" s="172" t="s">
        <v>117</v>
      </c>
      <c r="F86" s="24"/>
      <c r="G86" s="24"/>
      <c r="H86" s="24"/>
      <c r="I86" s="24"/>
      <c r="J86" s="24"/>
      <c r="K86" s="24"/>
      <c r="L86" s="22"/>
    </row>
    <row r="87" s="1" customFormat="1" ht="12" customHeight="1">
      <c r="B87" s="23"/>
      <c r="C87" s="34" t="s">
        <v>118</v>
      </c>
      <c r="D87" s="24"/>
      <c r="E87" s="24"/>
      <c r="F87" s="24"/>
      <c r="G87" s="24"/>
      <c r="H87" s="24"/>
      <c r="I87" s="24"/>
      <c r="J87" s="24"/>
      <c r="K87" s="24"/>
      <c r="L87" s="22"/>
    </row>
    <row r="88" s="2" customFormat="1" ht="16.5" customHeight="1">
      <c r="A88" s="40"/>
      <c r="B88" s="41"/>
      <c r="C88" s="42"/>
      <c r="D88" s="42"/>
      <c r="E88" s="269" t="s">
        <v>2332</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2333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01.D.1.4.4. - Silnoproudá elektroinstalace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Nejdek, ul. Lipová</v>
      </c>
      <c r="G92" s="42"/>
      <c r="H92" s="42"/>
      <c r="I92" s="34" t="s">
        <v>23</v>
      </c>
      <c r="J92" s="74" t="str">
        <f>IF(J16="","",J16)</f>
        <v>25. 1. 2021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40.05" customHeight="1">
      <c r="A94" s="40"/>
      <c r="B94" s="41"/>
      <c r="C94" s="34" t="s">
        <v>25</v>
      </c>
      <c r="D94" s="42"/>
      <c r="E94" s="42"/>
      <c r="F94" s="29" t="str">
        <f>E19</f>
        <v>Město Nejdek, nám.Karla IV. 239, 362 21 Nejdek</v>
      </c>
      <c r="G94" s="42"/>
      <c r="H94" s="42"/>
      <c r="I94" s="34" t="s">
        <v>31</v>
      </c>
      <c r="J94" s="38" t="str">
        <f>E25</f>
        <v>Projektová Kancelář PS, Ing. Irena Pichlová</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34</v>
      </c>
      <c r="J95" s="38" t="str">
        <f>E28</f>
        <v>Daniela Hahnová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160</v>
      </c>
      <c r="D97" s="191" t="s">
        <v>57</v>
      </c>
      <c r="E97" s="191" t="s">
        <v>53</v>
      </c>
      <c r="F97" s="191" t="s">
        <v>54</v>
      </c>
      <c r="G97" s="191" t="s">
        <v>161</v>
      </c>
      <c r="H97" s="191" t="s">
        <v>162</v>
      </c>
      <c r="I97" s="191" t="s">
        <v>163</v>
      </c>
      <c r="J97" s="191" t="s">
        <v>122</v>
      </c>
      <c r="K97" s="192" t="s">
        <v>164</v>
      </c>
      <c r="L97" s="193"/>
      <c r="M97" s="94" t="s">
        <v>19</v>
      </c>
      <c r="N97" s="95" t="s">
        <v>42</v>
      </c>
      <c r="O97" s="95" t="s">
        <v>165</v>
      </c>
      <c r="P97" s="95" t="s">
        <v>166</v>
      </c>
      <c r="Q97" s="95" t="s">
        <v>167</v>
      </c>
      <c r="R97" s="95" t="s">
        <v>168</v>
      </c>
      <c r="S97" s="95" t="s">
        <v>169</v>
      </c>
      <c r="T97" s="96" t="s">
        <v>170</v>
      </c>
      <c r="U97" s="188"/>
      <c r="V97" s="188"/>
      <c r="W97" s="188"/>
      <c r="X97" s="188"/>
      <c r="Y97" s="188"/>
      <c r="Z97" s="188"/>
      <c r="AA97" s="188"/>
      <c r="AB97" s="188"/>
      <c r="AC97" s="188"/>
      <c r="AD97" s="188"/>
      <c r="AE97" s="188"/>
    </row>
    <row r="98" s="2" customFormat="1" ht="22.8" customHeight="1">
      <c r="A98" s="40"/>
      <c r="B98" s="41"/>
      <c r="C98" s="101" t="s">
        <v>171</v>
      </c>
      <c r="D98" s="42"/>
      <c r="E98" s="42"/>
      <c r="F98" s="42"/>
      <c r="G98" s="42"/>
      <c r="H98" s="42"/>
      <c r="I98" s="42"/>
      <c r="J98" s="194">
        <f>BK98</f>
        <v>0</v>
      </c>
      <c r="K98" s="42"/>
      <c r="L98" s="46"/>
      <c r="M98" s="97"/>
      <c r="N98" s="195"/>
      <c r="O98" s="98"/>
      <c r="P98" s="196">
        <f>P99+P136+P316+P485+P490+P499+P528</f>
        <v>0</v>
      </c>
      <c r="Q98" s="98"/>
      <c r="R98" s="196">
        <f>R99+R136+R316+R485+R490+R499+R528</f>
        <v>0</v>
      </c>
      <c r="S98" s="98"/>
      <c r="T98" s="197">
        <f>T99+T136+T316+T485+T490+T499+T528</f>
        <v>0</v>
      </c>
      <c r="U98" s="40"/>
      <c r="V98" s="40"/>
      <c r="W98" s="40"/>
      <c r="X98" s="40"/>
      <c r="Y98" s="40"/>
      <c r="Z98" s="40"/>
      <c r="AA98" s="40"/>
      <c r="AB98" s="40"/>
      <c r="AC98" s="40"/>
      <c r="AD98" s="40"/>
      <c r="AE98" s="40"/>
      <c r="AT98" s="19" t="s">
        <v>71</v>
      </c>
      <c r="AU98" s="19" t="s">
        <v>123</v>
      </c>
      <c r="BK98" s="198">
        <f>BK99+BK136+BK316+BK485+BK490+BK499+BK528</f>
        <v>0</v>
      </c>
    </row>
    <row r="99" s="12" customFormat="1" ht="25.92" customHeight="1">
      <c r="A99" s="12"/>
      <c r="B99" s="199"/>
      <c r="C99" s="200"/>
      <c r="D99" s="201" t="s">
        <v>71</v>
      </c>
      <c r="E99" s="202" t="s">
        <v>2838</v>
      </c>
      <c r="F99" s="202" t="s">
        <v>3254</v>
      </c>
      <c r="G99" s="200"/>
      <c r="H99" s="200"/>
      <c r="I99" s="203"/>
      <c r="J99" s="204">
        <f>BK99</f>
        <v>0</v>
      </c>
      <c r="K99" s="200"/>
      <c r="L99" s="205"/>
      <c r="M99" s="206"/>
      <c r="N99" s="207"/>
      <c r="O99" s="207"/>
      <c r="P99" s="208">
        <f>SUM(P100:P135)</f>
        <v>0</v>
      </c>
      <c r="Q99" s="207"/>
      <c r="R99" s="208">
        <f>SUM(R100:R135)</f>
        <v>0</v>
      </c>
      <c r="S99" s="207"/>
      <c r="T99" s="209">
        <f>SUM(T100:T135)</f>
        <v>0</v>
      </c>
      <c r="U99" s="12"/>
      <c r="V99" s="12"/>
      <c r="W99" s="12"/>
      <c r="X99" s="12"/>
      <c r="Y99" s="12"/>
      <c r="Z99" s="12"/>
      <c r="AA99" s="12"/>
      <c r="AB99" s="12"/>
      <c r="AC99" s="12"/>
      <c r="AD99" s="12"/>
      <c r="AE99" s="12"/>
      <c r="AR99" s="210" t="s">
        <v>79</v>
      </c>
      <c r="AT99" s="211" t="s">
        <v>71</v>
      </c>
      <c r="AU99" s="211" t="s">
        <v>72</v>
      </c>
      <c r="AY99" s="210" t="s">
        <v>174</v>
      </c>
      <c r="BK99" s="212">
        <f>SUM(BK100:BK135)</f>
        <v>0</v>
      </c>
    </row>
    <row r="100" s="2" customFormat="1" ht="16.5" customHeight="1">
      <c r="A100" s="40"/>
      <c r="B100" s="41"/>
      <c r="C100" s="245" t="s">
        <v>79</v>
      </c>
      <c r="D100" s="245" t="s">
        <v>269</v>
      </c>
      <c r="E100" s="246" t="s">
        <v>3255</v>
      </c>
      <c r="F100" s="247" t="s">
        <v>3256</v>
      </c>
      <c r="G100" s="248" t="s">
        <v>2846</v>
      </c>
      <c r="H100" s="249">
        <v>1</v>
      </c>
      <c r="I100" s="250"/>
      <c r="J100" s="251">
        <f>ROUND(I100*H100,2)</f>
        <v>0</v>
      </c>
      <c r="K100" s="247" t="s">
        <v>19</v>
      </c>
      <c r="L100" s="252"/>
      <c r="M100" s="253" t="s">
        <v>19</v>
      </c>
      <c r="N100" s="254"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227</v>
      </c>
      <c r="AT100" s="226" t="s">
        <v>269</v>
      </c>
      <c r="AU100" s="226" t="s">
        <v>79</v>
      </c>
      <c r="AY100" s="19" t="s">
        <v>174</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181</v>
      </c>
      <c r="BM100" s="226" t="s">
        <v>81</v>
      </c>
    </row>
    <row r="101" s="2" customFormat="1">
      <c r="A101" s="40"/>
      <c r="B101" s="41"/>
      <c r="C101" s="42"/>
      <c r="D101" s="228" t="s">
        <v>183</v>
      </c>
      <c r="E101" s="42"/>
      <c r="F101" s="229" t="s">
        <v>3256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183</v>
      </c>
      <c r="AU101" s="19" t="s">
        <v>79</v>
      </c>
    </row>
    <row r="102" s="2" customFormat="1">
      <c r="A102" s="40"/>
      <c r="B102" s="41"/>
      <c r="C102" s="42"/>
      <c r="D102" s="228" t="s">
        <v>281</v>
      </c>
      <c r="E102" s="42"/>
      <c r="F102" s="233" t="s">
        <v>3257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281</v>
      </c>
      <c r="AU102" s="19" t="s">
        <v>79</v>
      </c>
    </row>
    <row r="103" s="2" customFormat="1" ht="16.5" customHeight="1">
      <c r="A103" s="40"/>
      <c r="B103" s="41"/>
      <c r="C103" s="245" t="s">
        <v>81</v>
      </c>
      <c r="D103" s="245" t="s">
        <v>269</v>
      </c>
      <c r="E103" s="246" t="s">
        <v>3258</v>
      </c>
      <c r="F103" s="247" t="s">
        <v>3259</v>
      </c>
      <c r="G103" s="248" t="s">
        <v>2846</v>
      </c>
      <c r="H103" s="249">
        <v>1</v>
      </c>
      <c r="I103" s="250"/>
      <c r="J103" s="251">
        <f>ROUND(I103*H103,2)</f>
        <v>0</v>
      </c>
      <c r="K103" s="247" t="s">
        <v>19</v>
      </c>
      <c r="L103" s="252"/>
      <c r="M103" s="253" t="s">
        <v>19</v>
      </c>
      <c r="N103" s="254"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227</v>
      </c>
      <c r="AT103" s="226" t="s">
        <v>269</v>
      </c>
      <c r="AU103" s="226" t="s">
        <v>79</v>
      </c>
      <c r="AY103" s="19" t="s">
        <v>174</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181</v>
      </c>
      <c r="BM103" s="226" t="s">
        <v>181</v>
      </c>
    </row>
    <row r="104" s="2" customFormat="1">
      <c r="A104" s="40"/>
      <c r="B104" s="41"/>
      <c r="C104" s="42"/>
      <c r="D104" s="228" t="s">
        <v>183</v>
      </c>
      <c r="E104" s="42"/>
      <c r="F104" s="229" t="s">
        <v>3259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183</v>
      </c>
      <c r="AU104" s="19" t="s">
        <v>79</v>
      </c>
    </row>
    <row r="105" s="2" customFormat="1">
      <c r="A105" s="40"/>
      <c r="B105" s="41"/>
      <c r="C105" s="42"/>
      <c r="D105" s="228" t="s">
        <v>281</v>
      </c>
      <c r="E105" s="42"/>
      <c r="F105" s="233" t="s">
        <v>3260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281</v>
      </c>
      <c r="AU105" s="19" t="s">
        <v>79</v>
      </c>
    </row>
    <row r="106" s="2" customFormat="1" ht="16.5" customHeight="1">
      <c r="A106" s="40"/>
      <c r="B106" s="41"/>
      <c r="C106" s="245" t="s">
        <v>92</v>
      </c>
      <c r="D106" s="245" t="s">
        <v>269</v>
      </c>
      <c r="E106" s="246" t="s">
        <v>3261</v>
      </c>
      <c r="F106" s="247" t="s">
        <v>3262</v>
      </c>
      <c r="G106" s="248" t="s">
        <v>2846</v>
      </c>
      <c r="H106" s="249">
        <v>7</v>
      </c>
      <c r="I106" s="250"/>
      <c r="J106" s="251">
        <f>ROUND(I106*H106,2)</f>
        <v>0</v>
      </c>
      <c r="K106" s="247" t="s">
        <v>19</v>
      </c>
      <c r="L106" s="252"/>
      <c r="M106" s="253" t="s">
        <v>19</v>
      </c>
      <c r="N106" s="254"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227</v>
      </c>
      <c r="AT106" s="226" t="s">
        <v>269</v>
      </c>
      <c r="AU106" s="226" t="s">
        <v>79</v>
      </c>
      <c r="AY106" s="19" t="s">
        <v>174</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181</v>
      </c>
      <c r="BM106" s="226" t="s">
        <v>214</v>
      </c>
    </row>
    <row r="107" s="2" customFormat="1">
      <c r="A107" s="40"/>
      <c r="B107" s="41"/>
      <c r="C107" s="42"/>
      <c r="D107" s="228" t="s">
        <v>183</v>
      </c>
      <c r="E107" s="42"/>
      <c r="F107" s="229" t="s">
        <v>3262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183</v>
      </c>
      <c r="AU107" s="19" t="s">
        <v>79</v>
      </c>
    </row>
    <row r="108" s="2" customFormat="1">
      <c r="A108" s="40"/>
      <c r="B108" s="41"/>
      <c r="C108" s="42"/>
      <c r="D108" s="228" t="s">
        <v>281</v>
      </c>
      <c r="E108" s="42"/>
      <c r="F108" s="233" t="s">
        <v>3263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281</v>
      </c>
      <c r="AU108" s="19" t="s">
        <v>79</v>
      </c>
    </row>
    <row r="109" s="2" customFormat="1" ht="16.5" customHeight="1">
      <c r="A109" s="40"/>
      <c r="B109" s="41"/>
      <c r="C109" s="245" t="s">
        <v>181</v>
      </c>
      <c r="D109" s="245" t="s">
        <v>269</v>
      </c>
      <c r="E109" s="246" t="s">
        <v>3264</v>
      </c>
      <c r="F109" s="247" t="s">
        <v>3265</v>
      </c>
      <c r="G109" s="248" t="s">
        <v>2846</v>
      </c>
      <c r="H109" s="249">
        <v>9</v>
      </c>
      <c r="I109" s="250"/>
      <c r="J109" s="251">
        <f>ROUND(I109*H109,2)</f>
        <v>0</v>
      </c>
      <c r="K109" s="247" t="s">
        <v>19</v>
      </c>
      <c r="L109" s="252"/>
      <c r="M109" s="253" t="s">
        <v>19</v>
      </c>
      <c r="N109" s="254"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227</v>
      </c>
      <c r="AT109" s="226" t="s">
        <v>269</v>
      </c>
      <c r="AU109" s="226" t="s">
        <v>79</v>
      </c>
      <c r="AY109" s="19" t="s">
        <v>174</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181</v>
      </c>
      <c r="BM109" s="226" t="s">
        <v>227</v>
      </c>
    </row>
    <row r="110" s="2" customFormat="1">
      <c r="A110" s="40"/>
      <c r="B110" s="41"/>
      <c r="C110" s="42"/>
      <c r="D110" s="228" t="s">
        <v>183</v>
      </c>
      <c r="E110" s="42"/>
      <c r="F110" s="229" t="s">
        <v>3265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183</v>
      </c>
      <c r="AU110" s="19" t="s">
        <v>79</v>
      </c>
    </row>
    <row r="111" s="2" customFormat="1">
      <c r="A111" s="40"/>
      <c r="B111" s="41"/>
      <c r="C111" s="42"/>
      <c r="D111" s="228" t="s">
        <v>281</v>
      </c>
      <c r="E111" s="42"/>
      <c r="F111" s="233" t="s">
        <v>3266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281</v>
      </c>
      <c r="AU111" s="19" t="s">
        <v>79</v>
      </c>
    </row>
    <row r="112" s="2" customFormat="1" ht="16.5" customHeight="1">
      <c r="A112" s="40"/>
      <c r="B112" s="41"/>
      <c r="C112" s="245" t="s">
        <v>206</v>
      </c>
      <c r="D112" s="245" t="s">
        <v>269</v>
      </c>
      <c r="E112" s="246" t="s">
        <v>3267</v>
      </c>
      <c r="F112" s="247" t="s">
        <v>3268</v>
      </c>
      <c r="G112" s="248" t="s">
        <v>2846</v>
      </c>
      <c r="H112" s="249">
        <v>6</v>
      </c>
      <c r="I112" s="250"/>
      <c r="J112" s="251">
        <f>ROUND(I112*H112,2)</f>
        <v>0</v>
      </c>
      <c r="K112" s="247" t="s">
        <v>19</v>
      </c>
      <c r="L112" s="252"/>
      <c r="M112" s="253" t="s">
        <v>19</v>
      </c>
      <c r="N112" s="254"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227</v>
      </c>
      <c r="AT112" s="226" t="s">
        <v>269</v>
      </c>
      <c r="AU112" s="226" t="s">
        <v>79</v>
      </c>
      <c r="AY112" s="19" t="s">
        <v>174</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181</v>
      </c>
      <c r="BM112" s="226" t="s">
        <v>235</v>
      </c>
    </row>
    <row r="113" s="2" customFormat="1">
      <c r="A113" s="40"/>
      <c r="B113" s="41"/>
      <c r="C113" s="42"/>
      <c r="D113" s="228" t="s">
        <v>183</v>
      </c>
      <c r="E113" s="42"/>
      <c r="F113" s="229" t="s">
        <v>3268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183</v>
      </c>
      <c r="AU113" s="19" t="s">
        <v>79</v>
      </c>
    </row>
    <row r="114" s="2" customFormat="1">
      <c r="A114" s="40"/>
      <c r="B114" s="41"/>
      <c r="C114" s="42"/>
      <c r="D114" s="228" t="s">
        <v>281</v>
      </c>
      <c r="E114" s="42"/>
      <c r="F114" s="233" t="s">
        <v>3269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281</v>
      </c>
      <c r="AU114" s="19" t="s">
        <v>79</v>
      </c>
    </row>
    <row r="115" s="2" customFormat="1" ht="16.5" customHeight="1">
      <c r="A115" s="40"/>
      <c r="B115" s="41"/>
      <c r="C115" s="245" t="s">
        <v>214</v>
      </c>
      <c r="D115" s="245" t="s">
        <v>269</v>
      </c>
      <c r="E115" s="246" t="s">
        <v>3270</v>
      </c>
      <c r="F115" s="247" t="s">
        <v>3271</v>
      </c>
      <c r="G115" s="248" t="s">
        <v>2846</v>
      </c>
      <c r="H115" s="249">
        <v>14</v>
      </c>
      <c r="I115" s="250"/>
      <c r="J115" s="251">
        <f>ROUND(I115*H115,2)</f>
        <v>0</v>
      </c>
      <c r="K115" s="247" t="s">
        <v>19</v>
      </c>
      <c r="L115" s="252"/>
      <c r="M115" s="253" t="s">
        <v>19</v>
      </c>
      <c r="N115" s="254"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227</v>
      </c>
      <c r="AT115" s="226" t="s">
        <v>269</v>
      </c>
      <c r="AU115" s="226" t="s">
        <v>79</v>
      </c>
      <c r="AY115" s="19" t="s">
        <v>174</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181</v>
      </c>
      <c r="BM115" s="226" t="s">
        <v>249</v>
      </c>
    </row>
    <row r="116" s="2" customFormat="1">
      <c r="A116" s="40"/>
      <c r="B116" s="41"/>
      <c r="C116" s="42"/>
      <c r="D116" s="228" t="s">
        <v>183</v>
      </c>
      <c r="E116" s="42"/>
      <c r="F116" s="229" t="s">
        <v>3271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183</v>
      </c>
      <c r="AU116" s="19" t="s">
        <v>79</v>
      </c>
    </row>
    <row r="117" s="2" customFormat="1">
      <c r="A117" s="40"/>
      <c r="B117" s="41"/>
      <c r="C117" s="42"/>
      <c r="D117" s="228" t="s">
        <v>281</v>
      </c>
      <c r="E117" s="42"/>
      <c r="F117" s="233" t="s">
        <v>3272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281</v>
      </c>
      <c r="AU117" s="19" t="s">
        <v>79</v>
      </c>
    </row>
    <row r="118" s="2" customFormat="1" ht="16.5" customHeight="1">
      <c r="A118" s="40"/>
      <c r="B118" s="41"/>
      <c r="C118" s="245" t="s">
        <v>221</v>
      </c>
      <c r="D118" s="245" t="s">
        <v>269</v>
      </c>
      <c r="E118" s="246" t="s">
        <v>3273</v>
      </c>
      <c r="F118" s="247" t="s">
        <v>3274</v>
      </c>
      <c r="G118" s="248" t="s">
        <v>2846</v>
      </c>
      <c r="H118" s="249">
        <v>22</v>
      </c>
      <c r="I118" s="250"/>
      <c r="J118" s="251">
        <f>ROUND(I118*H118,2)</f>
        <v>0</v>
      </c>
      <c r="K118" s="247" t="s">
        <v>19</v>
      </c>
      <c r="L118" s="252"/>
      <c r="M118" s="253" t="s">
        <v>19</v>
      </c>
      <c r="N118" s="254"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227</v>
      </c>
      <c r="AT118" s="226" t="s">
        <v>269</v>
      </c>
      <c r="AU118" s="226" t="s">
        <v>79</v>
      </c>
      <c r="AY118" s="19" t="s">
        <v>174</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181</v>
      </c>
      <c r="BM118" s="226" t="s">
        <v>263</v>
      </c>
    </row>
    <row r="119" s="2" customFormat="1">
      <c r="A119" s="40"/>
      <c r="B119" s="41"/>
      <c r="C119" s="42"/>
      <c r="D119" s="228" t="s">
        <v>183</v>
      </c>
      <c r="E119" s="42"/>
      <c r="F119" s="229" t="s">
        <v>3274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183</v>
      </c>
      <c r="AU119" s="19" t="s">
        <v>79</v>
      </c>
    </row>
    <row r="120" s="2" customFormat="1">
      <c r="A120" s="40"/>
      <c r="B120" s="41"/>
      <c r="C120" s="42"/>
      <c r="D120" s="228" t="s">
        <v>281</v>
      </c>
      <c r="E120" s="42"/>
      <c r="F120" s="233" t="s">
        <v>3275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281</v>
      </c>
      <c r="AU120" s="19" t="s">
        <v>79</v>
      </c>
    </row>
    <row r="121" s="2" customFormat="1" ht="16.5" customHeight="1">
      <c r="A121" s="40"/>
      <c r="B121" s="41"/>
      <c r="C121" s="245" t="s">
        <v>227</v>
      </c>
      <c r="D121" s="245" t="s">
        <v>269</v>
      </c>
      <c r="E121" s="246" t="s">
        <v>3276</v>
      </c>
      <c r="F121" s="247" t="s">
        <v>3277</v>
      </c>
      <c r="G121" s="248" t="s">
        <v>2846</v>
      </c>
      <c r="H121" s="249">
        <v>9</v>
      </c>
      <c r="I121" s="250"/>
      <c r="J121" s="251">
        <f>ROUND(I121*H121,2)</f>
        <v>0</v>
      </c>
      <c r="K121" s="247" t="s">
        <v>19</v>
      </c>
      <c r="L121" s="252"/>
      <c r="M121" s="253" t="s">
        <v>19</v>
      </c>
      <c r="N121" s="254"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227</v>
      </c>
      <c r="AT121" s="226" t="s">
        <v>269</v>
      </c>
      <c r="AU121" s="226" t="s">
        <v>79</v>
      </c>
      <c r="AY121" s="19" t="s">
        <v>174</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181</v>
      </c>
      <c r="BM121" s="226" t="s">
        <v>275</v>
      </c>
    </row>
    <row r="122" s="2" customFormat="1">
      <c r="A122" s="40"/>
      <c r="B122" s="41"/>
      <c r="C122" s="42"/>
      <c r="D122" s="228" t="s">
        <v>183</v>
      </c>
      <c r="E122" s="42"/>
      <c r="F122" s="229" t="s">
        <v>3277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183</v>
      </c>
      <c r="AU122" s="19" t="s">
        <v>79</v>
      </c>
    </row>
    <row r="123" s="2" customFormat="1">
      <c r="A123" s="40"/>
      <c r="B123" s="41"/>
      <c r="C123" s="42"/>
      <c r="D123" s="228" t="s">
        <v>281</v>
      </c>
      <c r="E123" s="42"/>
      <c r="F123" s="233" t="s">
        <v>3278</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281</v>
      </c>
      <c r="AU123" s="19" t="s">
        <v>79</v>
      </c>
    </row>
    <row r="124" s="2" customFormat="1">
      <c r="A124" s="40"/>
      <c r="B124" s="41"/>
      <c r="C124" s="245" t="s">
        <v>233</v>
      </c>
      <c r="D124" s="245" t="s">
        <v>269</v>
      </c>
      <c r="E124" s="246" t="s">
        <v>3279</v>
      </c>
      <c r="F124" s="247" t="s">
        <v>3280</v>
      </c>
      <c r="G124" s="248" t="s">
        <v>2846</v>
      </c>
      <c r="H124" s="249">
        <v>9</v>
      </c>
      <c r="I124" s="250"/>
      <c r="J124" s="251">
        <f>ROUND(I124*H124,2)</f>
        <v>0</v>
      </c>
      <c r="K124" s="247" t="s">
        <v>19</v>
      </c>
      <c r="L124" s="252"/>
      <c r="M124" s="253" t="s">
        <v>19</v>
      </c>
      <c r="N124" s="254"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227</v>
      </c>
      <c r="AT124" s="226" t="s">
        <v>269</v>
      </c>
      <c r="AU124" s="226" t="s">
        <v>79</v>
      </c>
      <c r="AY124" s="19" t="s">
        <v>174</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181</v>
      </c>
      <c r="BM124" s="226" t="s">
        <v>289</v>
      </c>
    </row>
    <row r="125" s="2" customFormat="1">
      <c r="A125" s="40"/>
      <c r="B125" s="41"/>
      <c r="C125" s="42"/>
      <c r="D125" s="228" t="s">
        <v>183</v>
      </c>
      <c r="E125" s="42"/>
      <c r="F125" s="229" t="s">
        <v>3280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183</v>
      </c>
      <c r="AU125" s="19" t="s">
        <v>79</v>
      </c>
    </row>
    <row r="126" s="2" customFormat="1" ht="16.5" customHeight="1">
      <c r="A126" s="40"/>
      <c r="B126" s="41"/>
      <c r="C126" s="245" t="s">
        <v>235</v>
      </c>
      <c r="D126" s="245" t="s">
        <v>269</v>
      </c>
      <c r="E126" s="246" t="s">
        <v>3281</v>
      </c>
      <c r="F126" s="247" t="s">
        <v>3282</v>
      </c>
      <c r="G126" s="248" t="s">
        <v>2846</v>
      </c>
      <c r="H126" s="249">
        <v>2</v>
      </c>
      <c r="I126" s="250"/>
      <c r="J126" s="251">
        <f>ROUND(I126*H126,2)</f>
        <v>0</v>
      </c>
      <c r="K126" s="247" t="s">
        <v>19</v>
      </c>
      <c r="L126" s="252"/>
      <c r="M126" s="253" t="s">
        <v>19</v>
      </c>
      <c r="N126" s="254"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227</v>
      </c>
      <c r="AT126" s="226" t="s">
        <v>269</v>
      </c>
      <c r="AU126" s="226" t="s">
        <v>79</v>
      </c>
      <c r="AY126" s="19" t="s">
        <v>174</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181</v>
      </c>
      <c r="BM126" s="226" t="s">
        <v>301</v>
      </c>
    </row>
    <row r="127" s="2" customFormat="1">
      <c r="A127" s="40"/>
      <c r="B127" s="41"/>
      <c r="C127" s="42"/>
      <c r="D127" s="228" t="s">
        <v>183</v>
      </c>
      <c r="E127" s="42"/>
      <c r="F127" s="229" t="s">
        <v>3282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183</v>
      </c>
      <c r="AU127" s="19" t="s">
        <v>79</v>
      </c>
    </row>
    <row r="128" s="2" customFormat="1">
      <c r="A128" s="40"/>
      <c r="B128" s="41"/>
      <c r="C128" s="42"/>
      <c r="D128" s="228" t="s">
        <v>281</v>
      </c>
      <c r="E128" s="42"/>
      <c r="F128" s="233" t="s">
        <v>3283</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281</v>
      </c>
      <c r="AU128" s="19" t="s">
        <v>79</v>
      </c>
    </row>
    <row r="129" s="2" customFormat="1" ht="16.5" customHeight="1">
      <c r="A129" s="40"/>
      <c r="B129" s="41"/>
      <c r="C129" s="245" t="s">
        <v>243</v>
      </c>
      <c r="D129" s="245" t="s">
        <v>269</v>
      </c>
      <c r="E129" s="246" t="s">
        <v>3284</v>
      </c>
      <c r="F129" s="247" t="s">
        <v>3285</v>
      </c>
      <c r="G129" s="248" t="s">
        <v>2846</v>
      </c>
      <c r="H129" s="249">
        <v>18</v>
      </c>
      <c r="I129" s="250"/>
      <c r="J129" s="251">
        <f>ROUND(I129*H129,2)</f>
        <v>0</v>
      </c>
      <c r="K129" s="247" t="s">
        <v>19</v>
      </c>
      <c r="L129" s="252"/>
      <c r="M129" s="253" t="s">
        <v>19</v>
      </c>
      <c r="N129" s="254"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227</v>
      </c>
      <c r="AT129" s="226" t="s">
        <v>269</v>
      </c>
      <c r="AU129" s="226" t="s">
        <v>79</v>
      </c>
      <c r="AY129" s="19" t="s">
        <v>174</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181</v>
      </c>
      <c r="BM129" s="226" t="s">
        <v>314</v>
      </c>
    </row>
    <row r="130" s="2" customFormat="1">
      <c r="A130" s="40"/>
      <c r="B130" s="41"/>
      <c r="C130" s="42"/>
      <c r="D130" s="228" t="s">
        <v>183</v>
      </c>
      <c r="E130" s="42"/>
      <c r="F130" s="229" t="s">
        <v>3285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183</v>
      </c>
      <c r="AU130" s="19" t="s">
        <v>79</v>
      </c>
    </row>
    <row r="131" s="2" customFormat="1">
      <c r="A131" s="40"/>
      <c r="B131" s="41"/>
      <c r="C131" s="42"/>
      <c r="D131" s="228" t="s">
        <v>281</v>
      </c>
      <c r="E131" s="42"/>
      <c r="F131" s="233" t="s">
        <v>3286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281</v>
      </c>
      <c r="AU131" s="19" t="s">
        <v>79</v>
      </c>
    </row>
    <row r="132" s="2" customFormat="1" ht="16.5" customHeight="1">
      <c r="A132" s="40"/>
      <c r="B132" s="41"/>
      <c r="C132" s="215" t="s">
        <v>249</v>
      </c>
      <c r="D132" s="215" t="s">
        <v>176</v>
      </c>
      <c r="E132" s="216" t="s">
        <v>3287</v>
      </c>
      <c r="F132" s="217" t="s">
        <v>3288</v>
      </c>
      <c r="G132" s="218" t="s">
        <v>3289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275</v>
      </c>
      <c r="AT132" s="226" t="s">
        <v>176</v>
      </c>
      <c r="AU132" s="226" t="s">
        <v>79</v>
      </c>
      <c r="AY132" s="19" t="s">
        <v>174</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275</v>
      </c>
      <c r="BM132" s="226" t="s">
        <v>3290</v>
      </c>
    </row>
    <row r="133" s="2" customFormat="1">
      <c r="A133" s="40"/>
      <c r="B133" s="41"/>
      <c r="C133" s="42"/>
      <c r="D133" s="228" t="s">
        <v>183</v>
      </c>
      <c r="E133" s="42"/>
      <c r="F133" s="229" t="s">
        <v>3291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183</v>
      </c>
      <c r="AU133" s="19" t="s">
        <v>79</v>
      </c>
    </row>
    <row r="134" s="2" customFormat="1" ht="16.5" customHeight="1">
      <c r="A134" s="40"/>
      <c r="B134" s="41"/>
      <c r="C134" s="215" t="s">
        <v>257</v>
      </c>
      <c r="D134" s="215" t="s">
        <v>176</v>
      </c>
      <c r="E134" s="216" t="s">
        <v>3292</v>
      </c>
      <c r="F134" s="217" t="s">
        <v>3293</v>
      </c>
      <c r="G134" s="218" t="s">
        <v>3289</v>
      </c>
      <c r="H134" s="219">
        <v>1</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275</v>
      </c>
      <c r="AT134" s="226" t="s">
        <v>176</v>
      </c>
      <c r="AU134" s="226" t="s">
        <v>79</v>
      </c>
      <c r="AY134" s="19" t="s">
        <v>174</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275</v>
      </c>
      <c r="BM134" s="226" t="s">
        <v>3294</v>
      </c>
    </row>
    <row r="135" s="2" customFormat="1">
      <c r="A135" s="40"/>
      <c r="B135" s="41"/>
      <c r="C135" s="42"/>
      <c r="D135" s="228" t="s">
        <v>183</v>
      </c>
      <c r="E135" s="42"/>
      <c r="F135" s="229" t="s">
        <v>3295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183</v>
      </c>
      <c r="AU135" s="19" t="s">
        <v>79</v>
      </c>
    </row>
    <row r="136" s="12" customFormat="1" ht="25.92" customHeight="1">
      <c r="A136" s="12"/>
      <c r="B136" s="199"/>
      <c r="C136" s="200"/>
      <c r="D136" s="201" t="s">
        <v>71</v>
      </c>
      <c r="E136" s="202" t="s">
        <v>2840</v>
      </c>
      <c r="F136" s="202" t="s">
        <v>3296</v>
      </c>
      <c r="G136" s="200"/>
      <c r="H136" s="200"/>
      <c r="I136" s="203"/>
      <c r="J136" s="204">
        <f>BK136</f>
        <v>0</v>
      </c>
      <c r="K136" s="200"/>
      <c r="L136" s="205"/>
      <c r="M136" s="206"/>
      <c r="N136" s="207"/>
      <c r="O136" s="207"/>
      <c r="P136" s="208">
        <f>SUM(P137:P315)</f>
        <v>0</v>
      </c>
      <c r="Q136" s="207"/>
      <c r="R136" s="208">
        <f>SUM(R137:R315)</f>
        <v>0</v>
      </c>
      <c r="S136" s="207"/>
      <c r="T136" s="209">
        <f>SUM(T137:T315)</f>
        <v>0</v>
      </c>
      <c r="U136" s="12"/>
      <c r="V136" s="12"/>
      <c r="W136" s="12"/>
      <c r="X136" s="12"/>
      <c r="Y136" s="12"/>
      <c r="Z136" s="12"/>
      <c r="AA136" s="12"/>
      <c r="AB136" s="12"/>
      <c r="AC136" s="12"/>
      <c r="AD136" s="12"/>
      <c r="AE136" s="12"/>
      <c r="AR136" s="210" t="s">
        <v>79</v>
      </c>
      <c r="AT136" s="211" t="s">
        <v>71</v>
      </c>
      <c r="AU136" s="211" t="s">
        <v>72</v>
      </c>
      <c r="AY136" s="210" t="s">
        <v>174</v>
      </c>
      <c r="BK136" s="212">
        <f>SUM(BK137:BK315)</f>
        <v>0</v>
      </c>
    </row>
    <row r="137" s="2" customFormat="1" ht="16.5" customHeight="1">
      <c r="A137" s="40"/>
      <c r="B137" s="41"/>
      <c r="C137" s="245" t="s">
        <v>263</v>
      </c>
      <c r="D137" s="245" t="s">
        <v>269</v>
      </c>
      <c r="E137" s="246" t="s">
        <v>3297</v>
      </c>
      <c r="F137" s="247" t="s">
        <v>3298</v>
      </c>
      <c r="G137" s="248" t="s">
        <v>3299</v>
      </c>
      <c r="H137" s="249">
        <v>2</v>
      </c>
      <c r="I137" s="250"/>
      <c r="J137" s="251">
        <f>ROUND(I137*H137,2)</f>
        <v>0</v>
      </c>
      <c r="K137" s="247" t="s">
        <v>19</v>
      </c>
      <c r="L137" s="252"/>
      <c r="M137" s="253" t="s">
        <v>19</v>
      </c>
      <c r="N137" s="254"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227</v>
      </c>
      <c r="AT137" s="226" t="s">
        <v>269</v>
      </c>
      <c r="AU137" s="226" t="s">
        <v>79</v>
      </c>
      <c r="AY137" s="19" t="s">
        <v>174</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181</v>
      </c>
      <c r="BM137" s="226" t="s">
        <v>327</v>
      </c>
    </row>
    <row r="138" s="2" customFormat="1">
      <c r="A138" s="40"/>
      <c r="B138" s="41"/>
      <c r="C138" s="42"/>
      <c r="D138" s="228" t="s">
        <v>183</v>
      </c>
      <c r="E138" s="42"/>
      <c r="F138" s="229" t="s">
        <v>3298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183</v>
      </c>
      <c r="AU138" s="19" t="s">
        <v>79</v>
      </c>
    </row>
    <row r="139" s="2" customFormat="1" ht="21.75" customHeight="1">
      <c r="A139" s="40"/>
      <c r="B139" s="41"/>
      <c r="C139" s="245" t="s">
        <v>8</v>
      </c>
      <c r="D139" s="245" t="s">
        <v>269</v>
      </c>
      <c r="E139" s="246" t="s">
        <v>3300</v>
      </c>
      <c r="F139" s="247" t="s">
        <v>3301</v>
      </c>
      <c r="G139" s="248" t="s">
        <v>3299</v>
      </c>
      <c r="H139" s="249">
        <v>2</v>
      </c>
      <c r="I139" s="250"/>
      <c r="J139" s="251">
        <f>ROUND(I139*H139,2)</f>
        <v>0</v>
      </c>
      <c r="K139" s="247" t="s">
        <v>19</v>
      </c>
      <c r="L139" s="252"/>
      <c r="M139" s="253" t="s">
        <v>19</v>
      </c>
      <c r="N139" s="254"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227</v>
      </c>
      <c r="AT139" s="226" t="s">
        <v>269</v>
      </c>
      <c r="AU139" s="226" t="s">
        <v>79</v>
      </c>
      <c r="AY139" s="19" t="s">
        <v>174</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181</v>
      </c>
      <c r="BM139" s="226" t="s">
        <v>343</v>
      </c>
    </row>
    <row r="140" s="2" customFormat="1">
      <c r="A140" s="40"/>
      <c r="B140" s="41"/>
      <c r="C140" s="42"/>
      <c r="D140" s="228" t="s">
        <v>183</v>
      </c>
      <c r="E140" s="42"/>
      <c r="F140" s="229" t="s">
        <v>3301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183</v>
      </c>
      <c r="AU140" s="19" t="s">
        <v>79</v>
      </c>
    </row>
    <row r="141" s="2" customFormat="1" ht="16.5" customHeight="1">
      <c r="A141" s="40"/>
      <c r="B141" s="41"/>
      <c r="C141" s="245" t="s">
        <v>275</v>
      </c>
      <c r="D141" s="245" t="s">
        <v>269</v>
      </c>
      <c r="E141" s="246" t="s">
        <v>3302</v>
      </c>
      <c r="F141" s="247" t="s">
        <v>3303</v>
      </c>
      <c r="G141" s="248" t="s">
        <v>2846</v>
      </c>
      <c r="H141" s="249">
        <v>13</v>
      </c>
      <c r="I141" s="250"/>
      <c r="J141" s="251">
        <f>ROUND(I141*H141,2)</f>
        <v>0</v>
      </c>
      <c r="K141" s="247" t="s">
        <v>19</v>
      </c>
      <c r="L141" s="252"/>
      <c r="M141" s="253" t="s">
        <v>19</v>
      </c>
      <c r="N141" s="254"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227</v>
      </c>
      <c r="AT141" s="226" t="s">
        <v>269</v>
      </c>
      <c r="AU141" s="226" t="s">
        <v>79</v>
      </c>
      <c r="AY141" s="19" t="s">
        <v>174</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181</v>
      </c>
      <c r="BM141" s="226" t="s">
        <v>363</v>
      </c>
    </row>
    <row r="142" s="2" customFormat="1">
      <c r="A142" s="40"/>
      <c r="B142" s="41"/>
      <c r="C142" s="42"/>
      <c r="D142" s="228" t="s">
        <v>183</v>
      </c>
      <c r="E142" s="42"/>
      <c r="F142" s="229" t="s">
        <v>3303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183</v>
      </c>
      <c r="AU142" s="19" t="s">
        <v>79</v>
      </c>
    </row>
    <row r="143" s="2" customFormat="1" ht="16.5" customHeight="1">
      <c r="A143" s="40"/>
      <c r="B143" s="41"/>
      <c r="C143" s="245" t="s">
        <v>284</v>
      </c>
      <c r="D143" s="245" t="s">
        <v>269</v>
      </c>
      <c r="E143" s="246" t="s">
        <v>3304</v>
      </c>
      <c r="F143" s="247" t="s">
        <v>3305</v>
      </c>
      <c r="G143" s="248" t="s">
        <v>2846</v>
      </c>
      <c r="H143" s="249">
        <v>13</v>
      </c>
      <c r="I143" s="250"/>
      <c r="J143" s="251">
        <f>ROUND(I143*H143,2)</f>
        <v>0</v>
      </c>
      <c r="K143" s="247" t="s">
        <v>19</v>
      </c>
      <c r="L143" s="252"/>
      <c r="M143" s="253" t="s">
        <v>19</v>
      </c>
      <c r="N143" s="254"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227</v>
      </c>
      <c r="AT143" s="226" t="s">
        <v>269</v>
      </c>
      <c r="AU143" s="226" t="s">
        <v>79</v>
      </c>
      <c r="AY143" s="19" t="s">
        <v>174</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181</v>
      </c>
      <c r="BM143" s="226" t="s">
        <v>377</v>
      </c>
    </row>
    <row r="144" s="2" customFormat="1">
      <c r="A144" s="40"/>
      <c r="B144" s="41"/>
      <c r="C144" s="42"/>
      <c r="D144" s="228" t="s">
        <v>183</v>
      </c>
      <c r="E144" s="42"/>
      <c r="F144" s="229" t="s">
        <v>3305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183</v>
      </c>
      <c r="AU144" s="19" t="s">
        <v>79</v>
      </c>
    </row>
    <row r="145" s="2" customFormat="1" ht="16.5" customHeight="1">
      <c r="A145" s="40"/>
      <c r="B145" s="41"/>
      <c r="C145" s="245" t="s">
        <v>289</v>
      </c>
      <c r="D145" s="245" t="s">
        <v>269</v>
      </c>
      <c r="E145" s="246" t="s">
        <v>3306</v>
      </c>
      <c r="F145" s="247" t="s">
        <v>3307</v>
      </c>
      <c r="G145" s="248" t="s">
        <v>2846</v>
      </c>
      <c r="H145" s="249">
        <v>1</v>
      </c>
      <c r="I145" s="250"/>
      <c r="J145" s="251">
        <f>ROUND(I145*H145,2)</f>
        <v>0</v>
      </c>
      <c r="K145" s="247" t="s">
        <v>19</v>
      </c>
      <c r="L145" s="252"/>
      <c r="M145" s="253" t="s">
        <v>19</v>
      </c>
      <c r="N145" s="254"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227</v>
      </c>
      <c r="AT145" s="226" t="s">
        <v>269</v>
      </c>
      <c r="AU145" s="226" t="s">
        <v>79</v>
      </c>
      <c r="AY145" s="19" t="s">
        <v>174</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181</v>
      </c>
      <c r="BM145" s="226" t="s">
        <v>394</v>
      </c>
    </row>
    <row r="146" s="2" customFormat="1">
      <c r="A146" s="40"/>
      <c r="B146" s="41"/>
      <c r="C146" s="42"/>
      <c r="D146" s="228" t="s">
        <v>183</v>
      </c>
      <c r="E146" s="42"/>
      <c r="F146" s="229" t="s">
        <v>3307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183</v>
      </c>
      <c r="AU146" s="19" t="s">
        <v>79</v>
      </c>
    </row>
    <row r="147" s="2" customFormat="1" ht="16.5" customHeight="1">
      <c r="A147" s="40"/>
      <c r="B147" s="41"/>
      <c r="C147" s="245" t="s">
        <v>295</v>
      </c>
      <c r="D147" s="245" t="s">
        <v>269</v>
      </c>
      <c r="E147" s="246" t="s">
        <v>3308</v>
      </c>
      <c r="F147" s="247" t="s">
        <v>3309</v>
      </c>
      <c r="G147" s="248" t="s">
        <v>2846</v>
      </c>
      <c r="H147" s="249">
        <v>1</v>
      </c>
      <c r="I147" s="250"/>
      <c r="J147" s="251">
        <f>ROUND(I147*H147,2)</f>
        <v>0</v>
      </c>
      <c r="K147" s="247" t="s">
        <v>19</v>
      </c>
      <c r="L147" s="252"/>
      <c r="M147" s="253" t="s">
        <v>19</v>
      </c>
      <c r="N147" s="254"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227</v>
      </c>
      <c r="AT147" s="226" t="s">
        <v>269</v>
      </c>
      <c r="AU147" s="226" t="s">
        <v>79</v>
      </c>
      <c r="AY147" s="19" t="s">
        <v>174</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181</v>
      </c>
      <c r="BM147" s="226" t="s">
        <v>408</v>
      </c>
    </row>
    <row r="148" s="2" customFormat="1">
      <c r="A148" s="40"/>
      <c r="B148" s="41"/>
      <c r="C148" s="42"/>
      <c r="D148" s="228" t="s">
        <v>183</v>
      </c>
      <c r="E148" s="42"/>
      <c r="F148" s="229" t="s">
        <v>3309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183</v>
      </c>
      <c r="AU148" s="19" t="s">
        <v>79</v>
      </c>
    </row>
    <row r="149" s="2" customFormat="1" ht="16.5" customHeight="1">
      <c r="A149" s="40"/>
      <c r="B149" s="41"/>
      <c r="C149" s="245" t="s">
        <v>301</v>
      </c>
      <c r="D149" s="245" t="s">
        <v>269</v>
      </c>
      <c r="E149" s="246" t="s">
        <v>3310</v>
      </c>
      <c r="F149" s="247" t="s">
        <v>3311</v>
      </c>
      <c r="G149" s="248" t="s">
        <v>2846</v>
      </c>
      <c r="H149" s="249">
        <v>6</v>
      </c>
      <c r="I149" s="250"/>
      <c r="J149" s="251">
        <f>ROUND(I149*H149,2)</f>
        <v>0</v>
      </c>
      <c r="K149" s="247" t="s">
        <v>19</v>
      </c>
      <c r="L149" s="252"/>
      <c r="M149" s="253" t="s">
        <v>19</v>
      </c>
      <c r="N149" s="254"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227</v>
      </c>
      <c r="AT149" s="226" t="s">
        <v>269</v>
      </c>
      <c r="AU149" s="226" t="s">
        <v>79</v>
      </c>
      <c r="AY149" s="19" t="s">
        <v>174</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181</v>
      </c>
      <c r="BM149" s="226" t="s">
        <v>422</v>
      </c>
    </row>
    <row r="150" s="2" customFormat="1">
      <c r="A150" s="40"/>
      <c r="B150" s="41"/>
      <c r="C150" s="42"/>
      <c r="D150" s="228" t="s">
        <v>183</v>
      </c>
      <c r="E150" s="42"/>
      <c r="F150" s="229" t="s">
        <v>3311</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183</v>
      </c>
      <c r="AU150" s="19" t="s">
        <v>79</v>
      </c>
    </row>
    <row r="151" s="2" customFormat="1" ht="16.5" customHeight="1">
      <c r="A151" s="40"/>
      <c r="B151" s="41"/>
      <c r="C151" s="245" t="s">
        <v>7</v>
      </c>
      <c r="D151" s="245" t="s">
        <v>269</v>
      </c>
      <c r="E151" s="246" t="s">
        <v>3304</v>
      </c>
      <c r="F151" s="247" t="s">
        <v>3305</v>
      </c>
      <c r="G151" s="248" t="s">
        <v>2846</v>
      </c>
      <c r="H151" s="249">
        <v>6</v>
      </c>
      <c r="I151" s="250"/>
      <c r="J151" s="251">
        <f>ROUND(I151*H151,2)</f>
        <v>0</v>
      </c>
      <c r="K151" s="247" t="s">
        <v>19</v>
      </c>
      <c r="L151" s="252"/>
      <c r="M151" s="253" t="s">
        <v>19</v>
      </c>
      <c r="N151" s="254"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227</v>
      </c>
      <c r="AT151" s="226" t="s">
        <v>269</v>
      </c>
      <c r="AU151" s="226" t="s">
        <v>79</v>
      </c>
      <c r="AY151" s="19" t="s">
        <v>174</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181</v>
      </c>
      <c r="BM151" s="226" t="s">
        <v>438</v>
      </c>
    </row>
    <row r="152" s="2" customFormat="1">
      <c r="A152" s="40"/>
      <c r="B152" s="41"/>
      <c r="C152" s="42"/>
      <c r="D152" s="228" t="s">
        <v>183</v>
      </c>
      <c r="E152" s="42"/>
      <c r="F152" s="229" t="s">
        <v>3305</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183</v>
      </c>
      <c r="AU152" s="19" t="s">
        <v>79</v>
      </c>
    </row>
    <row r="153" s="2" customFormat="1" ht="16.5" customHeight="1">
      <c r="A153" s="40"/>
      <c r="B153" s="41"/>
      <c r="C153" s="245" t="s">
        <v>314</v>
      </c>
      <c r="D153" s="245" t="s">
        <v>269</v>
      </c>
      <c r="E153" s="246" t="s">
        <v>3312</v>
      </c>
      <c r="F153" s="247" t="s">
        <v>3313</v>
      </c>
      <c r="G153" s="248" t="s">
        <v>2846</v>
      </c>
      <c r="H153" s="249">
        <v>7</v>
      </c>
      <c r="I153" s="250"/>
      <c r="J153" s="251">
        <f>ROUND(I153*H153,2)</f>
        <v>0</v>
      </c>
      <c r="K153" s="247" t="s">
        <v>19</v>
      </c>
      <c r="L153" s="252"/>
      <c r="M153" s="253" t="s">
        <v>19</v>
      </c>
      <c r="N153" s="254"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227</v>
      </c>
      <c r="AT153" s="226" t="s">
        <v>269</v>
      </c>
      <c r="AU153" s="226" t="s">
        <v>79</v>
      </c>
      <c r="AY153" s="19" t="s">
        <v>174</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181</v>
      </c>
      <c r="BM153" s="226" t="s">
        <v>450</v>
      </c>
    </row>
    <row r="154" s="2" customFormat="1">
      <c r="A154" s="40"/>
      <c r="B154" s="41"/>
      <c r="C154" s="42"/>
      <c r="D154" s="228" t="s">
        <v>183</v>
      </c>
      <c r="E154" s="42"/>
      <c r="F154" s="229" t="s">
        <v>3313</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183</v>
      </c>
      <c r="AU154" s="19" t="s">
        <v>79</v>
      </c>
    </row>
    <row r="155" s="2" customFormat="1" ht="16.5" customHeight="1">
      <c r="A155" s="40"/>
      <c r="B155" s="41"/>
      <c r="C155" s="245" t="s">
        <v>321</v>
      </c>
      <c r="D155" s="245" t="s">
        <v>269</v>
      </c>
      <c r="E155" s="246" t="s">
        <v>3314</v>
      </c>
      <c r="F155" s="247" t="s">
        <v>3315</v>
      </c>
      <c r="G155" s="248" t="s">
        <v>2846</v>
      </c>
      <c r="H155" s="249">
        <v>7</v>
      </c>
      <c r="I155" s="250"/>
      <c r="J155" s="251">
        <f>ROUND(I155*H155,2)</f>
        <v>0</v>
      </c>
      <c r="K155" s="247" t="s">
        <v>19</v>
      </c>
      <c r="L155" s="252"/>
      <c r="M155" s="253" t="s">
        <v>19</v>
      </c>
      <c r="N155" s="254"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227</v>
      </c>
      <c r="AT155" s="226" t="s">
        <v>269</v>
      </c>
      <c r="AU155" s="226" t="s">
        <v>79</v>
      </c>
      <c r="AY155" s="19" t="s">
        <v>174</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181</v>
      </c>
      <c r="BM155" s="226" t="s">
        <v>461</v>
      </c>
    </row>
    <row r="156" s="2" customFormat="1">
      <c r="A156" s="40"/>
      <c r="B156" s="41"/>
      <c r="C156" s="42"/>
      <c r="D156" s="228" t="s">
        <v>183</v>
      </c>
      <c r="E156" s="42"/>
      <c r="F156" s="229" t="s">
        <v>3315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183</v>
      </c>
      <c r="AU156" s="19" t="s">
        <v>79</v>
      </c>
    </row>
    <row r="157" s="2" customFormat="1" ht="16.5" customHeight="1">
      <c r="A157" s="40"/>
      <c r="B157" s="41"/>
      <c r="C157" s="245" t="s">
        <v>327</v>
      </c>
      <c r="D157" s="245" t="s">
        <v>269</v>
      </c>
      <c r="E157" s="246" t="s">
        <v>3316</v>
      </c>
      <c r="F157" s="247" t="s">
        <v>3317</v>
      </c>
      <c r="G157" s="248" t="s">
        <v>2846</v>
      </c>
      <c r="H157" s="249">
        <v>7</v>
      </c>
      <c r="I157" s="250"/>
      <c r="J157" s="251">
        <f>ROUND(I157*H157,2)</f>
        <v>0</v>
      </c>
      <c r="K157" s="247" t="s">
        <v>19</v>
      </c>
      <c r="L157" s="252"/>
      <c r="M157" s="253" t="s">
        <v>19</v>
      </c>
      <c r="N157" s="254"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227</v>
      </c>
      <c r="AT157" s="226" t="s">
        <v>269</v>
      </c>
      <c r="AU157" s="226" t="s">
        <v>79</v>
      </c>
      <c r="AY157" s="19" t="s">
        <v>174</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181</v>
      </c>
      <c r="BM157" s="226" t="s">
        <v>475</v>
      </c>
    </row>
    <row r="158" s="2" customFormat="1">
      <c r="A158" s="40"/>
      <c r="B158" s="41"/>
      <c r="C158" s="42"/>
      <c r="D158" s="228" t="s">
        <v>183</v>
      </c>
      <c r="E158" s="42"/>
      <c r="F158" s="229" t="s">
        <v>3317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183</v>
      </c>
      <c r="AU158" s="19" t="s">
        <v>79</v>
      </c>
    </row>
    <row r="159" s="2" customFormat="1" ht="16.5" customHeight="1">
      <c r="A159" s="40"/>
      <c r="B159" s="41"/>
      <c r="C159" s="245" t="s">
        <v>335</v>
      </c>
      <c r="D159" s="245" t="s">
        <v>269</v>
      </c>
      <c r="E159" s="246" t="s">
        <v>3318</v>
      </c>
      <c r="F159" s="247" t="s">
        <v>3319</v>
      </c>
      <c r="G159" s="248" t="s">
        <v>2846</v>
      </c>
      <c r="H159" s="249">
        <v>10</v>
      </c>
      <c r="I159" s="250"/>
      <c r="J159" s="251">
        <f>ROUND(I159*H159,2)</f>
        <v>0</v>
      </c>
      <c r="K159" s="247" t="s">
        <v>19</v>
      </c>
      <c r="L159" s="252"/>
      <c r="M159" s="253" t="s">
        <v>19</v>
      </c>
      <c r="N159" s="254"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227</v>
      </c>
      <c r="AT159" s="226" t="s">
        <v>269</v>
      </c>
      <c r="AU159" s="226" t="s">
        <v>79</v>
      </c>
      <c r="AY159" s="19" t="s">
        <v>174</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181</v>
      </c>
      <c r="BM159" s="226" t="s">
        <v>488</v>
      </c>
    </row>
    <row r="160" s="2" customFormat="1">
      <c r="A160" s="40"/>
      <c r="B160" s="41"/>
      <c r="C160" s="42"/>
      <c r="D160" s="228" t="s">
        <v>183</v>
      </c>
      <c r="E160" s="42"/>
      <c r="F160" s="229" t="s">
        <v>3319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183</v>
      </c>
      <c r="AU160" s="19" t="s">
        <v>79</v>
      </c>
    </row>
    <row r="161" s="2" customFormat="1" ht="16.5" customHeight="1">
      <c r="A161" s="40"/>
      <c r="B161" s="41"/>
      <c r="C161" s="245" t="s">
        <v>343</v>
      </c>
      <c r="D161" s="245" t="s">
        <v>269</v>
      </c>
      <c r="E161" s="246" t="s">
        <v>3320</v>
      </c>
      <c r="F161" s="247" t="s">
        <v>3321</v>
      </c>
      <c r="G161" s="248" t="s">
        <v>2846</v>
      </c>
      <c r="H161" s="249">
        <v>1</v>
      </c>
      <c r="I161" s="250"/>
      <c r="J161" s="251">
        <f>ROUND(I161*H161,2)</f>
        <v>0</v>
      </c>
      <c r="K161" s="247" t="s">
        <v>19</v>
      </c>
      <c r="L161" s="252"/>
      <c r="M161" s="253" t="s">
        <v>19</v>
      </c>
      <c r="N161" s="254"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227</v>
      </c>
      <c r="AT161" s="226" t="s">
        <v>269</v>
      </c>
      <c r="AU161" s="226" t="s">
        <v>79</v>
      </c>
      <c r="AY161" s="19" t="s">
        <v>174</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181</v>
      </c>
      <c r="BM161" s="226" t="s">
        <v>500</v>
      </c>
    </row>
    <row r="162" s="2" customFormat="1">
      <c r="A162" s="40"/>
      <c r="B162" s="41"/>
      <c r="C162" s="42"/>
      <c r="D162" s="228" t="s">
        <v>183</v>
      </c>
      <c r="E162" s="42"/>
      <c r="F162" s="229" t="s">
        <v>3321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183</v>
      </c>
      <c r="AU162" s="19" t="s">
        <v>79</v>
      </c>
    </row>
    <row r="163" s="2" customFormat="1" ht="21.75" customHeight="1">
      <c r="A163" s="40"/>
      <c r="B163" s="41"/>
      <c r="C163" s="245" t="s">
        <v>353</v>
      </c>
      <c r="D163" s="245" t="s">
        <v>269</v>
      </c>
      <c r="E163" s="246" t="s">
        <v>3322</v>
      </c>
      <c r="F163" s="247" t="s">
        <v>3323</v>
      </c>
      <c r="G163" s="248" t="s">
        <v>2846</v>
      </c>
      <c r="H163" s="249">
        <v>3</v>
      </c>
      <c r="I163" s="250"/>
      <c r="J163" s="251">
        <f>ROUND(I163*H163,2)</f>
        <v>0</v>
      </c>
      <c r="K163" s="247" t="s">
        <v>19</v>
      </c>
      <c r="L163" s="252"/>
      <c r="M163" s="253" t="s">
        <v>19</v>
      </c>
      <c r="N163" s="254"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227</v>
      </c>
      <c r="AT163" s="226" t="s">
        <v>269</v>
      </c>
      <c r="AU163" s="226" t="s">
        <v>79</v>
      </c>
      <c r="AY163" s="19" t="s">
        <v>174</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181</v>
      </c>
      <c r="BM163" s="226" t="s">
        <v>522</v>
      </c>
    </row>
    <row r="164" s="2" customFormat="1">
      <c r="A164" s="40"/>
      <c r="B164" s="41"/>
      <c r="C164" s="42"/>
      <c r="D164" s="228" t="s">
        <v>183</v>
      </c>
      <c r="E164" s="42"/>
      <c r="F164" s="229" t="s">
        <v>3323</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183</v>
      </c>
      <c r="AU164" s="19" t="s">
        <v>79</v>
      </c>
    </row>
    <row r="165" s="2" customFormat="1" ht="16.5" customHeight="1">
      <c r="A165" s="40"/>
      <c r="B165" s="41"/>
      <c r="C165" s="245" t="s">
        <v>363</v>
      </c>
      <c r="D165" s="245" t="s">
        <v>269</v>
      </c>
      <c r="E165" s="246" t="s">
        <v>3314</v>
      </c>
      <c r="F165" s="247" t="s">
        <v>3315</v>
      </c>
      <c r="G165" s="248" t="s">
        <v>2846</v>
      </c>
      <c r="H165" s="249">
        <v>3</v>
      </c>
      <c r="I165" s="250"/>
      <c r="J165" s="251">
        <f>ROUND(I165*H165,2)</f>
        <v>0</v>
      </c>
      <c r="K165" s="247" t="s">
        <v>19</v>
      </c>
      <c r="L165" s="252"/>
      <c r="M165" s="253" t="s">
        <v>19</v>
      </c>
      <c r="N165" s="254"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227</v>
      </c>
      <c r="AT165" s="226" t="s">
        <v>269</v>
      </c>
      <c r="AU165" s="226" t="s">
        <v>79</v>
      </c>
      <c r="AY165" s="19" t="s">
        <v>174</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181</v>
      </c>
      <c r="BM165" s="226" t="s">
        <v>534</v>
      </c>
    </row>
    <row r="166" s="2" customFormat="1">
      <c r="A166" s="40"/>
      <c r="B166" s="41"/>
      <c r="C166" s="42"/>
      <c r="D166" s="228" t="s">
        <v>183</v>
      </c>
      <c r="E166" s="42"/>
      <c r="F166" s="229" t="s">
        <v>3315</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183</v>
      </c>
      <c r="AU166" s="19" t="s">
        <v>79</v>
      </c>
    </row>
    <row r="167" s="2" customFormat="1" ht="16.5" customHeight="1">
      <c r="A167" s="40"/>
      <c r="B167" s="41"/>
      <c r="C167" s="245" t="s">
        <v>371</v>
      </c>
      <c r="D167" s="245" t="s">
        <v>269</v>
      </c>
      <c r="E167" s="246" t="s">
        <v>3324</v>
      </c>
      <c r="F167" s="247" t="s">
        <v>3325</v>
      </c>
      <c r="G167" s="248" t="s">
        <v>2846</v>
      </c>
      <c r="H167" s="249">
        <v>42</v>
      </c>
      <c r="I167" s="250"/>
      <c r="J167" s="251">
        <f>ROUND(I167*H167,2)</f>
        <v>0</v>
      </c>
      <c r="K167" s="247" t="s">
        <v>19</v>
      </c>
      <c r="L167" s="252"/>
      <c r="M167" s="253" t="s">
        <v>19</v>
      </c>
      <c r="N167" s="254"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227</v>
      </c>
      <c r="AT167" s="226" t="s">
        <v>269</v>
      </c>
      <c r="AU167" s="226" t="s">
        <v>79</v>
      </c>
      <c r="AY167" s="19" t="s">
        <v>174</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181</v>
      </c>
      <c r="BM167" s="226" t="s">
        <v>578</v>
      </c>
    </row>
    <row r="168" s="2" customFormat="1">
      <c r="A168" s="40"/>
      <c r="B168" s="41"/>
      <c r="C168" s="42"/>
      <c r="D168" s="228" t="s">
        <v>183</v>
      </c>
      <c r="E168" s="42"/>
      <c r="F168" s="229" t="s">
        <v>3325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183</v>
      </c>
      <c r="AU168" s="19" t="s">
        <v>79</v>
      </c>
    </row>
    <row r="169" s="2" customFormat="1" ht="16.5" customHeight="1">
      <c r="A169" s="40"/>
      <c r="B169" s="41"/>
      <c r="C169" s="245" t="s">
        <v>377</v>
      </c>
      <c r="D169" s="245" t="s">
        <v>269</v>
      </c>
      <c r="E169" s="246" t="s">
        <v>3326</v>
      </c>
      <c r="F169" s="247" t="s">
        <v>3327</v>
      </c>
      <c r="G169" s="248" t="s">
        <v>2846</v>
      </c>
      <c r="H169" s="249">
        <v>5</v>
      </c>
      <c r="I169" s="250"/>
      <c r="J169" s="251">
        <f>ROUND(I169*H169,2)</f>
        <v>0</v>
      </c>
      <c r="K169" s="247" t="s">
        <v>19</v>
      </c>
      <c r="L169" s="252"/>
      <c r="M169" s="253" t="s">
        <v>19</v>
      </c>
      <c r="N169" s="254"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227</v>
      </c>
      <c r="AT169" s="226" t="s">
        <v>269</v>
      </c>
      <c r="AU169" s="226" t="s">
        <v>79</v>
      </c>
      <c r="AY169" s="19" t="s">
        <v>174</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181</v>
      </c>
      <c r="BM169" s="226" t="s">
        <v>590</v>
      </c>
    </row>
    <row r="170" s="2" customFormat="1">
      <c r="A170" s="40"/>
      <c r="B170" s="41"/>
      <c r="C170" s="42"/>
      <c r="D170" s="228" t="s">
        <v>183</v>
      </c>
      <c r="E170" s="42"/>
      <c r="F170" s="229" t="s">
        <v>3327</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183</v>
      </c>
      <c r="AU170" s="19" t="s">
        <v>79</v>
      </c>
    </row>
    <row r="171" s="2" customFormat="1" ht="16.5" customHeight="1">
      <c r="A171" s="40"/>
      <c r="B171" s="41"/>
      <c r="C171" s="245" t="s">
        <v>384</v>
      </c>
      <c r="D171" s="245" t="s">
        <v>269</v>
      </c>
      <c r="E171" s="246" t="s">
        <v>3328</v>
      </c>
      <c r="F171" s="247" t="s">
        <v>3329</v>
      </c>
      <c r="G171" s="248" t="s">
        <v>2846</v>
      </c>
      <c r="H171" s="249">
        <v>47</v>
      </c>
      <c r="I171" s="250"/>
      <c r="J171" s="251">
        <f>ROUND(I171*H171,2)</f>
        <v>0</v>
      </c>
      <c r="K171" s="247" t="s">
        <v>19</v>
      </c>
      <c r="L171" s="252"/>
      <c r="M171" s="253" t="s">
        <v>19</v>
      </c>
      <c r="N171" s="254"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227</v>
      </c>
      <c r="AT171" s="226" t="s">
        <v>269</v>
      </c>
      <c r="AU171" s="226" t="s">
        <v>79</v>
      </c>
      <c r="AY171" s="19" t="s">
        <v>174</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181</v>
      </c>
      <c r="BM171" s="226" t="s">
        <v>605</v>
      </c>
    </row>
    <row r="172" s="2" customFormat="1">
      <c r="A172" s="40"/>
      <c r="B172" s="41"/>
      <c r="C172" s="42"/>
      <c r="D172" s="228" t="s">
        <v>183</v>
      </c>
      <c r="E172" s="42"/>
      <c r="F172" s="229" t="s">
        <v>3329</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183</v>
      </c>
      <c r="AU172" s="19" t="s">
        <v>79</v>
      </c>
    </row>
    <row r="173" s="2" customFormat="1" ht="16.5" customHeight="1">
      <c r="A173" s="40"/>
      <c r="B173" s="41"/>
      <c r="C173" s="245" t="s">
        <v>394</v>
      </c>
      <c r="D173" s="245" t="s">
        <v>269</v>
      </c>
      <c r="E173" s="246" t="s">
        <v>3330</v>
      </c>
      <c r="F173" s="247" t="s">
        <v>3331</v>
      </c>
      <c r="G173" s="248" t="s">
        <v>2846</v>
      </c>
      <c r="H173" s="249">
        <v>34</v>
      </c>
      <c r="I173" s="250"/>
      <c r="J173" s="251">
        <f>ROUND(I173*H173,2)</f>
        <v>0</v>
      </c>
      <c r="K173" s="247" t="s">
        <v>19</v>
      </c>
      <c r="L173" s="252"/>
      <c r="M173" s="253" t="s">
        <v>19</v>
      </c>
      <c r="N173" s="254"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227</v>
      </c>
      <c r="AT173" s="226" t="s">
        <v>269</v>
      </c>
      <c r="AU173" s="226" t="s">
        <v>79</v>
      </c>
      <c r="AY173" s="19" t="s">
        <v>174</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181</v>
      </c>
      <c r="BM173" s="226" t="s">
        <v>620</v>
      </c>
    </row>
    <row r="174" s="2" customFormat="1">
      <c r="A174" s="40"/>
      <c r="B174" s="41"/>
      <c r="C174" s="42"/>
      <c r="D174" s="228" t="s">
        <v>183</v>
      </c>
      <c r="E174" s="42"/>
      <c r="F174" s="229" t="s">
        <v>3331</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183</v>
      </c>
      <c r="AU174" s="19" t="s">
        <v>79</v>
      </c>
    </row>
    <row r="175" s="2" customFormat="1" ht="16.5" customHeight="1">
      <c r="A175" s="40"/>
      <c r="B175" s="41"/>
      <c r="C175" s="245" t="s">
        <v>401</v>
      </c>
      <c r="D175" s="245" t="s">
        <v>269</v>
      </c>
      <c r="E175" s="246" t="s">
        <v>3332</v>
      </c>
      <c r="F175" s="247" t="s">
        <v>3333</v>
      </c>
      <c r="G175" s="248" t="s">
        <v>2846</v>
      </c>
      <c r="H175" s="249">
        <v>10</v>
      </c>
      <c r="I175" s="250"/>
      <c r="J175" s="251">
        <f>ROUND(I175*H175,2)</f>
        <v>0</v>
      </c>
      <c r="K175" s="247" t="s">
        <v>19</v>
      </c>
      <c r="L175" s="252"/>
      <c r="M175" s="253" t="s">
        <v>19</v>
      </c>
      <c r="N175" s="254"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227</v>
      </c>
      <c r="AT175" s="226" t="s">
        <v>269</v>
      </c>
      <c r="AU175" s="226" t="s">
        <v>79</v>
      </c>
      <c r="AY175" s="19" t="s">
        <v>174</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181</v>
      </c>
      <c r="BM175" s="226" t="s">
        <v>597</v>
      </c>
    </row>
    <row r="176" s="2" customFormat="1">
      <c r="A176" s="40"/>
      <c r="B176" s="41"/>
      <c r="C176" s="42"/>
      <c r="D176" s="228" t="s">
        <v>183</v>
      </c>
      <c r="E176" s="42"/>
      <c r="F176" s="229" t="s">
        <v>3333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183</v>
      </c>
      <c r="AU176" s="19" t="s">
        <v>79</v>
      </c>
    </row>
    <row r="177" s="2" customFormat="1" ht="16.5" customHeight="1">
      <c r="A177" s="40"/>
      <c r="B177" s="41"/>
      <c r="C177" s="245" t="s">
        <v>408</v>
      </c>
      <c r="D177" s="245" t="s">
        <v>269</v>
      </c>
      <c r="E177" s="246" t="s">
        <v>3334</v>
      </c>
      <c r="F177" s="247" t="s">
        <v>3335</v>
      </c>
      <c r="G177" s="248" t="s">
        <v>2846</v>
      </c>
      <c r="H177" s="249">
        <v>3</v>
      </c>
      <c r="I177" s="250"/>
      <c r="J177" s="251">
        <f>ROUND(I177*H177,2)</f>
        <v>0</v>
      </c>
      <c r="K177" s="247" t="s">
        <v>19</v>
      </c>
      <c r="L177" s="252"/>
      <c r="M177" s="253" t="s">
        <v>19</v>
      </c>
      <c r="N177" s="254"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227</v>
      </c>
      <c r="AT177" s="226" t="s">
        <v>269</v>
      </c>
      <c r="AU177" s="226" t="s">
        <v>79</v>
      </c>
      <c r="AY177" s="19" t="s">
        <v>174</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181</v>
      </c>
      <c r="BM177" s="226" t="s">
        <v>642</v>
      </c>
    </row>
    <row r="178" s="2" customFormat="1">
      <c r="A178" s="40"/>
      <c r="B178" s="41"/>
      <c r="C178" s="42"/>
      <c r="D178" s="228" t="s">
        <v>183</v>
      </c>
      <c r="E178" s="42"/>
      <c r="F178" s="229" t="s">
        <v>3335</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183</v>
      </c>
      <c r="AU178" s="19" t="s">
        <v>79</v>
      </c>
    </row>
    <row r="179" s="2" customFormat="1" ht="16.5" customHeight="1">
      <c r="A179" s="40"/>
      <c r="B179" s="41"/>
      <c r="C179" s="245" t="s">
        <v>415</v>
      </c>
      <c r="D179" s="245" t="s">
        <v>269</v>
      </c>
      <c r="E179" s="246" t="s">
        <v>3336</v>
      </c>
      <c r="F179" s="247" t="s">
        <v>3337</v>
      </c>
      <c r="G179" s="248" t="s">
        <v>2846</v>
      </c>
      <c r="H179" s="249">
        <v>2</v>
      </c>
      <c r="I179" s="250"/>
      <c r="J179" s="251">
        <f>ROUND(I179*H179,2)</f>
        <v>0</v>
      </c>
      <c r="K179" s="247" t="s">
        <v>19</v>
      </c>
      <c r="L179" s="252"/>
      <c r="M179" s="253" t="s">
        <v>19</v>
      </c>
      <c r="N179" s="254"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227</v>
      </c>
      <c r="AT179" s="226" t="s">
        <v>269</v>
      </c>
      <c r="AU179" s="226" t="s">
        <v>79</v>
      </c>
      <c r="AY179" s="19" t="s">
        <v>174</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181</v>
      </c>
      <c r="BM179" s="226" t="s">
        <v>654</v>
      </c>
    </row>
    <row r="180" s="2" customFormat="1">
      <c r="A180" s="40"/>
      <c r="B180" s="41"/>
      <c r="C180" s="42"/>
      <c r="D180" s="228" t="s">
        <v>183</v>
      </c>
      <c r="E180" s="42"/>
      <c r="F180" s="229" t="s">
        <v>3337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183</v>
      </c>
      <c r="AU180" s="19" t="s">
        <v>79</v>
      </c>
    </row>
    <row r="181" s="2" customFormat="1" ht="16.5" customHeight="1">
      <c r="A181" s="40"/>
      <c r="B181" s="41"/>
      <c r="C181" s="245" t="s">
        <v>422</v>
      </c>
      <c r="D181" s="245" t="s">
        <v>269</v>
      </c>
      <c r="E181" s="246" t="s">
        <v>3338</v>
      </c>
      <c r="F181" s="247" t="s">
        <v>3339</v>
      </c>
      <c r="G181" s="248" t="s">
        <v>2846</v>
      </c>
      <c r="H181" s="249">
        <v>24</v>
      </c>
      <c r="I181" s="250"/>
      <c r="J181" s="251">
        <f>ROUND(I181*H181,2)</f>
        <v>0</v>
      </c>
      <c r="K181" s="247" t="s">
        <v>19</v>
      </c>
      <c r="L181" s="252"/>
      <c r="M181" s="253" t="s">
        <v>19</v>
      </c>
      <c r="N181" s="254"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227</v>
      </c>
      <c r="AT181" s="226" t="s">
        <v>269</v>
      </c>
      <c r="AU181" s="226" t="s">
        <v>79</v>
      </c>
      <c r="AY181" s="19" t="s">
        <v>174</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181</v>
      </c>
      <c r="BM181" s="226" t="s">
        <v>666</v>
      </c>
    </row>
    <row r="182" s="2" customFormat="1">
      <c r="A182" s="40"/>
      <c r="B182" s="41"/>
      <c r="C182" s="42"/>
      <c r="D182" s="228" t="s">
        <v>183</v>
      </c>
      <c r="E182" s="42"/>
      <c r="F182" s="229" t="s">
        <v>3339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183</v>
      </c>
      <c r="AU182" s="19" t="s">
        <v>79</v>
      </c>
    </row>
    <row r="183" s="2" customFormat="1" ht="16.5" customHeight="1">
      <c r="A183" s="40"/>
      <c r="B183" s="41"/>
      <c r="C183" s="245" t="s">
        <v>432</v>
      </c>
      <c r="D183" s="245" t="s">
        <v>269</v>
      </c>
      <c r="E183" s="246" t="s">
        <v>3340</v>
      </c>
      <c r="F183" s="247" t="s">
        <v>3341</v>
      </c>
      <c r="G183" s="248" t="s">
        <v>2846</v>
      </c>
      <c r="H183" s="249">
        <v>18</v>
      </c>
      <c r="I183" s="250"/>
      <c r="J183" s="251">
        <f>ROUND(I183*H183,2)</f>
        <v>0</v>
      </c>
      <c r="K183" s="247" t="s">
        <v>19</v>
      </c>
      <c r="L183" s="252"/>
      <c r="M183" s="253" t="s">
        <v>19</v>
      </c>
      <c r="N183" s="254"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227</v>
      </c>
      <c r="AT183" s="226" t="s">
        <v>269</v>
      </c>
      <c r="AU183" s="226" t="s">
        <v>79</v>
      </c>
      <c r="AY183" s="19" t="s">
        <v>174</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181</v>
      </c>
      <c r="BM183" s="226" t="s">
        <v>679</v>
      </c>
    </row>
    <row r="184" s="2" customFormat="1">
      <c r="A184" s="40"/>
      <c r="B184" s="41"/>
      <c r="C184" s="42"/>
      <c r="D184" s="228" t="s">
        <v>183</v>
      </c>
      <c r="E184" s="42"/>
      <c r="F184" s="229" t="s">
        <v>3341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183</v>
      </c>
      <c r="AU184" s="19" t="s">
        <v>79</v>
      </c>
    </row>
    <row r="185" s="2" customFormat="1" ht="16.5" customHeight="1">
      <c r="A185" s="40"/>
      <c r="B185" s="41"/>
      <c r="C185" s="245" t="s">
        <v>438</v>
      </c>
      <c r="D185" s="245" t="s">
        <v>269</v>
      </c>
      <c r="E185" s="246" t="s">
        <v>3342</v>
      </c>
      <c r="F185" s="247" t="s">
        <v>3343</v>
      </c>
      <c r="G185" s="248" t="s">
        <v>3299</v>
      </c>
      <c r="H185" s="249">
        <v>4</v>
      </c>
      <c r="I185" s="250"/>
      <c r="J185" s="251">
        <f>ROUND(I185*H185,2)</f>
        <v>0</v>
      </c>
      <c r="K185" s="247" t="s">
        <v>19</v>
      </c>
      <c r="L185" s="252"/>
      <c r="M185" s="253" t="s">
        <v>19</v>
      </c>
      <c r="N185" s="254"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227</v>
      </c>
      <c r="AT185" s="226" t="s">
        <v>269</v>
      </c>
      <c r="AU185" s="226" t="s">
        <v>79</v>
      </c>
      <c r="AY185" s="19" t="s">
        <v>174</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181</v>
      </c>
      <c r="BM185" s="226" t="s">
        <v>691</v>
      </c>
    </row>
    <row r="186" s="2" customFormat="1">
      <c r="A186" s="40"/>
      <c r="B186" s="41"/>
      <c r="C186" s="42"/>
      <c r="D186" s="228" t="s">
        <v>183</v>
      </c>
      <c r="E186" s="42"/>
      <c r="F186" s="229" t="s">
        <v>3343</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183</v>
      </c>
      <c r="AU186" s="19" t="s">
        <v>79</v>
      </c>
    </row>
    <row r="187" s="2" customFormat="1" ht="16.5" customHeight="1">
      <c r="A187" s="40"/>
      <c r="B187" s="41"/>
      <c r="C187" s="245" t="s">
        <v>444</v>
      </c>
      <c r="D187" s="245" t="s">
        <v>269</v>
      </c>
      <c r="E187" s="246" t="s">
        <v>3344</v>
      </c>
      <c r="F187" s="247" t="s">
        <v>3345</v>
      </c>
      <c r="G187" s="248" t="s">
        <v>3299</v>
      </c>
      <c r="H187" s="249">
        <v>3</v>
      </c>
      <c r="I187" s="250"/>
      <c r="J187" s="251">
        <f>ROUND(I187*H187,2)</f>
        <v>0</v>
      </c>
      <c r="K187" s="247" t="s">
        <v>19</v>
      </c>
      <c r="L187" s="252"/>
      <c r="M187" s="253" t="s">
        <v>19</v>
      </c>
      <c r="N187" s="254"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227</v>
      </c>
      <c r="AT187" s="226" t="s">
        <v>269</v>
      </c>
      <c r="AU187" s="226" t="s">
        <v>79</v>
      </c>
      <c r="AY187" s="19" t="s">
        <v>174</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181</v>
      </c>
      <c r="BM187" s="226" t="s">
        <v>702</v>
      </c>
    </row>
    <row r="188" s="2" customFormat="1">
      <c r="A188" s="40"/>
      <c r="B188" s="41"/>
      <c r="C188" s="42"/>
      <c r="D188" s="228" t="s">
        <v>183</v>
      </c>
      <c r="E188" s="42"/>
      <c r="F188" s="229" t="s">
        <v>3345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183</v>
      </c>
      <c r="AU188" s="19" t="s">
        <v>79</v>
      </c>
    </row>
    <row r="189" s="2" customFormat="1" ht="16.5" customHeight="1">
      <c r="A189" s="40"/>
      <c r="B189" s="41"/>
      <c r="C189" s="245" t="s">
        <v>450</v>
      </c>
      <c r="D189" s="245" t="s">
        <v>269</v>
      </c>
      <c r="E189" s="246" t="s">
        <v>3346</v>
      </c>
      <c r="F189" s="247" t="s">
        <v>3347</v>
      </c>
      <c r="G189" s="248" t="s">
        <v>2846</v>
      </c>
      <c r="H189" s="249">
        <v>2</v>
      </c>
      <c r="I189" s="250"/>
      <c r="J189" s="251">
        <f>ROUND(I189*H189,2)</f>
        <v>0</v>
      </c>
      <c r="K189" s="247" t="s">
        <v>19</v>
      </c>
      <c r="L189" s="252"/>
      <c r="M189" s="253" t="s">
        <v>19</v>
      </c>
      <c r="N189" s="254"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227</v>
      </c>
      <c r="AT189" s="226" t="s">
        <v>269</v>
      </c>
      <c r="AU189" s="226" t="s">
        <v>79</v>
      </c>
      <c r="AY189" s="19" t="s">
        <v>174</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181</v>
      </c>
      <c r="BM189" s="226" t="s">
        <v>717</v>
      </c>
    </row>
    <row r="190" s="2" customFormat="1">
      <c r="A190" s="40"/>
      <c r="B190" s="41"/>
      <c r="C190" s="42"/>
      <c r="D190" s="228" t="s">
        <v>183</v>
      </c>
      <c r="E190" s="42"/>
      <c r="F190" s="229" t="s">
        <v>3347</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183</v>
      </c>
      <c r="AU190" s="19" t="s">
        <v>79</v>
      </c>
    </row>
    <row r="191" s="2" customFormat="1" ht="16.5" customHeight="1">
      <c r="A191" s="40"/>
      <c r="B191" s="41"/>
      <c r="C191" s="245" t="s">
        <v>455</v>
      </c>
      <c r="D191" s="245" t="s">
        <v>269</v>
      </c>
      <c r="E191" s="246" t="s">
        <v>3348</v>
      </c>
      <c r="F191" s="247" t="s">
        <v>3349</v>
      </c>
      <c r="G191" s="248" t="s">
        <v>2846</v>
      </c>
      <c r="H191" s="249">
        <v>3</v>
      </c>
      <c r="I191" s="250"/>
      <c r="J191" s="251">
        <f>ROUND(I191*H191,2)</f>
        <v>0</v>
      </c>
      <c r="K191" s="247" t="s">
        <v>19</v>
      </c>
      <c r="L191" s="252"/>
      <c r="M191" s="253" t="s">
        <v>19</v>
      </c>
      <c r="N191" s="254"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227</v>
      </c>
      <c r="AT191" s="226" t="s">
        <v>269</v>
      </c>
      <c r="AU191" s="226" t="s">
        <v>79</v>
      </c>
      <c r="AY191" s="19" t="s">
        <v>174</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181</v>
      </c>
      <c r="BM191" s="226" t="s">
        <v>727</v>
      </c>
    </row>
    <row r="192" s="2" customFormat="1">
      <c r="A192" s="40"/>
      <c r="B192" s="41"/>
      <c r="C192" s="42"/>
      <c r="D192" s="228" t="s">
        <v>183</v>
      </c>
      <c r="E192" s="42"/>
      <c r="F192" s="229" t="s">
        <v>3349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183</v>
      </c>
      <c r="AU192" s="19" t="s">
        <v>79</v>
      </c>
    </row>
    <row r="193" s="2" customFormat="1" ht="16.5" customHeight="1">
      <c r="A193" s="40"/>
      <c r="B193" s="41"/>
      <c r="C193" s="245" t="s">
        <v>461</v>
      </c>
      <c r="D193" s="245" t="s">
        <v>269</v>
      </c>
      <c r="E193" s="246" t="s">
        <v>3350</v>
      </c>
      <c r="F193" s="247" t="s">
        <v>3351</v>
      </c>
      <c r="G193" s="248" t="s">
        <v>2846</v>
      </c>
      <c r="H193" s="249">
        <v>140</v>
      </c>
      <c r="I193" s="250"/>
      <c r="J193" s="251">
        <f>ROUND(I193*H193,2)</f>
        <v>0</v>
      </c>
      <c r="K193" s="247" t="s">
        <v>19</v>
      </c>
      <c r="L193" s="252"/>
      <c r="M193" s="253" t="s">
        <v>19</v>
      </c>
      <c r="N193" s="254"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227</v>
      </c>
      <c r="AT193" s="226" t="s">
        <v>269</v>
      </c>
      <c r="AU193" s="226" t="s">
        <v>79</v>
      </c>
      <c r="AY193" s="19" t="s">
        <v>174</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181</v>
      </c>
      <c r="BM193" s="226" t="s">
        <v>738</v>
      </c>
    </row>
    <row r="194" s="2" customFormat="1">
      <c r="A194" s="40"/>
      <c r="B194" s="41"/>
      <c r="C194" s="42"/>
      <c r="D194" s="228" t="s">
        <v>183</v>
      </c>
      <c r="E194" s="42"/>
      <c r="F194" s="229" t="s">
        <v>3351</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183</v>
      </c>
      <c r="AU194" s="19" t="s">
        <v>79</v>
      </c>
    </row>
    <row r="195" s="2" customFormat="1" ht="16.5" customHeight="1">
      <c r="A195" s="40"/>
      <c r="B195" s="41"/>
      <c r="C195" s="245" t="s">
        <v>430</v>
      </c>
      <c r="D195" s="245" t="s">
        <v>269</v>
      </c>
      <c r="E195" s="246" t="s">
        <v>3352</v>
      </c>
      <c r="F195" s="247" t="s">
        <v>3353</v>
      </c>
      <c r="G195" s="248" t="s">
        <v>2846</v>
      </c>
      <c r="H195" s="249">
        <v>10</v>
      </c>
      <c r="I195" s="250"/>
      <c r="J195" s="251">
        <f>ROUND(I195*H195,2)</f>
        <v>0</v>
      </c>
      <c r="K195" s="247" t="s">
        <v>19</v>
      </c>
      <c r="L195" s="252"/>
      <c r="M195" s="253" t="s">
        <v>19</v>
      </c>
      <c r="N195" s="254"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227</v>
      </c>
      <c r="AT195" s="226" t="s">
        <v>269</v>
      </c>
      <c r="AU195" s="226" t="s">
        <v>79</v>
      </c>
      <c r="AY195" s="19" t="s">
        <v>174</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181</v>
      </c>
      <c r="BM195" s="226" t="s">
        <v>750</v>
      </c>
    </row>
    <row r="196" s="2" customFormat="1">
      <c r="A196" s="40"/>
      <c r="B196" s="41"/>
      <c r="C196" s="42"/>
      <c r="D196" s="228" t="s">
        <v>183</v>
      </c>
      <c r="E196" s="42"/>
      <c r="F196" s="229" t="s">
        <v>3353</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183</v>
      </c>
      <c r="AU196" s="19" t="s">
        <v>79</v>
      </c>
    </row>
    <row r="197" s="2" customFormat="1" ht="16.5" customHeight="1">
      <c r="A197" s="40"/>
      <c r="B197" s="41"/>
      <c r="C197" s="245" t="s">
        <v>475</v>
      </c>
      <c r="D197" s="245" t="s">
        <v>269</v>
      </c>
      <c r="E197" s="246" t="s">
        <v>3354</v>
      </c>
      <c r="F197" s="247" t="s">
        <v>3355</v>
      </c>
      <c r="G197" s="248" t="s">
        <v>2846</v>
      </c>
      <c r="H197" s="249">
        <v>20</v>
      </c>
      <c r="I197" s="250"/>
      <c r="J197" s="251">
        <f>ROUND(I197*H197,2)</f>
        <v>0</v>
      </c>
      <c r="K197" s="247" t="s">
        <v>19</v>
      </c>
      <c r="L197" s="252"/>
      <c r="M197" s="253" t="s">
        <v>19</v>
      </c>
      <c r="N197" s="254"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227</v>
      </c>
      <c r="AT197" s="226" t="s">
        <v>269</v>
      </c>
      <c r="AU197" s="226" t="s">
        <v>79</v>
      </c>
      <c r="AY197" s="19" t="s">
        <v>174</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181</v>
      </c>
      <c r="BM197" s="226" t="s">
        <v>765</v>
      </c>
    </row>
    <row r="198" s="2" customFormat="1">
      <c r="A198" s="40"/>
      <c r="B198" s="41"/>
      <c r="C198" s="42"/>
      <c r="D198" s="228" t="s">
        <v>183</v>
      </c>
      <c r="E198" s="42"/>
      <c r="F198" s="229" t="s">
        <v>3355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183</v>
      </c>
      <c r="AU198" s="19" t="s">
        <v>79</v>
      </c>
    </row>
    <row r="199" s="2" customFormat="1" ht="16.5" customHeight="1">
      <c r="A199" s="40"/>
      <c r="B199" s="41"/>
      <c r="C199" s="245" t="s">
        <v>482</v>
      </c>
      <c r="D199" s="245" t="s">
        <v>269</v>
      </c>
      <c r="E199" s="246" t="s">
        <v>3356</v>
      </c>
      <c r="F199" s="247" t="s">
        <v>3357</v>
      </c>
      <c r="G199" s="248" t="s">
        <v>2846</v>
      </c>
      <c r="H199" s="249">
        <v>5</v>
      </c>
      <c r="I199" s="250"/>
      <c r="J199" s="251">
        <f>ROUND(I199*H199,2)</f>
        <v>0</v>
      </c>
      <c r="K199" s="247" t="s">
        <v>19</v>
      </c>
      <c r="L199" s="252"/>
      <c r="M199" s="253" t="s">
        <v>19</v>
      </c>
      <c r="N199" s="254"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227</v>
      </c>
      <c r="AT199" s="226" t="s">
        <v>269</v>
      </c>
      <c r="AU199" s="226" t="s">
        <v>79</v>
      </c>
      <c r="AY199" s="19" t="s">
        <v>174</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181</v>
      </c>
      <c r="BM199" s="226" t="s">
        <v>777</v>
      </c>
    </row>
    <row r="200" s="2" customFormat="1">
      <c r="A200" s="40"/>
      <c r="B200" s="41"/>
      <c r="C200" s="42"/>
      <c r="D200" s="228" t="s">
        <v>183</v>
      </c>
      <c r="E200" s="42"/>
      <c r="F200" s="229" t="s">
        <v>3357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183</v>
      </c>
      <c r="AU200" s="19" t="s">
        <v>79</v>
      </c>
    </row>
    <row r="201" s="2" customFormat="1" ht="16.5" customHeight="1">
      <c r="A201" s="40"/>
      <c r="B201" s="41"/>
      <c r="C201" s="245" t="s">
        <v>488</v>
      </c>
      <c r="D201" s="245" t="s">
        <v>269</v>
      </c>
      <c r="E201" s="246" t="s">
        <v>3358</v>
      </c>
      <c r="F201" s="247" t="s">
        <v>3359</v>
      </c>
      <c r="G201" s="248" t="s">
        <v>2846</v>
      </c>
      <c r="H201" s="249">
        <v>200</v>
      </c>
      <c r="I201" s="250"/>
      <c r="J201" s="251">
        <f>ROUND(I201*H201,2)</f>
        <v>0</v>
      </c>
      <c r="K201" s="247" t="s">
        <v>19</v>
      </c>
      <c r="L201" s="252"/>
      <c r="M201" s="253" t="s">
        <v>19</v>
      </c>
      <c r="N201" s="254"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227</v>
      </c>
      <c r="AT201" s="226" t="s">
        <v>269</v>
      </c>
      <c r="AU201" s="226" t="s">
        <v>79</v>
      </c>
      <c r="AY201" s="19" t="s">
        <v>174</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181</v>
      </c>
      <c r="BM201" s="226" t="s">
        <v>790</v>
      </c>
    </row>
    <row r="202" s="2" customFormat="1">
      <c r="A202" s="40"/>
      <c r="B202" s="41"/>
      <c r="C202" s="42"/>
      <c r="D202" s="228" t="s">
        <v>183</v>
      </c>
      <c r="E202" s="42"/>
      <c r="F202" s="229" t="s">
        <v>3359</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183</v>
      </c>
      <c r="AU202" s="19" t="s">
        <v>79</v>
      </c>
    </row>
    <row r="203" s="2" customFormat="1" ht="16.5" customHeight="1">
      <c r="A203" s="40"/>
      <c r="B203" s="41"/>
      <c r="C203" s="245" t="s">
        <v>495</v>
      </c>
      <c r="D203" s="245" t="s">
        <v>269</v>
      </c>
      <c r="E203" s="246" t="s">
        <v>3360</v>
      </c>
      <c r="F203" s="247" t="s">
        <v>3361</v>
      </c>
      <c r="G203" s="248" t="s">
        <v>2846</v>
      </c>
      <c r="H203" s="249">
        <v>3</v>
      </c>
      <c r="I203" s="250"/>
      <c r="J203" s="251">
        <f>ROUND(I203*H203,2)</f>
        <v>0</v>
      </c>
      <c r="K203" s="247" t="s">
        <v>19</v>
      </c>
      <c r="L203" s="252"/>
      <c r="M203" s="253" t="s">
        <v>19</v>
      </c>
      <c r="N203" s="254"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227</v>
      </c>
      <c r="AT203" s="226" t="s">
        <v>269</v>
      </c>
      <c r="AU203" s="226" t="s">
        <v>79</v>
      </c>
      <c r="AY203" s="19" t="s">
        <v>174</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181</v>
      </c>
      <c r="BM203" s="226" t="s">
        <v>801</v>
      </c>
    </row>
    <row r="204" s="2" customFormat="1">
      <c r="A204" s="40"/>
      <c r="B204" s="41"/>
      <c r="C204" s="42"/>
      <c r="D204" s="228" t="s">
        <v>183</v>
      </c>
      <c r="E204" s="42"/>
      <c r="F204" s="229" t="s">
        <v>3361</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183</v>
      </c>
      <c r="AU204" s="19" t="s">
        <v>79</v>
      </c>
    </row>
    <row r="205" s="2" customFormat="1" ht="16.5" customHeight="1">
      <c r="A205" s="40"/>
      <c r="B205" s="41"/>
      <c r="C205" s="245" t="s">
        <v>500</v>
      </c>
      <c r="D205" s="245" t="s">
        <v>269</v>
      </c>
      <c r="E205" s="246" t="s">
        <v>3362</v>
      </c>
      <c r="F205" s="247" t="s">
        <v>3363</v>
      </c>
      <c r="G205" s="248" t="s">
        <v>2846</v>
      </c>
      <c r="H205" s="249">
        <v>3</v>
      </c>
      <c r="I205" s="250"/>
      <c r="J205" s="251">
        <f>ROUND(I205*H205,2)</f>
        <v>0</v>
      </c>
      <c r="K205" s="247" t="s">
        <v>19</v>
      </c>
      <c r="L205" s="252"/>
      <c r="M205" s="253" t="s">
        <v>19</v>
      </c>
      <c r="N205" s="254"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227</v>
      </c>
      <c r="AT205" s="226" t="s">
        <v>269</v>
      </c>
      <c r="AU205" s="226" t="s">
        <v>79</v>
      </c>
      <c r="AY205" s="19" t="s">
        <v>174</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181</v>
      </c>
      <c r="BM205" s="226" t="s">
        <v>808</v>
      </c>
    </row>
    <row r="206" s="2" customFormat="1">
      <c r="A206" s="40"/>
      <c r="B206" s="41"/>
      <c r="C206" s="42"/>
      <c r="D206" s="228" t="s">
        <v>183</v>
      </c>
      <c r="E206" s="42"/>
      <c r="F206" s="229" t="s">
        <v>3363</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183</v>
      </c>
      <c r="AU206" s="19" t="s">
        <v>79</v>
      </c>
    </row>
    <row r="207" s="2" customFormat="1" ht="16.5" customHeight="1">
      <c r="A207" s="40"/>
      <c r="B207" s="41"/>
      <c r="C207" s="245" t="s">
        <v>514</v>
      </c>
      <c r="D207" s="245" t="s">
        <v>269</v>
      </c>
      <c r="E207" s="246" t="s">
        <v>3364</v>
      </c>
      <c r="F207" s="247" t="s">
        <v>3365</v>
      </c>
      <c r="G207" s="248" t="s">
        <v>2846</v>
      </c>
      <c r="H207" s="249">
        <v>3</v>
      </c>
      <c r="I207" s="250"/>
      <c r="J207" s="251">
        <f>ROUND(I207*H207,2)</f>
        <v>0</v>
      </c>
      <c r="K207" s="247" t="s">
        <v>19</v>
      </c>
      <c r="L207" s="252"/>
      <c r="M207" s="253" t="s">
        <v>19</v>
      </c>
      <c r="N207" s="254" t="s">
        <v>43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227</v>
      </c>
      <c r="AT207" s="226" t="s">
        <v>269</v>
      </c>
      <c r="AU207" s="226" t="s">
        <v>79</v>
      </c>
      <c r="AY207" s="19" t="s">
        <v>174</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181</v>
      </c>
      <c r="BM207" s="226" t="s">
        <v>821</v>
      </c>
    </row>
    <row r="208" s="2" customFormat="1">
      <c r="A208" s="40"/>
      <c r="B208" s="41"/>
      <c r="C208" s="42"/>
      <c r="D208" s="228" t="s">
        <v>183</v>
      </c>
      <c r="E208" s="42"/>
      <c r="F208" s="229" t="s">
        <v>3365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183</v>
      </c>
      <c r="AU208" s="19" t="s">
        <v>79</v>
      </c>
    </row>
    <row r="209" s="2" customFormat="1" ht="16.5" customHeight="1">
      <c r="A209" s="40"/>
      <c r="B209" s="41"/>
      <c r="C209" s="245" t="s">
        <v>522</v>
      </c>
      <c r="D209" s="245" t="s">
        <v>269</v>
      </c>
      <c r="E209" s="246" t="s">
        <v>3366</v>
      </c>
      <c r="F209" s="247" t="s">
        <v>3367</v>
      </c>
      <c r="G209" s="248" t="s">
        <v>2846</v>
      </c>
      <c r="H209" s="249">
        <v>3</v>
      </c>
      <c r="I209" s="250"/>
      <c r="J209" s="251">
        <f>ROUND(I209*H209,2)</f>
        <v>0</v>
      </c>
      <c r="K209" s="247" t="s">
        <v>19</v>
      </c>
      <c r="L209" s="252"/>
      <c r="M209" s="253" t="s">
        <v>19</v>
      </c>
      <c r="N209" s="254"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227</v>
      </c>
      <c r="AT209" s="226" t="s">
        <v>269</v>
      </c>
      <c r="AU209" s="226" t="s">
        <v>79</v>
      </c>
      <c r="AY209" s="19" t="s">
        <v>174</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181</v>
      </c>
      <c r="BM209" s="226" t="s">
        <v>835</v>
      </c>
    </row>
    <row r="210" s="2" customFormat="1">
      <c r="A210" s="40"/>
      <c r="B210" s="41"/>
      <c r="C210" s="42"/>
      <c r="D210" s="228" t="s">
        <v>183</v>
      </c>
      <c r="E210" s="42"/>
      <c r="F210" s="229" t="s">
        <v>3367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183</v>
      </c>
      <c r="AU210" s="19" t="s">
        <v>79</v>
      </c>
    </row>
    <row r="211" s="2" customFormat="1" ht="16.5" customHeight="1">
      <c r="A211" s="40"/>
      <c r="B211" s="41"/>
      <c r="C211" s="245" t="s">
        <v>528</v>
      </c>
      <c r="D211" s="245" t="s">
        <v>269</v>
      </c>
      <c r="E211" s="246" t="s">
        <v>3368</v>
      </c>
      <c r="F211" s="247" t="s">
        <v>3369</v>
      </c>
      <c r="G211" s="248" t="s">
        <v>2846</v>
      </c>
      <c r="H211" s="249">
        <v>3</v>
      </c>
      <c r="I211" s="250"/>
      <c r="J211" s="251">
        <f>ROUND(I211*H211,2)</f>
        <v>0</v>
      </c>
      <c r="K211" s="247" t="s">
        <v>19</v>
      </c>
      <c r="L211" s="252"/>
      <c r="M211" s="253" t="s">
        <v>19</v>
      </c>
      <c r="N211" s="254"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227</v>
      </c>
      <c r="AT211" s="226" t="s">
        <v>269</v>
      </c>
      <c r="AU211" s="226" t="s">
        <v>79</v>
      </c>
      <c r="AY211" s="19" t="s">
        <v>174</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181</v>
      </c>
      <c r="BM211" s="226" t="s">
        <v>843</v>
      </c>
    </row>
    <row r="212" s="2" customFormat="1">
      <c r="A212" s="40"/>
      <c r="B212" s="41"/>
      <c r="C212" s="42"/>
      <c r="D212" s="228" t="s">
        <v>183</v>
      </c>
      <c r="E212" s="42"/>
      <c r="F212" s="229" t="s">
        <v>3369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183</v>
      </c>
      <c r="AU212" s="19" t="s">
        <v>79</v>
      </c>
    </row>
    <row r="213" s="2" customFormat="1" ht="21.75" customHeight="1">
      <c r="A213" s="40"/>
      <c r="B213" s="41"/>
      <c r="C213" s="245" t="s">
        <v>534</v>
      </c>
      <c r="D213" s="245" t="s">
        <v>269</v>
      </c>
      <c r="E213" s="246" t="s">
        <v>3370</v>
      </c>
      <c r="F213" s="247" t="s">
        <v>3371</v>
      </c>
      <c r="G213" s="248" t="s">
        <v>2846</v>
      </c>
      <c r="H213" s="249">
        <v>1</v>
      </c>
      <c r="I213" s="250"/>
      <c r="J213" s="251">
        <f>ROUND(I213*H213,2)</f>
        <v>0</v>
      </c>
      <c r="K213" s="247" t="s">
        <v>19</v>
      </c>
      <c r="L213" s="252"/>
      <c r="M213" s="253" t="s">
        <v>19</v>
      </c>
      <c r="N213" s="254"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227</v>
      </c>
      <c r="AT213" s="226" t="s">
        <v>269</v>
      </c>
      <c r="AU213" s="226" t="s">
        <v>79</v>
      </c>
      <c r="AY213" s="19" t="s">
        <v>174</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181</v>
      </c>
      <c r="BM213" s="226" t="s">
        <v>856</v>
      </c>
    </row>
    <row r="214" s="2" customFormat="1">
      <c r="A214" s="40"/>
      <c r="B214" s="41"/>
      <c r="C214" s="42"/>
      <c r="D214" s="228" t="s">
        <v>183</v>
      </c>
      <c r="E214" s="42"/>
      <c r="F214" s="229" t="s">
        <v>3371</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183</v>
      </c>
      <c r="AU214" s="19" t="s">
        <v>79</v>
      </c>
    </row>
    <row r="215" s="2" customFormat="1" ht="16.5" customHeight="1">
      <c r="A215" s="40"/>
      <c r="B215" s="41"/>
      <c r="C215" s="245" t="s">
        <v>543</v>
      </c>
      <c r="D215" s="245" t="s">
        <v>269</v>
      </c>
      <c r="E215" s="246" t="s">
        <v>3372</v>
      </c>
      <c r="F215" s="247" t="s">
        <v>3373</v>
      </c>
      <c r="G215" s="248" t="s">
        <v>2846</v>
      </c>
      <c r="H215" s="249">
        <v>2</v>
      </c>
      <c r="I215" s="250"/>
      <c r="J215" s="251">
        <f>ROUND(I215*H215,2)</f>
        <v>0</v>
      </c>
      <c r="K215" s="247" t="s">
        <v>19</v>
      </c>
      <c r="L215" s="252"/>
      <c r="M215" s="253" t="s">
        <v>19</v>
      </c>
      <c r="N215" s="254"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227</v>
      </c>
      <c r="AT215" s="226" t="s">
        <v>269</v>
      </c>
      <c r="AU215" s="226" t="s">
        <v>79</v>
      </c>
      <c r="AY215" s="19" t="s">
        <v>174</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181</v>
      </c>
      <c r="BM215" s="226" t="s">
        <v>868</v>
      </c>
    </row>
    <row r="216" s="2" customFormat="1">
      <c r="A216" s="40"/>
      <c r="B216" s="41"/>
      <c r="C216" s="42"/>
      <c r="D216" s="228" t="s">
        <v>183</v>
      </c>
      <c r="E216" s="42"/>
      <c r="F216" s="229" t="s">
        <v>3373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183</v>
      </c>
      <c r="AU216" s="19" t="s">
        <v>79</v>
      </c>
    </row>
    <row r="217" s="2" customFormat="1" ht="16.5" customHeight="1">
      <c r="A217" s="40"/>
      <c r="B217" s="41"/>
      <c r="C217" s="245" t="s">
        <v>578</v>
      </c>
      <c r="D217" s="245" t="s">
        <v>269</v>
      </c>
      <c r="E217" s="246" t="s">
        <v>3374</v>
      </c>
      <c r="F217" s="247" t="s">
        <v>3375</v>
      </c>
      <c r="G217" s="248" t="s">
        <v>2846</v>
      </c>
      <c r="H217" s="249">
        <v>4</v>
      </c>
      <c r="I217" s="250"/>
      <c r="J217" s="251">
        <f>ROUND(I217*H217,2)</f>
        <v>0</v>
      </c>
      <c r="K217" s="247" t="s">
        <v>19</v>
      </c>
      <c r="L217" s="252"/>
      <c r="M217" s="253" t="s">
        <v>19</v>
      </c>
      <c r="N217" s="254"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227</v>
      </c>
      <c r="AT217" s="226" t="s">
        <v>269</v>
      </c>
      <c r="AU217" s="226" t="s">
        <v>79</v>
      </c>
      <c r="AY217" s="19" t="s">
        <v>174</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181</v>
      </c>
      <c r="BM217" s="226" t="s">
        <v>882</v>
      </c>
    </row>
    <row r="218" s="2" customFormat="1">
      <c r="A218" s="40"/>
      <c r="B218" s="41"/>
      <c r="C218" s="42"/>
      <c r="D218" s="228" t="s">
        <v>183</v>
      </c>
      <c r="E218" s="42"/>
      <c r="F218" s="229" t="s">
        <v>3375</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183</v>
      </c>
      <c r="AU218" s="19" t="s">
        <v>79</v>
      </c>
    </row>
    <row r="219" s="2" customFormat="1">
      <c r="A219" s="40"/>
      <c r="B219" s="41"/>
      <c r="C219" s="245" t="s">
        <v>585</v>
      </c>
      <c r="D219" s="245" t="s">
        <v>269</v>
      </c>
      <c r="E219" s="246" t="s">
        <v>3376</v>
      </c>
      <c r="F219" s="247" t="s">
        <v>3377</v>
      </c>
      <c r="G219" s="248" t="s">
        <v>252</v>
      </c>
      <c r="H219" s="249">
        <v>1</v>
      </c>
      <c r="I219" s="250"/>
      <c r="J219" s="251">
        <f>ROUND(I219*H219,2)</f>
        <v>0</v>
      </c>
      <c r="K219" s="247" t="s">
        <v>19</v>
      </c>
      <c r="L219" s="252"/>
      <c r="M219" s="253" t="s">
        <v>19</v>
      </c>
      <c r="N219" s="254"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227</v>
      </c>
      <c r="AT219" s="226" t="s">
        <v>269</v>
      </c>
      <c r="AU219" s="226" t="s">
        <v>79</v>
      </c>
      <c r="AY219" s="19" t="s">
        <v>174</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181</v>
      </c>
      <c r="BM219" s="226" t="s">
        <v>896</v>
      </c>
    </row>
    <row r="220" s="2" customFormat="1">
      <c r="A220" s="40"/>
      <c r="B220" s="41"/>
      <c r="C220" s="42"/>
      <c r="D220" s="228" t="s">
        <v>183</v>
      </c>
      <c r="E220" s="42"/>
      <c r="F220" s="229" t="s">
        <v>3377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183</v>
      </c>
      <c r="AU220" s="19" t="s">
        <v>79</v>
      </c>
    </row>
    <row r="221" s="2" customFormat="1" ht="16.5" customHeight="1">
      <c r="A221" s="40"/>
      <c r="B221" s="41"/>
      <c r="C221" s="245" t="s">
        <v>590</v>
      </c>
      <c r="D221" s="245" t="s">
        <v>269</v>
      </c>
      <c r="E221" s="246" t="s">
        <v>3378</v>
      </c>
      <c r="F221" s="247" t="s">
        <v>3379</v>
      </c>
      <c r="G221" s="248" t="s">
        <v>179</v>
      </c>
      <c r="H221" s="249">
        <v>18</v>
      </c>
      <c r="I221" s="250"/>
      <c r="J221" s="251">
        <f>ROUND(I221*H221,2)</f>
        <v>0</v>
      </c>
      <c r="K221" s="247" t="s">
        <v>19</v>
      </c>
      <c r="L221" s="252"/>
      <c r="M221" s="253" t="s">
        <v>19</v>
      </c>
      <c r="N221" s="254"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227</v>
      </c>
      <c r="AT221" s="226" t="s">
        <v>269</v>
      </c>
      <c r="AU221" s="226" t="s">
        <v>79</v>
      </c>
      <c r="AY221" s="19" t="s">
        <v>174</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181</v>
      </c>
      <c r="BM221" s="226" t="s">
        <v>909</v>
      </c>
    </row>
    <row r="222" s="2" customFormat="1">
      <c r="A222" s="40"/>
      <c r="B222" s="41"/>
      <c r="C222" s="42"/>
      <c r="D222" s="228" t="s">
        <v>183</v>
      </c>
      <c r="E222" s="42"/>
      <c r="F222" s="229" t="s">
        <v>3379</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183</v>
      </c>
      <c r="AU222" s="19" t="s">
        <v>79</v>
      </c>
    </row>
    <row r="223" s="2" customFormat="1" ht="16.5" customHeight="1">
      <c r="A223" s="40"/>
      <c r="B223" s="41"/>
      <c r="C223" s="245" t="s">
        <v>599</v>
      </c>
      <c r="D223" s="245" t="s">
        <v>269</v>
      </c>
      <c r="E223" s="246" t="s">
        <v>3380</v>
      </c>
      <c r="F223" s="247" t="s">
        <v>3381</v>
      </c>
      <c r="G223" s="248" t="s">
        <v>179</v>
      </c>
      <c r="H223" s="249">
        <v>8</v>
      </c>
      <c r="I223" s="250"/>
      <c r="J223" s="251">
        <f>ROUND(I223*H223,2)</f>
        <v>0</v>
      </c>
      <c r="K223" s="247" t="s">
        <v>19</v>
      </c>
      <c r="L223" s="252"/>
      <c r="M223" s="253" t="s">
        <v>19</v>
      </c>
      <c r="N223" s="254"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227</v>
      </c>
      <c r="AT223" s="226" t="s">
        <v>269</v>
      </c>
      <c r="AU223" s="226" t="s">
        <v>79</v>
      </c>
      <c r="AY223" s="19" t="s">
        <v>174</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181</v>
      </c>
      <c r="BM223" s="226" t="s">
        <v>922</v>
      </c>
    </row>
    <row r="224" s="2" customFormat="1">
      <c r="A224" s="40"/>
      <c r="B224" s="41"/>
      <c r="C224" s="42"/>
      <c r="D224" s="228" t="s">
        <v>183</v>
      </c>
      <c r="E224" s="42"/>
      <c r="F224" s="229" t="s">
        <v>3381</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183</v>
      </c>
      <c r="AU224" s="19" t="s">
        <v>79</v>
      </c>
    </row>
    <row r="225" s="2" customFormat="1" ht="16.5" customHeight="1">
      <c r="A225" s="40"/>
      <c r="B225" s="41"/>
      <c r="C225" s="245" t="s">
        <v>605</v>
      </c>
      <c r="D225" s="245" t="s">
        <v>269</v>
      </c>
      <c r="E225" s="246" t="s">
        <v>3382</v>
      </c>
      <c r="F225" s="247" t="s">
        <v>3383</v>
      </c>
      <c r="G225" s="248" t="s">
        <v>179</v>
      </c>
      <c r="H225" s="249">
        <v>70</v>
      </c>
      <c r="I225" s="250"/>
      <c r="J225" s="251">
        <f>ROUND(I225*H225,2)</f>
        <v>0</v>
      </c>
      <c r="K225" s="247" t="s">
        <v>19</v>
      </c>
      <c r="L225" s="252"/>
      <c r="M225" s="253" t="s">
        <v>19</v>
      </c>
      <c r="N225" s="254"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227</v>
      </c>
      <c r="AT225" s="226" t="s">
        <v>269</v>
      </c>
      <c r="AU225" s="226" t="s">
        <v>79</v>
      </c>
      <c r="AY225" s="19" t="s">
        <v>174</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181</v>
      </c>
      <c r="BM225" s="226" t="s">
        <v>943</v>
      </c>
    </row>
    <row r="226" s="2" customFormat="1">
      <c r="A226" s="40"/>
      <c r="B226" s="41"/>
      <c r="C226" s="42"/>
      <c r="D226" s="228" t="s">
        <v>183</v>
      </c>
      <c r="E226" s="42"/>
      <c r="F226" s="229" t="s">
        <v>3383</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183</v>
      </c>
      <c r="AU226" s="19" t="s">
        <v>79</v>
      </c>
    </row>
    <row r="227" s="2" customFormat="1" ht="16.5" customHeight="1">
      <c r="A227" s="40"/>
      <c r="B227" s="41"/>
      <c r="C227" s="245" t="s">
        <v>612</v>
      </c>
      <c r="D227" s="245" t="s">
        <v>269</v>
      </c>
      <c r="E227" s="246" t="s">
        <v>3384</v>
      </c>
      <c r="F227" s="247" t="s">
        <v>3385</v>
      </c>
      <c r="G227" s="248" t="s">
        <v>179</v>
      </c>
      <c r="H227" s="249">
        <v>35</v>
      </c>
      <c r="I227" s="250"/>
      <c r="J227" s="251">
        <f>ROUND(I227*H227,2)</f>
        <v>0</v>
      </c>
      <c r="K227" s="247" t="s">
        <v>19</v>
      </c>
      <c r="L227" s="252"/>
      <c r="M227" s="253" t="s">
        <v>19</v>
      </c>
      <c r="N227" s="254" t="s">
        <v>43</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227</v>
      </c>
      <c r="AT227" s="226" t="s">
        <v>269</v>
      </c>
      <c r="AU227" s="226" t="s">
        <v>79</v>
      </c>
      <c r="AY227" s="19" t="s">
        <v>174</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181</v>
      </c>
      <c r="BM227" s="226" t="s">
        <v>955</v>
      </c>
    </row>
    <row r="228" s="2" customFormat="1">
      <c r="A228" s="40"/>
      <c r="B228" s="41"/>
      <c r="C228" s="42"/>
      <c r="D228" s="228" t="s">
        <v>183</v>
      </c>
      <c r="E228" s="42"/>
      <c r="F228" s="229" t="s">
        <v>3385</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183</v>
      </c>
      <c r="AU228" s="19" t="s">
        <v>79</v>
      </c>
    </row>
    <row r="229" s="2" customFormat="1" ht="16.5" customHeight="1">
      <c r="A229" s="40"/>
      <c r="B229" s="41"/>
      <c r="C229" s="245" t="s">
        <v>620</v>
      </c>
      <c r="D229" s="245" t="s">
        <v>269</v>
      </c>
      <c r="E229" s="246" t="s">
        <v>3386</v>
      </c>
      <c r="F229" s="247" t="s">
        <v>3387</v>
      </c>
      <c r="G229" s="248" t="s">
        <v>179</v>
      </c>
      <c r="H229" s="249">
        <v>120</v>
      </c>
      <c r="I229" s="250"/>
      <c r="J229" s="251">
        <f>ROUND(I229*H229,2)</f>
        <v>0</v>
      </c>
      <c r="K229" s="247" t="s">
        <v>19</v>
      </c>
      <c r="L229" s="252"/>
      <c r="M229" s="253" t="s">
        <v>19</v>
      </c>
      <c r="N229" s="254"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227</v>
      </c>
      <c r="AT229" s="226" t="s">
        <v>269</v>
      </c>
      <c r="AU229" s="226" t="s">
        <v>79</v>
      </c>
      <c r="AY229" s="19" t="s">
        <v>174</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181</v>
      </c>
      <c r="BM229" s="226" t="s">
        <v>978</v>
      </c>
    </row>
    <row r="230" s="2" customFormat="1">
      <c r="A230" s="40"/>
      <c r="B230" s="41"/>
      <c r="C230" s="42"/>
      <c r="D230" s="228" t="s">
        <v>183</v>
      </c>
      <c r="E230" s="42"/>
      <c r="F230" s="229" t="s">
        <v>3387</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183</v>
      </c>
      <c r="AU230" s="19" t="s">
        <v>79</v>
      </c>
    </row>
    <row r="231" s="2" customFormat="1" ht="16.5" customHeight="1">
      <c r="A231" s="40"/>
      <c r="B231" s="41"/>
      <c r="C231" s="245" t="s">
        <v>473</v>
      </c>
      <c r="D231" s="245" t="s">
        <v>269</v>
      </c>
      <c r="E231" s="246" t="s">
        <v>3388</v>
      </c>
      <c r="F231" s="247" t="s">
        <v>3389</v>
      </c>
      <c r="G231" s="248" t="s">
        <v>179</v>
      </c>
      <c r="H231" s="249">
        <v>25</v>
      </c>
      <c r="I231" s="250"/>
      <c r="J231" s="251">
        <f>ROUND(I231*H231,2)</f>
        <v>0</v>
      </c>
      <c r="K231" s="247" t="s">
        <v>19</v>
      </c>
      <c r="L231" s="252"/>
      <c r="M231" s="253" t="s">
        <v>19</v>
      </c>
      <c r="N231" s="254"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227</v>
      </c>
      <c r="AT231" s="226" t="s">
        <v>269</v>
      </c>
      <c r="AU231" s="226" t="s">
        <v>79</v>
      </c>
      <c r="AY231" s="19" t="s">
        <v>174</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181</v>
      </c>
      <c r="BM231" s="226" t="s">
        <v>1021</v>
      </c>
    </row>
    <row r="232" s="2" customFormat="1">
      <c r="A232" s="40"/>
      <c r="B232" s="41"/>
      <c r="C232" s="42"/>
      <c r="D232" s="228" t="s">
        <v>183</v>
      </c>
      <c r="E232" s="42"/>
      <c r="F232" s="229" t="s">
        <v>3389</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183</v>
      </c>
      <c r="AU232" s="19" t="s">
        <v>79</v>
      </c>
    </row>
    <row r="233" s="2" customFormat="1" ht="16.5" customHeight="1">
      <c r="A233" s="40"/>
      <c r="B233" s="41"/>
      <c r="C233" s="245" t="s">
        <v>597</v>
      </c>
      <c r="D233" s="245" t="s">
        <v>269</v>
      </c>
      <c r="E233" s="246" t="s">
        <v>3390</v>
      </c>
      <c r="F233" s="247" t="s">
        <v>3391</v>
      </c>
      <c r="G233" s="248" t="s">
        <v>179</v>
      </c>
      <c r="H233" s="249">
        <v>180</v>
      </c>
      <c r="I233" s="250"/>
      <c r="J233" s="251">
        <f>ROUND(I233*H233,2)</f>
        <v>0</v>
      </c>
      <c r="K233" s="247" t="s">
        <v>19</v>
      </c>
      <c r="L233" s="252"/>
      <c r="M233" s="253" t="s">
        <v>19</v>
      </c>
      <c r="N233" s="254"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227</v>
      </c>
      <c r="AT233" s="226" t="s">
        <v>269</v>
      </c>
      <c r="AU233" s="226" t="s">
        <v>79</v>
      </c>
      <c r="AY233" s="19" t="s">
        <v>174</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181</v>
      </c>
      <c r="BM233" s="226" t="s">
        <v>1034</v>
      </c>
    </row>
    <row r="234" s="2" customFormat="1">
      <c r="A234" s="40"/>
      <c r="B234" s="41"/>
      <c r="C234" s="42"/>
      <c r="D234" s="228" t="s">
        <v>183</v>
      </c>
      <c r="E234" s="42"/>
      <c r="F234" s="229" t="s">
        <v>3391</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183</v>
      </c>
      <c r="AU234" s="19" t="s">
        <v>79</v>
      </c>
    </row>
    <row r="235" s="2" customFormat="1" ht="16.5" customHeight="1">
      <c r="A235" s="40"/>
      <c r="B235" s="41"/>
      <c r="C235" s="245" t="s">
        <v>635</v>
      </c>
      <c r="D235" s="245" t="s">
        <v>269</v>
      </c>
      <c r="E235" s="246" t="s">
        <v>3392</v>
      </c>
      <c r="F235" s="247" t="s">
        <v>3393</v>
      </c>
      <c r="G235" s="248" t="s">
        <v>179</v>
      </c>
      <c r="H235" s="249">
        <v>1100</v>
      </c>
      <c r="I235" s="250"/>
      <c r="J235" s="251">
        <f>ROUND(I235*H235,2)</f>
        <v>0</v>
      </c>
      <c r="K235" s="247" t="s">
        <v>19</v>
      </c>
      <c r="L235" s="252"/>
      <c r="M235" s="253" t="s">
        <v>19</v>
      </c>
      <c r="N235" s="254"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227</v>
      </c>
      <c r="AT235" s="226" t="s">
        <v>269</v>
      </c>
      <c r="AU235" s="226" t="s">
        <v>79</v>
      </c>
      <c r="AY235" s="19" t="s">
        <v>174</v>
      </c>
      <c r="BE235" s="227">
        <f>IF(N235="základní",J235,0)</f>
        <v>0</v>
      </c>
      <c r="BF235" s="227">
        <f>IF(N235="snížená",J235,0)</f>
        <v>0</v>
      </c>
      <c r="BG235" s="227">
        <f>IF(N235="zákl. přenesená",J235,0)</f>
        <v>0</v>
      </c>
      <c r="BH235" s="227">
        <f>IF(N235="sníž. přenesená",J235,0)</f>
        <v>0</v>
      </c>
      <c r="BI235" s="227">
        <f>IF(N235="nulová",J235,0)</f>
        <v>0</v>
      </c>
      <c r="BJ235" s="19" t="s">
        <v>79</v>
      </c>
      <c r="BK235" s="227">
        <f>ROUND(I235*H235,2)</f>
        <v>0</v>
      </c>
      <c r="BL235" s="19" t="s">
        <v>181</v>
      </c>
      <c r="BM235" s="226" t="s">
        <v>1050</v>
      </c>
    </row>
    <row r="236" s="2" customFormat="1">
      <c r="A236" s="40"/>
      <c r="B236" s="41"/>
      <c r="C236" s="42"/>
      <c r="D236" s="228" t="s">
        <v>183</v>
      </c>
      <c r="E236" s="42"/>
      <c r="F236" s="229" t="s">
        <v>3393</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183</v>
      </c>
      <c r="AU236" s="19" t="s">
        <v>79</v>
      </c>
    </row>
    <row r="237" s="2" customFormat="1" ht="16.5" customHeight="1">
      <c r="A237" s="40"/>
      <c r="B237" s="41"/>
      <c r="C237" s="245" t="s">
        <v>642</v>
      </c>
      <c r="D237" s="245" t="s">
        <v>269</v>
      </c>
      <c r="E237" s="246" t="s">
        <v>3394</v>
      </c>
      <c r="F237" s="247" t="s">
        <v>3395</v>
      </c>
      <c r="G237" s="248" t="s">
        <v>179</v>
      </c>
      <c r="H237" s="249">
        <v>1200</v>
      </c>
      <c r="I237" s="250"/>
      <c r="J237" s="251">
        <f>ROUND(I237*H237,2)</f>
        <v>0</v>
      </c>
      <c r="K237" s="247" t="s">
        <v>19</v>
      </c>
      <c r="L237" s="252"/>
      <c r="M237" s="253" t="s">
        <v>19</v>
      </c>
      <c r="N237" s="254"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227</v>
      </c>
      <c r="AT237" s="226" t="s">
        <v>269</v>
      </c>
      <c r="AU237" s="226" t="s">
        <v>79</v>
      </c>
      <c r="AY237" s="19" t="s">
        <v>174</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181</v>
      </c>
      <c r="BM237" s="226" t="s">
        <v>1065</v>
      </c>
    </row>
    <row r="238" s="2" customFormat="1">
      <c r="A238" s="40"/>
      <c r="B238" s="41"/>
      <c r="C238" s="42"/>
      <c r="D238" s="228" t="s">
        <v>183</v>
      </c>
      <c r="E238" s="42"/>
      <c r="F238" s="229" t="s">
        <v>3395</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183</v>
      </c>
      <c r="AU238" s="19" t="s">
        <v>79</v>
      </c>
    </row>
    <row r="239" s="2" customFormat="1" ht="16.5" customHeight="1">
      <c r="A239" s="40"/>
      <c r="B239" s="41"/>
      <c r="C239" s="245" t="s">
        <v>648</v>
      </c>
      <c r="D239" s="245" t="s">
        <v>269</v>
      </c>
      <c r="E239" s="246" t="s">
        <v>3396</v>
      </c>
      <c r="F239" s="247" t="s">
        <v>3397</v>
      </c>
      <c r="G239" s="248" t="s">
        <v>179</v>
      </c>
      <c r="H239" s="249">
        <v>120</v>
      </c>
      <c r="I239" s="250"/>
      <c r="J239" s="251">
        <f>ROUND(I239*H239,2)</f>
        <v>0</v>
      </c>
      <c r="K239" s="247" t="s">
        <v>19</v>
      </c>
      <c r="L239" s="252"/>
      <c r="M239" s="253" t="s">
        <v>19</v>
      </c>
      <c r="N239" s="254"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227</v>
      </c>
      <c r="AT239" s="226" t="s">
        <v>269</v>
      </c>
      <c r="AU239" s="226" t="s">
        <v>79</v>
      </c>
      <c r="AY239" s="19" t="s">
        <v>174</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181</v>
      </c>
      <c r="BM239" s="226" t="s">
        <v>1077</v>
      </c>
    </row>
    <row r="240" s="2" customFormat="1">
      <c r="A240" s="40"/>
      <c r="B240" s="41"/>
      <c r="C240" s="42"/>
      <c r="D240" s="228" t="s">
        <v>183</v>
      </c>
      <c r="E240" s="42"/>
      <c r="F240" s="229" t="s">
        <v>3397</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183</v>
      </c>
      <c r="AU240" s="19" t="s">
        <v>79</v>
      </c>
    </row>
    <row r="241" s="2" customFormat="1" ht="16.5" customHeight="1">
      <c r="A241" s="40"/>
      <c r="B241" s="41"/>
      <c r="C241" s="245" t="s">
        <v>654</v>
      </c>
      <c r="D241" s="245" t="s">
        <v>269</v>
      </c>
      <c r="E241" s="246" t="s">
        <v>3398</v>
      </c>
      <c r="F241" s="247" t="s">
        <v>3399</v>
      </c>
      <c r="G241" s="248" t="s">
        <v>179</v>
      </c>
      <c r="H241" s="249">
        <v>16</v>
      </c>
      <c r="I241" s="250"/>
      <c r="J241" s="251">
        <f>ROUND(I241*H241,2)</f>
        <v>0</v>
      </c>
      <c r="K241" s="247" t="s">
        <v>19</v>
      </c>
      <c r="L241" s="252"/>
      <c r="M241" s="253" t="s">
        <v>19</v>
      </c>
      <c r="N241" s="254"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227</v>
      </c>
      <c r="AT241" s="226" t="s">
        <v>269</v>
      </c>
      <c r="AU241" s="226" t="s">
        <v>79</v>
      </c>
      <c r="AY241" s="19" t="s">
        <v>174</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181</v>
      </c>
      <c r="BM241" s="226" t="s">
        <v>1089</v>
      </c>
    </row>
    <row r="242" s="2" customFormat="1">
      <c r="A242" s="40"/>
      <c r="B242" s="41"/>
      <c r="C242" s="42"/>
      <c r="D242" s="228" t="s">
        <v>183</v>
      </c>
      <c r="E242" s="42"/>
      <c r="F242" s="229" t="s">
        <v>3399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183</v>
      </c>
      <c r="AU242" s="19" t="s">
        <v>79</v>
      </c>
    </row>
    <row r="243" s="2" customFormat="1" ht="16.5" customHeight="1">
      <c r="A243" s="40"/>
      <c r="B243" s="41"/>
      <c r="C243" s="245" t="s">
        <v>661</v>
      </c>
      <c r="D243" s="245" t="s">
        <v>269</v>
      </c>
      <c r="E243" s="246" t="s">
        <v>3400</v>
      </c>
      <c r="F243" s="247" t="s">
        <v>3401</v>
      </c>
      <c r="G243" s="248" t="s">
        <v>179</v>
      </c>
      <c r="H243" s="249">
        <v>8</v>
      </c>
      <c r="I243" s="250"/>
      <c r="J243" s="251">
        <f>ROUND(I243*H243,2)</f>
        <v>0</v>
      </c>
      <c r="K243" s="247" t="s">
        <v>19</v>
      </c>
      <c r="L243" s="252"/>
      <c r="M243" s="253" t="s">
        <v>19</v>
      </c>
      <c r="N243" s="254"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227</v>
      </c>
      <c r="AT243" s="226" t="s">
        <v>269</v>
      </c>
      <c r="AU243" s="226" t="s">
        <v>79</v>
      </c>
      <c r="AY243" s="19" t="s">
        <v>174</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181</v>
      </c>
      <c r="BM243" s="226" t="s">
        <v>1101</v>
      </c>
    </row>
    <row r="244" s="2" customFormat="1">
      <c r="A244" s="40"/>
      <c r="B244" s="41"/>
      <c r="C244" s="42"/>
      <c r="D244" s="228" t="s">
        <v>183</v>
      </c>
      <c r="E244" s="42"/>
      <c r="F244" s="229" t="s">
        <v>3401</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183</v>
      </c>
      <c r="AU244" s="19" t="s">
        <v>79</v>
      </c>
    </row>
    <row r="245" s="2" customFormat="1" ht="16.5" customHeight="1">
      <c r="A245" s="40"/>
      <c r="B245" s="41"/>
      <c r="C245" s="245" t="s">
        <v>666</v>
      </c>
      <c r="D245" s="245" t="s">
        <v>269</v>
      </c>
      <c r="E245" s="246" t="s">
        <v>3402</v>
      </c>
      <c r="F245" s="247" t="s">
        <v>3403</v>
      </c>
      <c r="G245" s="248" t="s">
        <v>179</v>
      </c>
      <c r="H245" s="249">
        <v>15</v>
      </c>
      <c r="I245" s="250"/>
      <c r="J245" s="251">
        <f>ROUND(I245*H245,2)</f>
        <v>0</v>
      </c>
      <c r="K245" s="247" t="s">
        <v>19</v>
      </c>
      <c r="L245" s="252"/>
      <c r="M245" s="253" t="s">
        <v>19</v>
      </c>
      <c r="N245" s="254"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227</v>
      </c>
      <c r="AT245" s="226" t="s">
        <v>269</v>
      </c>
      <c r="AU245" s="226" t="s">
        <v>79</v>
      </c>
      <c r="AY245" s="19" t="s">
        <v>174</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181</v>
      </c>
      <c r="BM245" s="226" t="s">
        <v>1112</v>
      </c>
    </row>
    <row r="246" s="2" customFormat="1">
      <c r="A246" s="40"/>
      <c r="B246" s="41"/>
      <c r="C246" s="42"/>
      <c r="D246" s="228" t="s">
        <v>183</v>
      </c>
      <c r="E246" s="42"/>
      <c r="F246" s="229" t="s">
        <v>3403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183</v>
      </c>
      <c r="AU246" s="19" t="s">
        <v>79</v>
      </c>
    </row>
    <row r="247" s="2" customFormat="1" ht="16.5" customHeight="1">
      <c r="A247" s="40"/>
      <c r="B247" s="41"/>
      <c r="C247" s="245" t="s">
        <v>673</v>
      </c>
      <c r="D247" s="245" t="s">
        <v>269</v>
      </c>
      <c r="E247" s="246" t="s">
        <v>3404</v>
      </c>
      <c r="F247" s="247" t="s">
        <v>3405</v>
      </c>
      <c r="G247" s="248" t="s">
        <v>179</v>
      </c>
      <c r="H247" s="249">
        <v>23</v>
      </c>
      <c r="I247" s="250"/>
      <c r="J247" s="251">
        <f>ROUND(I247*H247,2)</f>
        <v>0</v>
      </c>
      <c r="K247" s="247" t="s">
        <v>19</v>
      </c>
      <c r="L247" s="252"/>
      <c r="M247" s="253" t="s">
        <v>19</v>
      </c>
      <c r="N247" s="254" t="s">
        <v>43</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227</v>
      </c>
      <c r="AT247" s="226" t="s">
        <v>269</v>
      </c>
      <c r="AU247" s="226" t="s">
        <v>79</v>
      </c>
      <c r="AY247" s="19" t="s">
        <v>174</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181</v>
      </c>
      <c r="BM247" s="226" t="s">
        <v>1124</v>
      </c>
    </row>
    <row r="248" s="2" customFormat="1">
      <c r="A248" s="40"/>
      <c r="B248" s="41"/>
      <c r="C248" s="42"/>
      <c r="D248" s="228" t="s">
        <v>183</v>
      </c>
      <c r="E248" s="42"/>
      <c r="F248" s="229" t="s">
        <v>3405</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183</v>
      </c>
      <c r="AU248" s="19" t="s">
        <v>79</v>
      </c>
    </row>
    <row r="249" s="2" customFormat="1" ht="16.5" customHeight="1">
      <c r="A249" s="40"/>
      <c r="B249" s="41"/>
      <c r="C249" s="245" t="s">
        <v>679</v>
      </c>
      <c r="D249" s="245" t="s">
        <v>269</v>
      </c>
      <c r="E249" s="246" t="s">
        <v>3406</v>
      </c>
      <c r="F249" s="247" t="s">
        <v>3407</v>
      </c>
      <c r="G249" s="248" t="s">
        <v>179</v>
      </c>
      <c r="H249" s="249">
        <v>16</v>
      </c>
      <c r="I249" s="250"/>
      <c r="J249" s="251">
        <f>ROUND(I249*H249,2)</f>
        <v>0</v>
      </c>
      <c r="K249" s="247" t="s">
        <v>19</v>
      </c>
      <c r="L249" s="252"/>
      <c r="M249" s="253" t="s">
        <v>19</v>
      </c>
      <c r="N249" s="254" t="s">
        <v>43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227</v>
      </c>
      <c r="AT249" s="226" t="s">
        <v>269</v>
      </c>
      <c r="AU249" s="226" t="s">
        <v>79</v>
      </c>
      <c r="AY249" s="19" t="s">
        <v>174</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181</v>
      </c>
      <c r="BM249" s="226" t="s">
        <v>1137</v>
      </c>
    </row>
    <row r="250" s="2" customFormat="1">
      <c r="A250" s="40"/>
      <c r="B250" s="41"/>
      <c r="C250" s="42"/>
      <c r="D250" s="228" t="s">
        <v>183</v>
      </c>
      <c r="E250" s="42"/>
      <c r="F250" s="229" t="s">
        <v>3407</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183</v>
      </c>
      <c r="AU250" s="19" t="s">
        <v>79</v>
      </c>
    </row>
    <row r="251" s="2" customFormat="1" ht="16.5" customHeight="1">
      <c r="A251" s="40"/>
      <c r="B251" s="41"/>
      <c r="C251" s="245" t="s">
        <v>686</v>
      </c>
      <c r="D251" s="245" t="s">
        <v>269</v>
      </c>
      <c r="E251" s="246" t="s">
        <v>3408</v>
      </c>
      <c r="F251" s="247" t="s">
        <v>3409</v>
      </c>
      <c r="G251" s="248" t="s">
        <v>179</v>
      </c>
      <c r="H251" s="249">
        <v>9</v>
      </c>
      <c r="I251" s="250"/>
      <c r="J251" s="251">
        <f>ROUND(I251*H251,2)</f>
        <v>0</v>
      </c>
      <c r="K251" s="247" t="s">
        <v>19</v>
      </c>
      <c r="L251" s="252"/>
      <c r="M251" s="253" t="s">
        <v>19</v>
      </c>
      <c r="N251" s="254"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227</v>
      </c>
      <c r="AT251" s="226" t="s">
        <v>269</v>
      </c>
      <c r="AU251" s="226" t="s">
        <v>79</v>
      </c>
      <c r="AY251" s="19" t="s">
        <v>174</v>
      </c>
      <c r="BE251" s="227">
        <f>IF(N251="základní",J251,0)</f>
        <v>0</v>
      </c>
      <c r="BF251" s="227">
        <f>IF(N251="snížená",J251,0)</f>
        <v>0</v>
      </c>
      <c r="BG251" s="227">
        <f>IF(N251="zákl. přenesená",J251,0)</f>
        <v>0</v>
      </c>
      <c r="BH251" s="227">
        <f>IF(N251="sníž. přenesená",J251,0)</f>
        <v>0</v>
      </c>
      <c r="BI251" s="227">
        <f>IF(N251="nulová",J251,0)</f>
        <v>0</v>
      </c>
      <c r="BJ251" s="19" t="s">
        <v>79</v>
      </c>
      <c r="BK251" s="227">
        <f>ROUND(I251*H251,2)</f>
        <v>0</v>
      </c>
      <c r="BL251" s="19" t="s">
        <v>181</v>
      </c>
      <c r="BM251" s="226" t="s">
        <v>1150</v>
      </c>
    </row>
    <row r="252" s="2" customFormat="1">
      <c r="A252" s="40"/>
      <c r="B252" s="41"/>
      <c r="C252" s="42"/>
      <c r="D252" s="228" t="s">
        <v>183</v>
      </c>
      <c r="E252" s="42"/>
      <c r="F252" s="229" t="s">
        <v>3409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183</v>
      </c>
      <c r="AU252" s="19" t="s">
        <v>79</v>
      </c>
    </row>
    <row r="253" s="2" customFormat="1" ht="16.5" customHeight="1">
      <c r="A253" s="40"/>
      <c r="B253" s="41"/>
      <c r="C253" s="245" t="s">
        <v>691</v>
      </c>
      <c r="D253" s="245" t="s">
        <v>269</v>
      </c>
      <c r="E253" s="246" t="s">
        <v>3410</v>
      </c>
      <c r="F253" s="247" t="s">
        <v>3411</v>
      </c>
      <c r="G253" s="248" t="s">
        <v>2846</v>
      </c>
      <c r="H253" s="249">
        <v>9</v>
      </c>
      <c r="I253" s="250"/>
      <c r="J253" s="251">
        <f>ROUND(I253*H253,2)</f>
        <v>0</v>
      </c>
      <c r="K253" s="247" t="s">
        <v>19</v>
      </c>
      <c r="L253" s="252"/>
      <c r="M253" s="253" t="s">
        <v>19</v>
      </c>
      <c r="N253" s="254"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227</v>
      </c>
      <c r="AT253" s="226" t="s">
        <v>269</v>
      </c>
      <c r="AU253" s="226" t="s">
        <v>79</v>
      </c>
      <c r="AY253" s="19" t="s">
        <v>174</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181</v>
      </c>
      <c r="BM253" s="226" t="s">
        <v>1164</v>
      </c>
    </row>
    <row r="254" s="2" customFormat="1">
      <c r="A254" s="40"/>
      <c r="B254" s="41"/>
      <c r="C254" s="42"/>
      <c r="D254" s="228" t="s">
        <v>183</v>
      </c>
      <c r="E254" s="42"/>
      <c r="F254" s="229" t="s">
        <v>3411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183</v>
      </c>
      <c r="AU254" s="19" t="s">
        <v>79</v>
      </c>
    </row>
    <row r="255" s="2" customFormat="1" ht="16.5" customHeight="1">
      <c r="A255" s="40"/>
      <c r="B255" s="41"/>
      <c r="C255" s="245" t="s">
        <v>697</v>
      </c>
      <c r="D255" s="245" t="s">
        <v>269</v>
      </c>
      <c r="E255" s="246" t="s">
        <v>3412</v>
      </c>
      <c r="F255" s="247" t="s">
        <v>3413</v>
      </c>
      <c r="G255" s="248" t="s">
        <v>179</v>
      </c>
      <c r="H255" s="249">
        <v>12</v>
      </c>
      <c r="I255" s="250"/>
      <c r="J255" s="251">
        <f>ROUND(I255*H255,2)</f>
        <v>0</v>
      </c>
      <c r="K255" s="247" t="s">
        <v>19</v>
      </c>
      <c r="L255" s="252"/>
      <c r="M255" s="253" t="s">
        <v>19</v>
      </c>
      <c r="N255" s="254"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227</v>
      </c>
      <c r="AT255" s="226" t="s">
        <v>269</v>
      </c>
      <c r="AU255" s="226" t="s">
        <v>79</v>
      </c>
      <c r="AY255" s="19" t="s">
        <v>174</v>
      </c>
      <c r="BE255" s="227">
        <f>IF(N255="základní",J255,0)</f>
        <v>0</v>
      </c>
      <c r="BF255" s="227">
        <f>IF(N255="snížená",J255,0)</f>
        <v>0</v>
      </c>
      <c r="BG255" s="227">
        <f>IF(N255="zákl. přenesená",J255,0)</f>
        <v>0</v>
      </c>
      <c r="BH255" s="227">
        <f>IF(N255="sníž. přenesená",J255,0)</f>
        <v>0</v>
      </c>
      <c r="BI255" s="227">
        <f>IF(N255="nulová",J255,0)</f>
        <v>0</v>
      </c>
      <c r="BJ255" s="19" t="s">
        <v>79</v>
      </c>
      <c r="BK255" s="227">
        <f>ROUND(I255*H255,2)</f>
        <v>0</v>
      </c>
      <c r="BL255" s="19" t="s">
        <v>181</v>
      </c>
      <c r="BM255" s="226" t="s">
        <v>1177</v>
      </c>
    </row>
    <row r="256" s="2" customFormat="1">
      <c r="A256" s="40"/>
      <c r="B256" s="41"/>
      <c r="C256" s="42"/>
      <c r="D256" s="228" t="s">
        <v>183</v>
      </c>
      <c r="E256" s="42"/>
      <c r="F256" s="229" t="s">
        <v>3413</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183</v>
      </c>
      <c r="AU256" s="19" t="s">
        <v>79</v>
      </c>
    </row>
    <row r="257" s="2" customFormat="1" ht="16.5" customHeight="1">
      <c r="A257" s="40"/>
      <c r="B257" s="41"/>
      <c r="C257" s="245" t="s">
        <v>702</v>
      </c>
      <c r="D257" s="245" t="s">
        <v>269</v>
      </c>
      <c r="E257" s="246" t="s">
        <v>3414</v>
      </c>
      <c r="F257" s="247" t="s">
        <v>3415</v>
      </c>
      <c r="G257" s="248" t="s">
        <v>179</v>
      </c>
      <c r="H257" s="249">
        <v>12</v>
      </c>
      <c r="I257" s="250"/>
      <c r="J257" s="251">
        <f>ROUND(I257*H257,2)</f>
        <v>0</v>
      </c>
      <c r="K257" s="247" t="s">
        <v>19</v>
      </c>
      <c r="L257" s="252"/>
      <c r="M257" s="253" t="s">
        <v>19</v>
      </c>
      <c r="N257" s="254"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227</v>
      </c>
      <c r="AT257" s="226" t="s">
        <v>269</v>
      </c>
      <c r="AU257" s="226" t="s">
        <v>79</v>
      </c>
      <c r="AY257" s="19" t="s">
        <v>174</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181</v>
      </c>
      <c r="BM257" s="226" t="s">
        <v>1192</v>
      </c>
    </row>
    <row r="258" s="2" customFormat="1">
      <c r="A258" s="40"/>
      <c r="B258" s="41"/>
      <c r="C258" s="42"/>
      <c r="D258" s="228" t="s">
        <v>183</v>
      </c>
      <c r="E258" s="42"/>
      <c r="F258" s="229" t="s">
        <v>3415</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183</v>
      </c>
      <c r="AU258" s="19" t="s">
        <v>79</v>
      </c>
    </row>
    <row r="259" s="2" customFormat="1" ht="16.5" customHeight="1">
      <c r="A259" s="40"/>
      <c r="B259" s="41"/>
      <c r="C259" s="245" t="s">
        <v>712</v>
      </c>
      <c r="D259" s="245" t="s">
        <v>269</v>
      </c>
      <c r="E259" s="246" t="s">
        <v>3416</v>
      </c>
      <c r="F259" s="247" t="s">
        <v>3417</v>
      </c>
      <c r="G259" s="248" t="s">
        <v>179</v>
      </c>
      <c r="H259" s="249">
        <v>18</v>
      </c>
      <c r="I259" s="250"/>
      <c r="J259" s="251">
        <f>ROUND(I259*H259,2)</f>
        <v>0</v>
      </c>
      <c r="K259" s="247" t="s">
        <v>19</v>
      </c>
      <c r="L259" s="252"/>
      <c r="M259" s="253" t="s">
        <v>19</v>
      </c>
      <c r="N259" s="254"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227</v>
      </c>
      <c r="AT259" s="226" t="s">
        <v>269</v>
      </c>
      <c r="AU259" s="226" t="s">
        <v>79</v>
      </c>
      <c r="AY259" s="19" t="s">
        <v>174</v>
      </c>
      <c r="BE259" s="227">
        <f>IF(N259="základní",J259,0)</f>
        <v>0</v>
      </c>
      <c r="BF259" s="227">
        <f>IF(N259="snížená",J259,0)</f>
        <v>0</v>
      </c>
      <c r="BG259" s="227">
        <f>IF(N259="zákl. přenesená",J259,0)</f>
        <v>0</v>
      </c>
      <c r="BH259" s="227">
        <f>IF(N259="sníž. přenesená",J259,0)</f>
        <v>0</v>
      </c>
      <c r="BI259" s="227">
        <f>IF(N259="nulová",J259,0)</f>
        <v>0</v>
      </c>
      <c r="BJ259" s="19" t="s">
        <v>79</v>
      </c>
      <c r="BK259" s="227">
        <f>ROUND(I259*H259,2)</f>
        <v>0</v>
      </c>
      <c r="BL259" s="19" t="s">
        <v>181</v>
      </c>
      <c r="BM259" s="226" t="s">
        <v>1204</v>
      </c>
    </row>
    <row r="260" s="2" customFormat="1">
      <c r="A260" s="40"/>
      <c r="B260" s="41"/>
      <c r="C260" s="42"/>
      <c r="D260" s="228" t="s">
        <v>183</v>
      </c>
      <c r="E260" s="42"/>
      <c r="F260" s="229" t="s">
        <v>3417</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183</v>
      </c>
      <c r="AU260" s="19" t="s">
        <v>79</v>
      </c>
    </row>
    <row r="261" s="2" customFormat="1" ht="16.5" customHeight="1">
      <c r="A261" s="40"/>
      <c r="B261" s="41"/>
      <c r="C261" s="245" t="s">
        <v>717</v>
      </c>
      <c r="D261" s="245" t="s">
        <v>269</v>
      </c>
      <c r="E261" s="246" t="s">
        <v>3418</v>
      </c>
      <c r="F261" s="247" t="s">
        <v>3419</v>
      </c>
      <c r="G261" s="248" t="s">
        <v>179</v>
      </c>
      <c r="H261" s="249">
        <v>18</v>
      </c>
      <c r="I261" s="250"/>
      <c r="J261" s="251">
        <f>ROUND(I261*H261,2)</f>
        <v>0</v>
      </c>
      <c r="K261" s="247" t="s">
        <v>19</v>
      </c>
      <c r="L261" s="252"/>
      <c r="M261" s="253" t="s">
        <v>19</v>
      </c>
      <c r="N261" s="254"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227</v>
      </c>
      <c r="AT261" s="226" t="s">
        <v>269</v>
      </c>
      <c r="AU261" s="226" t="s">
        <v>79</v>
      </c>
      <c r="AY261" s="19" t="s">
        <v>174</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181</v>
      </c>
      <c r="BM261" s="226" t="s">
        <v>1219</v>
      </c>
    </row>
    <row r="262" s="2" customFormat="1">
      <c r="A262" s="40"/>
      <c r="B262" s="41"/>
      <c r="C262" s="42"/>
      <c r="D262" s="228" t="s">
        <v>183</v>
      </c>
      <c r="E262" s="42"/>
      <c r="F262" s="229" t="s">
        <v>3419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183</v>
      </c>
      <c r="AU262" s="19" t="s">
        <v>79</v>
      </c>
    </row>
    <row r="263" s="2" customFormat="1" ht="16.5" customHeight="1">
      <c r="A263" s="40"/>
      <c r="B263" s="41"/>
      <c r="C263" s="245" t="s">
        <v>722</v>
      </c>
      <c r="D263" s="245" t="s">
        <v>269</v>
      </c>
      <c r="E263" s="246" t="s">
        <v>3420</v>
      </c>
      <c r="F263" s="247" t="s">
        <v>3421</v>
      </c>
      <c r="G263" s="248" t="s">
        <v>2846</v>
      </c>
      <c r="H263" s="249">
        <v>12</v>
      </c>
      <c r="I263" s="250"/>
      <c r="J263" s="251">
        <f>ROUND(I263*H263,2)</f>
        <v>0</v>
      </c>
      <c r="K263" s="247" t="s">
        <v>19</v>
      </c>
      <c r="L263" s="252"/>
      <c r="M263" s="253" t="s">
        <v>19</v>
      </c>
      <c r="N263" s="254"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227</v>
      </c>
      <c r="AT263" s="226" t="s">
        <v>269</v>
      </c>
      <c r="AU263" s="226" t="s">
        <v>79</v>
      </c>
      <c r="AY263" s="19" t="s">
        <v>174</v>
      </c>
      <c r="BE263" s="227">
        <f>IF(N263="základní",J263,0)</f>
        <v>0</v>
      </c>
      <c r="BF263" s="227">
        <f>IF(N263="snížená",J263,0)</f>
        <v>0</v>
      </c>
      <c r="BG263" s="227">
        <f>IF(N263="zákl. přenesená",J263,0)</f>
        <v>0</v>
      </c>
      <c r="BH263" s="227">
        <f>IF(N263="sníž. přenesená",J263,0)</f>
        <v>0</v>
      </c>
      <c r="BI263" s="227">
        <f>IF(N263="nulová",J263,0)</f>
        <v>0</v>
      </c>
      <c r="BJ263" s="19" t="s">
        <v>79</v>
      </c>
      <c r="BK263" s="227">
        <f>ROUND(I263*H263,2)</f>
        <v>0</v>
      </c>
      <c r="BL263" s="19" t="s">
        <v>181</v>
      </c>
      <c r="BM263" s="226" t="s">
        <v>1232</v>
      </c>
    </row>
    <row r="264" s="2" customFormat="1">
      <c r="A264" s="40"/>
      <c r="B264" s="41"/>
      <c r="C264" s="42"/>
      <c r="D264" s="228" t="s">
        <v>183</v>
      </c>
      <c r="E264" s="42"/>
      <c r="F264" s="229" t="s">
        <v>3421</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183</v>
      </c>
      <c r="AU264" s="19" t="s">
        <v>79</v>
      </c>
    </row>
    <row r="265" s="2" customFormat="1" ht="16.5" customHeight="1">
      <c r="A265" s="40"/>
      <c r="B265" s="41"/>
      <c r="C265" s="245" t="s">
        <v>727</v>
      </c>
      <c r="D265" s="245" t="s">
        <v>269</v>
      </c>
      <c r="E265" s="246" t="s">
        <v>3422</v>
      </c>
      <c r="F265" s="247" t="s">
        <v>3423</v>
      </c>
      <c r="G265" s="248" t="s">
        <v>2846</v>
      </c>
      <c r="H265" s="249">
        <v>11</v>
      </c>
      <c r="I265" s="250"/>
      <c r="J265" s="251">
        <f>ROUND(I265*H265,2)</f>
        <v>0</v>
      </c>
      <c r="K265" s="247" t="s">
        <v>19</v>
      </c>
      <c r="L265" s="252"/>
      <c r="M265" s="253" t="s">
        <v>19</v>
      </c>
      <c r="N265" s="254"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227</v>
      </c>
      <c r="AT265" s="226" t="s">
        <v>269</v>
      </c>
      <c r="AU265" s="226" t="s">
        <v>79</v>
      </c>
      <c r="AY265" s="19" t="s">
        <v>174</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181</v>
      </c>
      <c r="BM265" s="226" t="s">
        <v>1245</v>
      </c>
    </row>
    <row r="266" s="2" customFormat="1">
      <c r="A266" s="40"/>
      <c r="B266" s="41"/>
      <c r="C266" s="42"/>
      <c r="D266" s="228" t="s">
        <v>183</v>
      </c>
      <c r="E266" s="42"/>
      <c r="F266" s="229" t="s">
        <v>3423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183</v>
      </c>
      <c r="AU266" s="19" t="s">
        <v>79</v>
      </c>
    </row>
    <row r="267" s="2" customFormat="1" ht="21.75" customHeight="1">
      <c r="A267" s="40"/>
      <c r="B267" s="41"/>
      <c r="C267" s="245" t="s">
        <v>733</v>
      </c>
      <c r="D267" s="245" t="s">
        <v>269</v>
      </c>
      <c r="E267" s="246" t="s">
        <v>3424</v>
      </c>
      <c r="F267" s="247" t="s">
        <v>3425</v>
      </c>
      <c r="G267" s="248" t="s">
        <v>2846</v>
      </c>
      <c r="H267" s="249">
        <v>2</v>
      </c>
      <c r="I267" s="250"/>
      <c r="J267" s="251">
        <f>ROUND(I267*H267,2)</f>
        <v>0</v>
      </c>
      <c r="K267" s="247" t="s">
        <v>19</v>
      </c>
      <c r="L267" s="252"/>
      <c r="M267" s="253" t="s">
        <v>19</v>
      </c>
      <c r="N267" s="254"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227</v>
      </c>
      <c r="AT267" s="226" t="s">
        <v>269</v>
      </c>
      <c r="AU267" s="226" t="s">
        <v>79</v>
      </c>
      <c r="AY267" s="19" t="s">
        <v>174</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181</v>
      </c>
      <c r="BM267" s="226" t="s">
        <v>1262</v>
      </c>
    </row>
    <row r="268" s="2" customFormat="1">
      <c r="A268" s="40"/>
      <c r="B268" s="41"/>
      <c r="C268" s="42"/>
      <c r="D268" s="228" t="s">
        <v>183</v>
      </c>
      <c r="E268" s="42"/>
      <c r="F268" s="229" t="s">
        <v>3425</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183</v>
      </c>
      <c r="AU268" s="19" t="s">
        <v>79</v>
      </c>
    </row>
    <row r="269" s="2" customFormat="1" ht="16.5" customHeight="1">
      <c r="A269" s="40"/>
      <c r="B269" s="41"/>
      <c r="C269" s="245" t="s">
        <v>738</v>
      </c>
      <c r="D269" s="245" t="s">
        <v>269</v>
      </c>
      <c r="E269" s="246" t="s">
        <v>3426</v>
      </c>
      <c r="F269" s="247" t="s">
        <v>3427</v>
      </c>
      <c r="G269" s="248" t="s">
        <v>2846</v>
      </c>
      <c r="H269" s="249">
        <v>1</v>
      </c>
      <c r="I269" s="250"/>
      <c r="J269" s="251">
        <f>ROUND(I269*H269,2)</f>
        <v>0</v>
      </c>
      <c r="K269" s="247" t="s">
        <v>19</v>
      </c>
      <c r="L269" s="252"/>
      <c r="M269" s="253" t="s">
        <v>19</v>
      </c>
      <c r="N269" s="254"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227</v>
      </c>
      <c r="AT269" s="226" t="s">
        <v>269</v>
      </c>
      <c r="AU269" s="226" t="s">
        <v>79</v>
      </c>
      <c r="AY269" s="19" t="s">
        <v>174</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181</v>
      </c>
      <c r="BM269" s="226" t="s">
        <v>1273</v>
      </c>
    </row>
    <row r="270" s="2" customFormat="1">
      <c r="A270" s="40"/>
      <c r="B270" s="41"/>
      <c r="C270" s="42"/>
      <c r="D270" s="228" t="s">
        <v>183</v>
      </c>
      <c r="E270" s="42"/>
      <c r="F270" s="229" t="s">
        <v>3427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183</v>
      </c>
      <c r="AU270" s="19" t="s">
        <v>79</v>
      </c>
    </row>
    <row r="271" s="2" customFormat="1" ht="16.5" customHeight="1">
      <c r="A271" s="40"/>
      <c r="B271" s="41"/>
      <c r="C271" s="245" t="s">
        <v>744</v>
      </c>
      <c r="D271" s="245" t="s">
        <v>269</v>
      </c>
      <c r="E271" s="246" t="s">
        <v>3428</v>
      </c>
      <c r="F271" s="247" t="s">
        <v>3429</v>
      </c>
      <c r="G271" s="248" t="s">
        <v>2846</v>
      </c>
      <c r="H271" s="249">
        <v>6</v>
      </c>
      <c r="I271" s="250"/>
      <c r="J271" s="251">
        <f>ROUND(I271*H271,2)</f>
        <v>0</v>
      </c>
      <c r="K271" s="247" t="s">
        <v>19</v>
      </c>
      <c r="L271" s="252"/>
      <c r="M271" s="253" t="s">
        <v>19</v>
      </c>
      <c r="N271" s="254"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227</v>
      </c>
      <c r="AT271" s="226" t="s">
        <v>269</v>
      </c>
      <c r="AU271" s="226" t="s">
        <v>79</v>
      </c>
      <c r="AY271" s="19" t="s">
        <v>174</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181</v>
      </c>
      <c r="BM271" s="226" t="s">
        <v>1283</v>
      </c>
    </row>
    <row r="272" s="2" customFormat="1">
      <c r="A272" s="40"/>
      <c r="B272" s="41"/>
      <c r="C272" s="42"/>
      <c r="D272" s="228" t="s">
        <v>183</v>
      </c>
      <c r="E272" s="42"/>
      <c r="F272" s="229" t="s">
        <v>3429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183</v>
      </c>
      <c r="AU272" s="19" t="s">
        <v>79</v>
      </c>
    </row>
    <row r="273" s="2" customFormat="1" ht="16.5" customHeight="1">
      <c r="A273" s="40"/>
      <c r="B273" s="41"/>
      <c r="C273" s="245" t="s">
        <v>750</v>
      </c>
      <c r="D273" s="245" t="s">
        <v>269</v>
      </c>
      <c r="E273" s="246" t="s">
        <v>3430</v>
      </c>
      <c r="F273" s="247" t="s">
        <v>3431</v>
      </c>
      <c r="G273" s="248" t="s">
        <v>3299</v>
      </c>
      <c r="H273" s="249">
        <v>50</v>
      </c>
      <c r="I273" s="250"/>
      <c r="J273" s="251">
        <f>ROUND(I273*H273,2)</f>
        <v>0</v>
      </c>
      <c r="K273" s="247" t="s">
        <v>19</v>
      </c>
      <c r="L273" s="252"/>
      <c r="M273" s="253" t="s">
        <v>19</v>
      </c>
      <c r="N273" s="254"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227</v>
      </c>
      <c r="AT273" s="226" t="s">
        <v>269</v>
      </c>
      <c r="AU273" s="226" t="s">
        <v>79</v>
      </c>
      <c r="AY273" s="19" t="s">
        <v>174</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181</v>
      </c>
      <c r="BM273" s="226" t="s">
        <v>1297</v>
      </c>
    </row>
    <row r="274" s="2" customFormat="1">
      <c r="A274" s="40"/>
      <c r="B274" s="41"/>
      <c r="C274" s="42"/>
      <c r="D274" s="228" t="s">
        <v>183</v>
      </c>
      <c r="E274" s="42"/>
      <c r="F274" s="229" t="s">
        <v>3431</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183</v>
      </c>
      <c r="AU274" s="19" t="s">
        <v>79</v>
      </c>
    </row>
    <row r="275" s="2" customFormat="1" ht="16.5" customHeight="1">
      <c r="A275" s="40"/>
      <c r="B275" s="41"/>
      <c r="C275" s="245" t="s">
        <v>758</v>
      </c>
      <c r="D275" s="245" t="s">
        <v>269</v>
      </c>
      <c r="E275" s="246" t="s">
        <v>3432</v>
      </c>
      <c r="F275" s="247" t="s">
        <v>3433</v>
      </c>
      <c r="G275" s="248" t="s">
        <v>3299</v>
      </c>
      <c r="H275" s="249">
        <v>50</v>
      </c>
      <c r="I275" s="250"/>
      <c r="J275" s="251">
        <f>ROUND(I275*H275,2)</f>
        <v>0</v>
      </c>
      <c r="K275" s="247" t="s">
        <v>19</v>
      </c>
      <c r="L275" s="252"/>
      <c r="M275" s="253" t="s">
        <v>19</v>
      </c>
      <c r="N275" s="254"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227</v>
      </c>
      <c r="AT275" s="226" t="s">
        <v>269</v>
      </c>
      <c r="AU275" s="226" t="s">
        <v>79</v>
      </c>
      <c r="AY275" s="19" t="s">
        <v>174</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181</v>
      </c>
      <c r="BM275" s="226" t="s">
        <v>1312</v>
      </c>
    </row>
    <row r="276" s="2" customFormat="1">
      <c r="A276" s="40"/>
      <c r="B276" s="41"/>
      <c r="C276" s="42"/>
      <c r="D276" s="228" t="s">
        <v>183</v>
      </c>
      <c r="E276" s="42"/>
      <c r="F276" s="229" t="s">
        <v>3433</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183</v>
      </c>
      <c r="AU276" s="19" t="s">
        <v>79</v>
      </c>
    </row>
    <row r="277" s="2" customFormat="1" ht="16.5" customHeight="1">
      <c r="A277" s="40"/>
      <c r="B277" s="41"/>
      <c r="C277" s="245" t="s">
        <v>765</v>
      </c>
      <c r="D277" s="245" t="s">
        <v>269</v>
      </c>
      <c r="E277" s="246" t="s">
        <v>3434</v>
      </c>
      <c r="F277" s="247" t="s">
        <v>3435</v>
      </c>
      <c r="G277" s="248" t="s">
        <v>179</v>
      </c>
      <c r="H277" s="249">
        <v>30</v>
      </c>
      <c r="I277" s="250"/>
      <c r="J277" s="251">
        <f>ROUND(I277*H277,2)</f>
        <v>0</v>
      </c>
      <c r="K277" s="247" t="s">
        <v>19</v>
      </c>
      <c r="L277" s="252"/>
      <c r="M277" s="253" t="s">
        <v>19</v>
      </c>
      <c r="N277" s="254"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227</v>
      </c>
      <c r="AT277" s="226" t="s">
        <v>269</v>
      </c>
      <c r="AU277" s="226" t="s">
        <v>79</v>
      </c>
      <c r="AY277" s="19" t="s">
        <v>174</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181</v>
      </c>
      <c r="BM277" s="226" t="s">
        <v>1324</v>
      </c>
    </row>
    <row r="278" s="2" customFormat="1">
      <c r="A278" s="40"/>
      <c r="B278" s="41"/>
      <c r="C278" s="42"/>
      <c r="D278" s="228" t="s">
        <v>183</v>
      </c>
      <c r="E278" s="42"/>
      <c r="F278" s="229" t="s">
        <v>3435</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183</v>
      </c>
      <c r="AU278" s="19" t="s">
        <v>79</v>
      </c>
    </row>
    <row r="279" s="2" customFormat="1" ht="16.5" customHeight="1">
      <c r="A279" s="40"/>
      <c r="B279" s="41"/>
      <c r="C279" s="245" t="s">
        <v>771</v>
      </c>
      <c r="D279" s="245" t="s">
        <v>269</v>
      </c>
      <c r="E279" s="246" t="s">
        <v>3436</v>
      </c>
      <c r="F279" s="247" t="s">
        <v>3437</v>
      </c>
      <c r="G279" s="248" t="s">
        <v>179</v>
      </c>
      <c r="H279" s="249">
        <v>150</v>
      </c>
      <c r="I279" s="250"/>
      <c r="J279" s="251">
        <f>ROUND(I279*H279,2)</f>
        <v>0</v>
      </c>
      <c r="K279" s="247" t="s">
        <v>19</v>
      </c>
      <c r="L279" s="252"/>
      <c r="M279" s="253" t="s">
        <v>19</v>
      </c>
      <c r="N279" s="254"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227</v>
      </c>
      <c r="AT279" s="226" t="s">
        <v>269</v>
      </c>
      <c r="AU279" s="226" t="s">
        <v>79</v>
      </c>
      <c r="AY279" s="19" t="s">
        <v>174</v>
      </c>
      <c r="BE279" s="227">
        <f>IF(N279="základní",J279,0)</f>
        <v>0</v>
      </c>
      <c r="BF279" s="227">
        <f>IF(N279="snížená",J279,0)</f>
        <v>0</v>
      </c>
      <c r="BG279" s="227">
        <f>IF(N279="zákl. přenesená",J279,0)</f>
        <v>0</v>
      </c>
      <c r="BH279" s="227">
        <f>IF(N279="sníž. přenesená",J279,0)</f>
        <v>0</v>
      </c>
      <c r="BI279" s="227">
        <f>IF(N279="nulová",J279,0)</f>
        <v>0</v>
      </c>
      <c r="BJ279" s="19" t="s">
        <v>79</v>
      </c>
      <c r="BK279" s="227">
        <f>ROUND(I279*H279,2)</f>
        <v>0</v>
      </c>
      <c r="BL279" s="19" t="s">
        <v>181</v>
      </c>
      <c r="BM279" s="226" t="s">
        <v>1336</v>
      </c>
    </row>
    <row r="280" s="2" customFormat="1">
      <c r="A280" s="40"/>
      <c r="B280" s="41"/>
      <c r="C280" s="42"/>
      <c r="D280" s="228" t="s">
        <v>183</v>
      </c>
      <c r="E280" s="42"/>
      <c r="F280" s="229" t="s">
        <v>3437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183</v>
      </c>
      <c r="AU280" s="19" t="s">
        <v>79</v>
      </c>
    </row>
    <row r="281" s="2" customFormat="1" ht="16.5" customHeight="1">
      <c r="A281" s="40"/>
      <c r="B281" s="41"/>
      <c r="C281" s="245" t="s">
        <v>777</v>
      </c>
      <c r="D281" s="245" t="s">
        <v>269</v>
      </c>
      <c r="E281" s="246" t="s">
        <v>3438</v>
      </c>
      <c r="F281" s="247" t="s">
        <v>3439</v>
      </c>
      <c r="G281" s="248" t="s">
        <v>179</v>
      </c>
      <c r="H281" s="249">
        <v>200</v>
      </c>
      <c r="I281" s="250"/>
      <c r="J281" s="251">
        <f>ROUND(I281*H281,2)</f>
        <v>0</v>
      </c>
      <c r="K281" s="247" t="s">
        <v>19</v>
      </c>
      <c r="L281" s="252"/>
      <c r="M281" s="253" t="s">
        <v>19</v>
      </c>
      <c r="N281" s="254"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227</v>
      </c>
      <c r="AT281" s="226" t="s">
        <v>269</v>
      </c>
      <c r="AU281" s="226" t="s">
        <v>79</v>
      </c>
      <c r="AY281" s="19" t="s">
        <v>174</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181</v>
      </c>
      <c r="BM281" s="226" t="s">
        <v>1347</v>
      </c>
    </row>
    <row r="282" s="2" customFormat="1">
      <c r="A282" s="40"/>
      <c r="B282" s="41"/>
      <c r="C282" s="42"/>
      <c r="D282" s="228" t="s">
        <v>183</v>
      </c>
      <c r="E282" s="42"/>
      <c r="F282" s="229" t="s">
        <v>3439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183</v>
      </c>
      <c r="AU282" s="19" t="s">
        <v>79</v>
      </c>
    </row>
    <row r="283" s="2" customFormat="1" ht="16.5" customHeight="1">
      <c r="A283" s="40"/>
      <c r="B283" s="41"/>
      <c r="C283" s="245" t="s">
        <v>784</v>
      </c>
      <c r="D283" s="245" t="s">
        <v>269</v>
      </c>
      <c r="E283" s="246" t="s">
        <v>3440</v>
      </c>
      <c r="F283" s="247" t="s">
        <v>3441</v>
      </c>
      <c r="G283" s="248" t="s">
        <v>179</v>
      </c>
      <c r="H283" s="249">
        <v>60</v>
      </c>
      <c r="I283" s="250"/>
      <c r="J283" s="251">
        <f>ROUND(I283*H283,2)</f>
        <v>0</v>
      </c>
      <c r="K283" s="247" t="s">
        <v>19</v>
      </c>
      <c r="L283" s="252"/>
      <c r="M283" s="253" t="s">
        <v>19</v>
      </c>
      <c r="N283" s="254"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227</v>
      </c>
      <c r="AT283" s="226" t="s">
        <v>269</v>
      </c>
      <c r="AU283" s="226" t="s">
        <v>79</v>
      </c>
      <c r="AY283" s="19" t="s">
        <v>174</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181</v>
      </c>
      <c r="BM283" s="226" t="s">
        <v>1359</v>
      </c>
    </row>
    <row r="284" s="2" customFormat="1">
      <c r="A284" s="40"/>
      <c r="B284" s="41"/>
      <c r="C284" s="42"/>
      <c r="D284" s="228" t="s">
        <v>183</v>
      </c>
      <c r="E284" s="42"/>
      <c r="F284" s="229" t="s">
        <v>3441</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183</v>
      </c>
      <c r="AU284" s="19" t="s">
        <v>79</v>
      </c>
    </row>
    <row r="285" s="2" customFormat="1" ht="16.5" customHeight="1">
      <c r="A285" s="40"/>
      <c r="B285" s="41"/>
      <c r="C285" s="245" t="s">
        <v>790</v>
      </c>
      <c r="D285" s="245" t="s">
        <v>269</v>
      </c>
      <c r="E285" s="246" t="s">
        <v>3442</v>
      </c>
      <c r="F285" s="247" t="s">
        <v>3443</v>
      </c>
      <c r="G285" s="248" t="s">
        <v>179</v>
      </c>
      <c r="H285" s="249">
        <v>60</v>
      </c>
      <c r="I285" s="250"/>
      <c r="J285" s="251">
        <f>ROUND(I285*H285,2)</f>
        <v>0</v>
      </c>
      <c r="K285" s="247" t="s">
        <v>19</v>
      </c>
      <c r="L285" s="252"/>
      <c r="M285" s="253" t="s">
        <v>19</v>
      </c>
      <c r="N285" s="254" t="s">
        <v>43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227</v>
      </c>
      <c r="AT285" s="226" t="s">
        <v>269</v>
      </c>
      <c r="AU285" s="226" t="s">
        <v>79</v>
      </c>
      <c r="AY285" s="19" t="s">
        <v>174</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181</v>
      </c>
      <c r="BM285" s="226" t="s">
        <v>1370</v>
      </c>
    </row>
    <row r="286" s="2" customFormat="1">
      <c r="A286" s="40"/>
      <c r="B286" s="41"/>
      <c r="C286" s="42"/>
      <c r="D286" s="228" t="s">
        <v>183</v>
      </c>
      <c r="E286" s="42"/>
      <c r="F286" s="229" t="s">
        <v>3443</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183</v>
      </c>
      <c r="AU286" s="19" t="s">
        <v>79</v>
      </c>
    </row>
    <row r="287" s="2" customFormat="1" ht="16.5" customHeight="1">
      <c r="A287" s="40"/>
      <c r="B287" s="41"/>
      <c r="C287" s="245" t="s">
        <v>796</v>
      </c>
      <c r="D287" s="245" t="s">
        <v>269</v>
      </c>
      <c r="E287" s="246" t="s">
        <v>3444</v>
      </c>
      <c r="F287" s="247" t="s">
        <v>3445</v>
      </c>
      <c r="G287" s="248" t="s">
        <v>179</v>
      </c>
      <c r="H287" s="249">
        <v>45</v>
      </c>
      <c r="I287" s="250"/>
      <c r="J287" s="251">
        <f>ROUND(I287*H287,2)</f>
        <v>0</v>
      </c>
      <c r="K287" s="247" t="s">
        <v>19</v>
      </c>
      <c r="L287" s="252"/>
      <c r="M287" s="253" t="s">
        <v>19</v>
      </c>
      <c r="N287" s="254"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227</v>
      </c>
      <c r="AT287" s="226" t="s">
        <v>269</v>
      </c>
      <c r="AU287" s="226" t="s">
        <v>79</v>
      </c>
      <c r="AY287" s="19" t="s">
        <v>174</v>
      </c>
      <c r="BE287" s="227">
        <f>IF(N287="základní",J287,0)</f>
        <v>0</v>
      </c>
      <c r="BF287" s="227">
        <f>IF(N287="snížená",J287,0)</f>
        <v>0</v>
      </c>
      <c r="BG287" s="227">
        <f>IF(N287="zákl. přenesená",J287,0)</f>
        <v>0</v>
      </c>
      <c r="BH287" s="227">
        <f>IF(N287="sníž. přenesená",J287,0)</f>
        <v>0</v>
      </c>
      <c r="BI287" s="227">
        <f>IF(N287="nulová",J287,0)</f>
        <v>0</v>
      </c>
      <c r="BJ287" s="19" t="s">
        <v>79</v>
      </c>
      <c r="BK287" s="227">
        <f>ROUND(I287*H287,2)</f>
        <v>0</v>
      </c>
      <c r="BL287" s="19" t="s">
        <v>181</v>
      </c>
      <c r="BM287" s="226" t="s">
        <v>1383</v>
      </c>
    </row>
    <row r="288" s="2" customFormat="1">
      <c r="A288" s="40"/>
      <c r="B288" s="41"/>
      <c r="C288" s="42"/>
      <c r="D288" s="228" t="s">
        <v>183</v>
      </c>
      <c r="E288" s="42"/>
      <c r="F288" s="229" t="s">
        <v>3445</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183</v>
      </c>
      <c r="AU288" s="19" t="s">
        <v>79</v>
      </c>
    </row>
    <row r="289" s="2" customFormat="1" ht="16.5" customHeight="1">
      <c r="A289" s="40"/>
      <c r="B289" s="41"/>
      <c r="C289" s="245" t="s">
        <v>801</v>
      </c>
      <c r="D289" s="245" t="s">
        <v>269</v>
      </c>
      <c r="E289" s="246" t="s">
        <v>3446</v>
      </c>
      <c r="F289" s="247" t="s">
        <v>3447</v>
      </c>
      <c r="G289" s="248" t="s">
        <v>179</v>
      </c>
      <c r="H289" s="249">
        <v>8</v>
      </c>
      <c r="I289" s="250"/>
      <c r="J289" s="251">
        <f>ROUND(I289*H289,2)</f>
        <v>0</v>
      </c>
      <c r="K289" s="247" t="s">
        <v>19</v>
      </c>
      <c r="L289" s="252"/>
      <c r="M289" s="253" t="s">
        <v>19</v>
      </c>
      <c r="N289" s="254"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227</v>
      </c>
      <c r="AT289" s="226" t="s">
        <v>269</v>
      </c>
      <c r="AU289" s="226" t="s">
        <v>79</v>
      </c>
      <c r="AY289" s="19" t="s">
        <v>174</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181</v>
      </c>
      <c r="BM289" s="226" t="s">
        <v>1397</v>
      </c>
    </row>
    <row r="290" s="2" customFormat="1">
      <c r="A290" s="40"/>
      <c r="B290" s="41"/>
      <c r="C290" s="42"/>
      <c r="D290" s="228" t="s">
        <v>183</v>
      </c>
      <c r="E290" s="42"/>
      <c r="F290" s="229" t="s">
        <v>3447</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183</v>
      </c>
      <c r="AU290" s="19" t="s">
        <v>79</v>
      </c>
    </row>
    <row r="291" s="2" customFormat="1" ht="16.5" customHeight="1">
      <c r="A291" s="40"/>
      <c r="B291" s="41"/>
      <c r="C291" s="245" t="s">
        <v>806</v>
      </c>
      <c r="D291" s="245" t="s">
        <v>269</v>
      </c>
      <c r="E291" s="246" t="s">
        <v>3448</v>
      </c>
      <c r="F291" s="247" t="s">
        <v>3449</v>
      </c>
      <c r="G291" s="248" t="s">
        <v>2846</v>
      </c>
      <c r="H291" s="249">
        <v>10</v>
      </c>
      <c r="I291" s="250"/>
      <c r="J291" s="251">
        <f>ROUND(I291*H291,2)</f>
        <v>0</v>
      </c>
      <c r="K291" s="247" t="s">
        <v>19</v>
      </c>
      <c r="L291" s="252"/>
      <c r="M291" s="253" t="s">
        <v>19</v>
      </c>
      <c r="N291" s="254"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227</v>
      </c>
      <c r="AT291" s="226" t="s">
        <v>269</v>
      </c>
      <c r="AU291" s="226" t="s">
        <v>79</v>
      </c>
      <c r="AY291" s="19" t="s">
        <v>174</v>
      </c>
      <c r="BE291" s="227">
        <f>IF(N291="základní",J291,0)</f>
        <v>0</v>
      </c>
      <c r="BF291" s="227">
        <f>IF(N291="snížená",J291,0)</f>
        <v>0</v>
      </c>
      <c r="BG291" s="227">
        <f>IF(N291="zákl. přenesená",J291,0)</f>
        <v>0</v>
      </c>
      <c r="BH291" s="227">
        <f>IF(N291="sníž. přenesená",J291,0)</f>
        <v>0</v>
      </c>
      <c r="BI291" s="227">
        <f>IF(N291="nulová",J291,0)</f>
        <v>0</v>
      </c>
      <c r="BJ291" s="19" t="s">
        <v>79</v>
      </c>
      <c r="BK291" s="227">
        <f>ROUND(I291*H291,2)</f>
        <v>0</v>
      </c>
      <c r="BL291" s="19" t="s">
        <v>181</v>
      </c>
      <c r="BM291" s="226" t="s">
        <v>1406</v>
      </c>
    </row>
    <row r="292" s="2" customFormat="1">
      <c r="A292" s="40"/>
      <c r="B292" s="41"/>
      <c r="C292" s="42"/>
      <c r="D292" s="228" t="s">
        <v>183</v>
      </c>
      <c r="E292" s="42"/>
      <c r="F292" s="229" t="s">
        <v>3449</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183</v>
      </c>
      <c r="AU292" s="19" t="s">
        <v>79</v>
      </c>
    </row>
    <row r="293" s="2" customFormat="1" ht="16.5" customHeight="1">
      <c r="A293" s="40"/>
      <c r="B293" s="41"/>
      <c r="C293" s="245" t="s">
        <v>808</v>
      </c>
      <c r="D293" s="245" t="s">
        <v>269</v>
      </c>
      <c r="E293" s="246" t="s">
        <v>3450</v>
      </c>
      <c r="F293" s="247" t="s">
        <v>3451</v>
      </c>
      <c r="G293" s="248" t="s">
        <v>2846</v>
      </c>
      <c r="H293" s="249">
        <v>1</v>
      </c>
      <c r="I293" s="250"/>
      <c r="J293" s="251">
        <f>ROUND(I293*H293,2)</f>
        <v>0</v>
      </c>
      <c r="K293" s="247" t="s">
        <v>19</v>
      </c>
      <c r="L293" s="252"/>
      <c r="M293" s="253" t="s">
        <v>19</v>
      </c>
      <c r="N293" s="254" t="s">
        <v>43</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227</v>
      </c>
      <c r="AT293" s="226" t="s">
        <v>269</v>
      </c>
      <c r="AU293" s="226" t="s">
        <v>79</v>
      </c>
      <c r="AY293" s="19" t="s">
        <v>174</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181</v>
      </c>
      <c r="BM293" s="226" t="s">
        <v>1417</v>
      </c>
    </row>
    <row r="294" s="2" customFormat="1">
      <c r="A294" s="40"/>
      <c r="B294" s="41"/>
      <c r="C294" s="42"/>
      <c r="D294" s="228" t="s">
        <v>183</v>
      </c>
      <c r="E294" s="42"/>
      <c r="F294" s="229" t="s">
        <v>3451</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183</v>
      </c>
      <c r="AU294" s="19" t="s">
        <v>79</v>
      </c>
    </row>
    <row r="295" s="2" customFormat="1" ht="21.75" customHeight="1">
      <c r="A295" s="40"/>
      <c r="B295" s="41"/>
      <c r="C295" s="245" t="s">
        <v>814</v>
      </c>
      <c r="D295" s="245" t="s">
        <v>269</v>
      </c>
      <c r="E295" s="246" t="s">
        <v>3452</v>
      </c>
      <c r="F295" s="247" t="s">
        <v>3453</v>
      </c>
      <c r="G295" s="248" t="s">
        <v>179</v>
      </c>
      <c r="H295" s="249">
        <v>25</v>
      </c>
      <c r="I295" s="250"/>
      <c r="J295" s="251">
        <f>ROUND(I295*H295,2)</f>
        <v>0</v>
      </c>
      <c r="K295" s="247" t="s">
        <v>19</v>
      </c>
      <c r="L295" s="252"/>
      <c r="M295" s="253" t="s">
        <v>19</v>
      </c>
      <c r="N295" s="254" t="s">
        <v>43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227</v>
      </c>
      <c r="AT295" s="226" t="s">
        <v>269</v>
      </c>
      <c r="AU295" s="226" t="s">
        <v>79</v>
      </c>
      <c r="AY295" s="19" t="s">
        <v>174</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181</v>
      </c>
      <c r="BM295" s="226" t="s">
        <v>1431</v>
      </c>
    </row>
    <row r="296" s="2" customFormat="1">
      <c r="A296" s="40"/>
      <c r="B296" s="41"/>
      <c r="C296" s="42"/>
      <c r="D296" s="228" t="s">
        <v>183</v>
      </c>
      <c r="E296" s="42"/>
      <c r="F296" s="229" t="s">
        <v>3453</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183</v>
      </c>
      <c r="AU296" s="19" t="s">
        <v>79</v>
      </c>
    </row>
    <row r="297" s="2" customFormat="1">
      <c r="A297" s="40"/>
      <c r="B297" s="41"/>
      <c r="C297" s="245" t="s">
        <v>821</v>
      </c>
      <c r="D297" s="245" t="s">
        <v>269</v>
      </c>
      <c r="E297" s="246" t="s">
        <v>3454</v>
      </c>
      <c r="F297" s="247" t="s">
        <v>3455</v>
      </c>
      <c r="G297" s="248" t="s">
        <v>2846</v>
      </c>
      <c r="H297" s="249">
        <v>2</v>
      </c>
      <c r="I297" s="250"/>
      <c r="J297" s="251">
        <f>ROUND(I297*H297,2)</f>
        <v>0</v>
      </c>
      <c r="K297" s="247" t="s">
        <v>19</v>
      </c>
      <c r="L297" s="252"/>
      <c r="M297" s="253" t="s">
        <v>19</v>
      </c>
      <c r="N297" s="254" t="s">
        <v>43</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227</v>
      </c>
      <c r="AT297" s="226" t="s">
        <v>269</v>
      </c>
      <c r="AU297" s="226" t="s">
        <v>79</v>
      </c>
      <c r="AY297" s="19" t="s">
        <v>174</v>
      </c>
      <c r="BE297" s="227">
        <f>IF(N297="základní",J297,0)</f>
        <v>0</v>
      </c>
      <c r="BF297" s="227">
        <f>IF(N297="snížená",J297,0)</f>
        <v>0</v>
      </c>
      <c r="BG297" s="227">
        <f>IF(N297="zákl. přenesená",J297,0)</f>
        <v>0</v>
      </c>
      <c r="BH297" s="227">
        <f>IF(N297="sníž. přenesená",J297,0)</f>
        <v>0</v>
      </c>
      <c r="BI297" s="227">
        <f>IF(N297="nulová",J297,0)</f>
        <v>0</v>
      </c>
      <c r="BJ297" s="19" t="s">
        <v>79</v>
      </c>
      <c r="BK297" s="227">
        <f>ROUND(I297*H297,2)</f>
        <v>0</v>
      </c>
      <c r="BL297" s="19" t="s">
        <v>181</v>
      </c>
      <c r="BM297" s="226" t="s">
        <v>1442</v>
      </c>
    </row>
    <row r="298" s="2" customFormat="1">
      <c r="A298" s="40"/>
      <c r="B298" s="41"/>
      <c r="C298" s="42"/>
      <c r="D298" s="228" t="s">
        <v>183</v>
      </c>
      <c r="E298" s="42"/>
      <c r="F298" s="229" t="s">
        <v>3455</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183</v>
      </c>
      <c r="AU298" s="19" t="s">
        <v>79</v>
      </c>
    </row>
    <row r="299" s="2" customFormat="1" ht="21.75" customHeight="1">
      <c r="A299" s="40"/>
      <c r="B299" s="41"/>
      <c r="C299" s="245" t="s">
        <v>831</v>
      </c>
      <c r="D299" s="245" t="s">
        <v>269</v>
      </c>
      <c r="E299" s="246" t="s">
        <v>3456</v>
      </c>
      <c r="F299" s="247" t="s">
        <v>3457</v>
      </c>
      <c r="G299" s="248" t="s">
        <v>2915</v>
      </c>
      <c r="H299" s="249">
        <v>2</v>
      </c>
      <c r="I299" s="250"/>
      <c r="J299" s="251">
        <f>ROUND(I299*H299,2)</f>
        <v>0</v>
      </c>
      <c r="K299" s="247" t="s">
        <v>19</v>
      </c>
      <c r="L299" s="252"/>
      <c r="M299" s="253" t="s">
        <v>19</v>
      </c>
      <c r="N299" s="254" t="s">
        <v>43</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227</v>
      </c>
      <c r="AT299" s="226" t="s">
        <v>269</v>
      </c>
      <c r="AU299" s="226" t="s">
        <v>79</v>
      </c>
      <c r="AY299" s="19" t="s">
        <v>174</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181</v>
      </c>
      <c r="BM299" s="226" t="s">
        <v>1458</v>
      </c>
    </row>
    <row r="300" s="2" customFormat="1">
      <c r="A300" s="40"/>
      <c r="B300" s="41"/>
      <c r="C300" s="42"/>
      <c r="D300" s="228" t="s">
        <v>183</v>
      </c>
      <c r="E300" s="42"/>
      <c r="F300" s="229" t="s">
        <v>3457</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183</v>
      </c>
      <c r="AU300" s="19" t="s">
        <v>79</v>
      </c>
    </row>
    <row r="301" s="2" customFormat="1" ht="21.75" customHeight="1">
      <c r="A301" s="40"/>
      <c r="B301" s="41"/>
      <c r="C301" s="245" t="s">
        <v>835</v>
      </c>
      <c r="D301" s="245" t="s">
        <v>269</v>
      </c>
      <c r="E301" s="246" t="s">
        <v>3458</v>
      </c>
      <c r="F301" s="247" t="s">
        <v>3459</v>
      </c>
      <c r="G301" s="248" t="s">
        <v>2915</v>
      </c>
      <c r="H301" s="249">
        <v>2</v>
      </c>
      <c r="I301" s="250"/>
      <c r="J301" s="251">
        <f>ROUND(I301*H301,2)</f>
        <v>0</v>
      </c>
      <c r="K301" s="247" t="s">
        <v>19</v>
      </c>
      <c r="L301" s="252"/>
      <c r="M301" s="253" t="s">
        <v>19</v>
      </c>
      <c r="N301" s="254" t="s">
        <v>43</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227</v>
      </c>
      <c r="AT301" s="226" t="s">
        <v>269</v>
      </c>
      <c r="AU301" s="226" t="s">
        <v>79</v>
      </c>
      <c r="AY301" s="19" t="s">
        <v>174</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181</v>
      </c>
      <c r="BM301" s="226" t="s">
        <v>1477</v>
      </c>
    </row>
    <row r="302" s="2" customFormat="1">
      <c r="A302" s="40"/>
      <c r="B302" s="41"/>
      <c r="C302" s="42"/>
      <c r="D302" s="228" t="s">
        <v>183</v>
      </c>
      <c r="E302" s="42"/>
      <c r="F302" s="229" t="s">
        <v>3459</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183</v>
      </c>
      <c r="AU302" s="19" t="s">
        <v>79</v>
      </c>
    </row>
    <row r="303" s="2" customFormat="1">
      <c r="A303" s="40"/>
      <c r="B303" s="41"/>
      <c r="C303" s="245" t="s">
        <v>839</v>
      </c>
      <c r="D303" s="245" t="s">
        <v>269</v>
      </c>
      <c r="E303" s="246" t="s">
        <v>3460</v>
      </c>
      <c r="F303" s="247" t="s">
        <v>3461</v>
      </c>
      <c r="G303" s="248" t="s">
        <v>2846</v>
      </c>
      <c r="H303" s="249">
        <v>2</v>
      </c>
      <c r="I303" s="250"/>
      <c r="J303" s="251">
        <f>ROUND(I303*H303,2)</f>
        <v>0</v>
      </c>
      <c r="K303" s="247" t="s">
        <v>19</v>
      </c>
      <c r="L303" s="252"/>
      <c r="M303" s="253" t="s">
        <v>19</v>
      </c>
      <c r="N303" s="254" t="s">
        <v>43</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227</v>
      </c>
      <c r="AT303" s="226" t="s">
        <v>269</v>
      </c>
      <c r="AU303" s="226" t="s">
        <v>79</v>
      </c>
      <c r="AY303" s="19" t="s">
        <v>174</v>
      </c>
      <c r="BE303" s="227">
        <f>IF(N303="základní",J303,0)</f>
        <v>0</v>
      </c>
      <c r="BF303" s="227">
        <f>IF(N303="snížená",J303,0)</f>
        <v>0</v>
      </c>
      <c r="BG303" s="227">
        <f>IF(N303="zákl. přenesená",J303,0)</f>
        <v>0</v>
      </c>
      <c r="BH303" s="227">
        <f>IF(N303="sníž. přenesená",J303,0)</f>
        <v>0</v>
      </c>
      <c r="BI303" s="227">
        <f>IF(N303="nulová",J303,0)</f>
        <v>0</v>
      </c>
      <c r="BJ303" s="19" t="s">
        <v>79</v>
      </c>
      <c r="BK303" s="227">
        <f>ROUND(I303*H303,2)</f>
        <v>0</v>
      </c>
      <c r="BL303" s="19" t="s">
        <v>181</v>
      </c>
      <c r="BM303" s="226" t="s">
        <v>1490</v>
      </c>
    </row>
    <row r="304" s="2" customFormat="1">
      <c r="A304" s="40"/>
      <c r="B304" s="41"/>
      <c r="C304" s="42"/>
      <c r="D304" s="228" t="s">
        <v>183</v>
      </c>
      <c r="E304" s="42"/>
      <c r="F304" s="229" t="s">
        <v>3461</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183</v>
      </c>
      <c r="AU304" s="19" t="s">
        <v>79</v>
      </c>
    </row>
    <row r="305" s="2" customFormat="1" ht="16.5" customHeight="1">
      <c r="A305" s="40"/>
      <c r="B305" s="41"/>
      <c r="C305" s="245" t="s">
        <v>843</v>
      </c>
      <c r="D305" s="245" t="s">
        <v>269</v>
      </c>
      <c r="E305" s="246" t="s">
        <v>3462</v>
      </c>
      <c r="F305" s="247" t="s">
        <v>3463</v>
      </c>
      <c r="G305" s="248" t="s">
        <v>2846</v>
      </c>
      <c r="H305" s="249">
        <v>25</v>
      </c>
      <c r="I305" s="250"/>
      <c r="J305" s="251">
        <f>ROUND(I305*H305,2)</f>
        <v>0</v>
      </c>
      <c r="K305" s="247" t="s">
        <v>19</v>
      </c>
      <c r="L305" s="252"/>
      <c r="M305" s="253" t="s">
        <v>19</v>
      </c>
      <c r="N305" s="254" t="s">
        <v>43</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227</v>
      </c>
      <c r="AT305" s="226" t="s">
        <v>269</v>
      </c>
      <c r="AU305" s="226" t="s">
        <v>79</v>
      </c>
      <c r="AY305" s="19" t="s">
        <v>174</v>
      </c>
      <c r="BE305" s="227">
        <f>IF(N305="základní",J305,0)</f>
        <v>0</v>
      </c>
      <c r="BF305" s="227">
        <f>IF(N305="snížená",J305,0)</f>
        <v>0</v>
      </c>
      <c r="BG305" s="227">
        <f>IF(N305="zákl. přenesená",J305,0)</f>
        <v>0</v>
      </c>
      <c r="BH305" s="227">
        <f>IF(N305="sníž. přenesená",J305,0)</f>
        <v>0</v>
      </c>
      <c r="BI305" s="227">
        <f>IF(N305="nulová",J305,0)</f>
        <v>0</v>
      </c>
      <c r="BJ305" s="19" t="s">
        <v>79</v>
      </c>
      <c r="BK305" s="227">
        <f>ROUND(I305*H305,2)</f>
        <v>0</v>
      </c>
      <c r="BL305" s="19" t="s">
        <v>181</v>
      </c>
      <c r="BM305" s="226" t="s">
        <v>1503</v>
      </c>
    </row>
    <row r="306" s="2" customFormat="1">
      <c r="A306" s="40"/>
      <c r="B306" s="41"/>
      <c r="C306" s="42"/>
      <c r="D306" s="228" t="s">
        <v>183</v>
      </c>
      <c r="E306" s="42"/>
      <c r="F306" s="229" t="s">
        <v>3463</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183</v>
      </c>
      <c r="AU306" s="19" t="s">
        <v>79</v>
      </c>
    </row>
    <row r="307" s="2" customFormat="1" ht="16.5" customHeight="1">
      <c r="A307" s="40"/>
      <c r="B307" s="41"/>
      <c r="C307" s="245" t="s">
        <v>849</v>
      </c>
      <c r="D307" s="245" t="s">
        <v>269</v>
      </c>
      <c r="E307" s="246" t="s">
        <v>3464</v>
      </c>
      <c r="F307" s="247" t="s">
        <v>3465</v>
      </c>
      <c r="G307" s="248" t="s">
        <v>2846</v>
      </c>
      <c r="H307" s="249">
        <v>2</v>
      </c>
      <c r="I307" s="250"/>
      <c r="J307" s="251">
        <f>ROUND(I307*H307,2)</f>
        <v>0</v>
      </c>
      <c r="K307" s="247" t="s">
        <v>19</v>
      </c>
      <c r="L307" s="252"/>
      <c r="M307" s="253" t="s">
        <v>19</v>
      </c>
      <c r="N307" s="254" t="s">
        <v>43</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227</v>
      </c>
      <c r="AT307" s="226" t="s">
        <v>269</v>
      </c>
      <c r="AU307" s="226" t="s">
        <v>79</v>
      </c>
      <c r="AY307" s="19" t="s">
        <v>174</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181</v>
      </c>
      <c r="BM307" s="226" t="s">
        <v>1516</v>
      </c>
    </row>
    <row r="308" s="2" customFormat="1">
      <c r="A308" s="40"/>
      <c r="B308" s="41"/>
      <c r="C308" s="42"/>
      <c r="D308" s="228" t="s">
        <v>183</v>
      </c>
      <c r="E308" s="42"/>
      <c r="F308" s="229" t="s">
        <v>3465</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183</v>
      </c>
      <c r="AU308" s="19" t="s">
        <v>79</v>
      </c>
    </row>
    <row r="309" s="2" customFormat="1">
      <c r="A309" s="40"/>
      <c r="B309" s="41"/>
      <c r="C309" s="42"/>
      <c r="D309" s="228" t="s">
        <v>281</v>
      </c>
      <c r="E309" s="42"/>
      <c r="F309" s="233" t="s">
        <v>3466</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281</v>
      </c>
      <c r="AU309" s="19" t="s">
        <v>79</v>
      </c>
    </row>
    <row r="310" s="2" customFormat="1" ht="16.5" customHeight="1">
      <c r="A310" s="40"/>
      <c r="B310" s="41"/>
      <c r="C310" s="245" t="s">
        <v>856</v>
      </c>
      <c r="D310" s="245" t="s">
        <v>269</v>
      </c>
      <c r="E310" s="246" t="s">
        <v>3467</v>
      </c>
      <c r="F310" s="247" t="s">
        <v>3468</v>
      </c>
      <c r="G310" s="248" t="s">
        <v>2846</v>
      </c>
      <c r="H310" s="249">
        <v>2</v>
      </c>
      <c r="I310" s="250"/>
      <c r="J310" s="251">
        <f>ROUND(I310*H310,2)</f>
        <v>0</v>
      </c>
      <c r="K310" s="247" t="s">
        <v>19</v>
      </c>
      <c r="L310" s="252"/>
      <c r="M310" s="253" t="s">
        <v>19</v>
      </c>
      <c r="N310" s="254" t="s">
        <v>43</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227</v>
      </c>
      <c r="AT310" s="226" t="s">
        <v>269</v>
      </c>
      <c r="AU310" s="226" t="s">
        <v>79</v>
      </c>
      <c r="AY310" s="19" t="s">
        <v>174</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181</v>
      </c>
      <c r="BM310" s="226" t="s">
        <v>1526</v>
      </c>
    </row>
    <row r="311" s="2" customFormat="1">
      <c r="A311" s="40"/>
      <c r="B311" s="41"/>
      <c r="C311" s="42"/>
      <c r="D311" s="228" t="s">
        <v>183</v>
      </c>
      <c r="E311" s="42"/>
      <c r="F311" s="229" t="s">
        <v>3468</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183</v>
      </c>
      <c r="AU311" s="19" t="s">
        <v>79</v>
      </c>
    </row>
    <row r="312" s="2" customFormat="1" ht="16.5" customHeight="1">
      <c r="A312" s="40"/>
      <c r="B312" s="41"/>
      <c r="C312" s="215" t="s">
        <v>862</v>
      </c>
      <c r="D312" s="215" t="s">
        <v>176</v>
      </c>
      <c r="E312" s="216" t="s">
        <v>3469</v>
      </c>
      <c r="F312" s="217" t="s">
        <v>3470</v>
      </c>
      <c r="G312" s="218" t="s">
        <v>3289</v>
      </c>
      <c r="H312" s="219">
        <v>1</v>
      </c>
      <c r="I312" s="220"/>
      <c r="J312" s="221">
        <f>ROUND(I312*H312,2)</f>
        <v>0</v>
      </c>
      <c r="K312" s="217" t="s">
        <v>19</v>
      </c>
      <c r="L312" s="46"/>
      <c r="M312" s="222" t="s">
        <v>19</v>
      </c>
      <c r="N312" s="223" t="s">
        <v>43</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275</v>
      </c>
      <c r="AT312" s="226" t="s">
        <v>176</v>
      </c>
      <c r="AU312" s="226" t="s">
        <v>79</v>
      </c>
      <c r="AY312" s="19" t="s">
        <v>174</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275</v>
      </c>
      <c r="BM312" s="226" t="s">
        <v>3471</v>
      </c>
    </row>
    <row r="313" s="2" customFormat="1">
      <c r="A313" s="40"/>
      <c r="B313" s="41"/>
      <c r="C313" s="42"/>
      <c r="D313" s="228" t="s">
        <v>183</v>
      </c>
      <c r="E313" s="42"/>
      <c r="F313" s="229" t="s">
        <v>3472</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183</v>
      </c>
      <c r="AU313" s="19" t="s">
        <v>79</v>
      </c>
    </row>
    <row r="314" s="2" customFormat="1" ht="16.5" customHeight="1">
      <c r="A314" s="40"/>
      <c r="B314" s="41"/>
      <c r="C314" s="215" t="s">
        <v>868</v>
      </c>
      <c r="D314" s="215" t="s">
        <v>176</v>
      </c>
      <c r="E314" s="216" t="s">
        <v>3473</v>
      </c>
      <c r="F314" s="217" t="s">
        <v>3474</v>
      </c>
      <c r="G314" s="218" t="s">
        <v>3289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275</v>
      </c>
      <c r="AT314" s="226" t="s">
        <v>176</v>
      </c>
      <c r="AU314" s="226" t="s">
        <v>79</v>
      </c>
      <c r="AY314" s="19" t="s">
        <v>174</v>
      </c>
      <c r="BE314" s="227">
        <f>IF(N314="základní",J314,0)</f>
        <v>0</v>
      </c>
      <c r="BF314" s="227">
        <f>IF(N314="snížená",J314,0)</f>
        <v>0</v>
      </c>
      <c r="BG314" s="227">
        <f>IF(N314="zákl. přenesená",J314,0)</f>
        <v>0</v>
      </c>
      <c r="BH314" s="227">
        <f>IF(N314="sníž. přenesená",J314,0)</f>
        <v>0</v>
      </c>
      <c r="BI314" s="227">
        <f>IF(N314="nulová",J314,0)</f>
        <v>0</v>
      </c>
      <c r="BJ314" s="19" t="s">
        <v>79</v>
      </c>
      <c r="BK314" s="227">
        <f>ROUND(I314*H314,2)</f>
        <v>0</v>
      </c>
      <c r="BL314" s="19" t="s">
        <v>275</v>
      </c>
      <c r="BM314" s="226" t="s">
        <v>3475</v>
      </c>
    </row>
    <row r="315" s="2" customFormat="1">
      <c r="A315" s="40"/>
      <c r="B315" s="41"/>
      <c r="C315" s="42"/>
      <c r="D315" s="228" t="s">
        <v>183</v>
      </c>
      <c r="E315" s="42"/>
      <c r="F315" s="229" t="s">
        <v>3476</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183</v>
      </c>
      <c r="AU315" s="19" t="s">
        <v>79</v>
      </c>
    </row>
    <row r="316" s="12" customFormat="1" ht="25.92" customHeight="1">
      <c r="A316" s="12"/>
      <c r="B316" s="199"/>
      <c r="C316" s="200"/>
      <c r="D316" s="201" t="s">
        <v>71</v>
      </c>
      <c r="E316" s="202" t="s">
        <v>2858</v>
      </c>
      <c r="F316" s="202" t="s">
        <v>3477</v>
      </c>
      <c r="G316" s="200"/>
      <c r="H316" s="200"/>
      <c r="I316" s="203"/>
      <c r="J316" s="204">
        <f>BK316</f>
        <v>0</v>
      </c>
      <c r="K316" s="200"/>
      <c r="L316" s="205"/>
      <c r="M316" s="206"/>
      <c r="N316" s="207"/>
      <c r="O316" s="207"/>
      <c r="P316" s="208">
        <f>SUM(P317:P484)</f>
        <v>0</v>
      </c>
      <c r="Q316" s="207"/>
      <c r="R316" s="208">
        <f>SUM(R317:R484)</f>
        <v>0</v>
      </c>
      <c r="S316" s="207"/>
      <c r="T316" s="209">
        <f>SUM(T317:T484)</f>
        <v>0</v>
      </c>
      <c r="U316" s="12"/>
      <c r="V316" s="12"/>
      <c r="W316" s="12"/>
      <c r="X316" s="12"/>
      <c r="Y316" s="12"/>
      <c r="Z316" s="12"/>
      <c r="AA316" s="12"/>
      <c r="AB316" s="12"/>
      <c r="AC316" s="12"/>
      <c r="AD316" s="12"/>
      <c r="AE316" s="12"/>
      <c r="AR316" s="210" t="s">
        <v>79</v>
      </c>
      <c r="AT316" s="211" t="s">
        <v>71</v>
      </c>
      <c r="AU316" s="211" t="s">
        <v>72</v>
      </c>
      <c r="AY316" s="210" t="s">
        <v>174</v>
      </c>
      <c r="BK316" s="212">
        <f>SUM(BK317:BK484)</f>
        <v>0</v>
      </c>
    </row>
    <row r="317" s="2" customFormat="1" ht="16.5" customHeight="1">
      <c r="A317" s="40"/>
      <c r="B317" s="41"/>
      <c r="C317" s="215" t="s">
        <v>875</v>
      </c>
      <c r="D317" s="215" t="s">
        <v>176</v>
      </c>
      <c r="E317" s="216" t="s">
        <v>3478</v>
      </c>
      <c r="F317" s="217" t="s">
        <v>3479</v>
      </c>
      <c r="G317" s="218" t="s">
        <v>2846</v>
      </c>
      <c r="H317" s="219">
        <v>1</v>
      </c>
      <c r="I317" s="220"/>
      <c r="J317" s="221">
        <f>ROUND(I317*H317,2)</f>
        <v>0</v>
      </c>
      <c r="K317" s="217" t="s">
        <v>19</v>
      </c>
      <c r="L317" s="46"/>
      <c r="M317" s="222" t="s">
        <v>19</v>
      </c>
      <c r="N317" s="223" t="s">
        <v>43</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181</v>
      </c>
      <c r="AT317" s="226" t="s">
        <v>176</v>
      </c>
      <c r="AU317" s="226" t="s">
        <v>79</v>
      </c>
      <c r="AY317" s="19" t="s">
        <v>174</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181</v>
      </c>
      <c r="BM317" s="226" t="s">
        <v>1539</v>
      </c>
    </row>
    <row r="318" s="2" customFormat="1">
      <c r="A318" s="40"/>
      <c r="B318" s="41"/>
      <c r="C318" s="42"/>
      <c r="D318" s="228" t="s">
        <v>183</v>
      </c>
      <c r="E318" s="42"/>
      <c r="F318" s="229" t="s">
        <v>3479</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183</v>
      </c>
      <c r="AU318" s="19" t="s">
        <v>79</v>
      </c>
    </row>
    <row r="319" s="2" customFormat="1" ht="16.5" customHeight="1">
      <c r="A319" s="40"/>
      <c r="B319" s="41"/>
      <c r="C319" s="215" t="s">
        <v>882</v>
      </c>
      <c r="D319" s="215" t="s">
        <v>176</v>
      </c>
      <c r="E319" s="216" t="s">
        <v>3480</v>
      </c>
      <c r="F319" s="217" t="s">
        <v>3481</v>
      </c>
      <c r="G319" s="218" t="s">
        <v>2846</v>
      </c>
      <c r="H319" s="219">
        <v>1</v>
      </c>
      <c r="I319" s="220"/>
      <c r="J319" s="221">
        <f>ROUND(I319*H319,2)</f>
        <v>0</v>
      </c>
      <c r="K319" s="217" t="s">
        <v>19</v>
      </c>
      <c r="L319" s="46"/>
      <c r="M319" s="222" t="s">
        <v>19</v>
      </c>
      <c r="N319" s="223" t="s">
        <v>43</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181</v>
      </c>
      <c r="AT319" s="226" t="s">
        <v>176</v>
      </c>
      <c r="AU319" s="226" t="s">
        <v>79</v>
      </c>
      <c r="AY319" s="19" t="s">
        <v>174</v>
      </c>
      <c r="BE319" s="227">
        <f>IF(N319="základní",J319,0)</f>
        <v>0</v>
      </c>
      <c r="BF319" s="227">
        <f>IF(N319="snížená",J319,0)</f>
        <v>0</v>
      </c>
      <c r="BG319" s="227">
        <f>IF(N319="zákl. přenesená",J319,0)</f>
        <v>0</v>
      </c>
      <c r="BH319" s="227">
        <f>IF(N319="sníž. přenesená",J319,0)</f>
        <v>0</v>
      </c>
      <c r="BI319" s="227">
        <f>IF(N319="nulová",J319,0)</f>
        <v>0</v>
      </c>
      <c r="BJ319" s="19" t="s">
        <v>79</v>
      </c>
      <c r="BK319" s="227">
        <f>ROUND(I319*H319,2)</f>
        <v>0</v>
      </c>
      <c r="BL319" s="19" t="s">
        <v>181</v>
      </c>
      <c r="BM319" s="226" t="s">
        <v>1551</v>
      </c>
    </row>
    <row r="320" s="2" customFormat="1">
      <c r="A320" s="40"/>
      <c r="B320" s="41"/>
      <c r="C320" s="42"/>
      <c r="D320" s="228" t="s">
        <v>183</v>
      </c>
      <c r="E320" s="42"/>
      <c r="F320" s="229" t="s">
        <v>3481</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183</v>
      </c>
      <c r="AU320" s="19" t="s">
        <v>79</v>
      </c>
    </row>
    <row r="321" s="2" customFormat="1" ht="16.5" customHeight="1">
      <c r="A321" s="40"/>
      <c r="B321" s="41"/>
      <c r="C321" s="215" t="s">
        <v>890</v>
      </c>
      <c r="D321" s="215" t="s">
        <v>176</v>
      </c>
      <c r="E321" s="216" t="s">
        <v>3482</v>
      </c>
      <c r="F321" s="217" t="s">
        <v>3483</v>
      </c>
      <c r="G321" s="218" t="s">
        <v>2846</v>
      </c>
      <c r="H321" s="219">
        <v>7</v>
      </c>
      <c r="I321" s="220"/>
      <c r="J321" s="221">
        <f>ROUND(I321*H321,2)</f>
        <v>0</v>
      </c>
      <c r="K321" s="217" t="s">
        <v>19</v>
      </c>
      <c r="L321" s="46"/>
      <c r="M321" s="222" t="s">
        <v>19</v>
      </c>
      <c r="N321" s="223" t="s">
        <v>43</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181</v>
      </c>
      <c r="AT321" s="226" t="s">
        <v>176</v>
      </c>
      <c r="AU321" s="226" t="s">
        <v>79</v>
      </c>
      <c r="AY321" s="19" t="s">
        <v>174</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181</v>
      </c>
      <c r="BM321" s="226" t="s">
        <v>1564</v>
      </c>
    </row>
    <row r="322" s="2" customFormat="1">
      <c r="A322" s="40"/>
      <c r="B322" s="41"/>
      <c r="C322" s="42"/>
      <c r="D322" s="228" t="s">
        <v>183</v>
      </c>
      <c r="E322" s="42"/>
      <c r="F322" s="229" t="s">
        <v>3483</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183</v>
      </c>
      <c r="AU322" s="19" t="s">
        <v>79</v>
      </c>
    </row>
    <row r="323" s="2" customFormat="1" ht="16.5" customHeight="1">
      <c r="A323" s="40"/>
      <c r="B323" s="41"/>
      <c r="C323" s="215" t="s">
        <v>896</v>
      </c>
      <c r="D323" s="215" t="s">
        <v>176</v>
      </c>
      <c r="E323" s="216" t="s">
        <v>3484</v>
      </c>
      <c r="F323" s="217" t="s">
        <v>3485</v>
      </c>
      <c r="G323" s="218" t="s">
        <v>2846</v>
      </c>
      <c r="H323" s="219">
        <v>9</v>
      </c>
      <c r="I323" s="220"/>
      <c r="J323" s="221">
        <f>ROUND(I323*H323,2)</f>
        <v>0</v>
      </c>
      <c r="K323" s="217" t="s">
        <v>19</v>
      </c>
      <c r="L323" s="46"/>
      <c r="M323" s="222" t="s">
        <v>19</v>
      </c>
      <c r="N323" s="223" t="s">
        <v>43</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181</v>
      </c>
      <c r="AT323" s="226" t="s">
        <v>176</v>
      </c>
      <c r="AU323" s="226" t="s">
        <v>79</v>
      </c>
      <c r="AY323" s="19" t="s">
        <v>174</v>
      </c>
      <c r="BE323" s="227">
        <f>IF(N323="základní",J323,0)</f>
        <v>0</v>
      </c>
      <c r="BF323" s="227">
        <f>IF(N323="snížená",J323,0)</f>
        <v>0</v>
      </c>
      <c r="BG323" s="227">
        <f>IF(N323="zákl. přenesená",J323,0)</f>
        <v>0</v>
      </c>
      <c r="BH323" s="227">
        <f>IF(N323="sníž. přenesená",J323,0)</f>
        <v>0</v>
      </c>
      <c r="BI323" s="227">
        <f>IF(N323="nulová",J323,0)</f>
        <v>0</v>
      </c>
      <c r="BJ323" s="19" t="s">
        <v>79</v>
      </c>
      <c r="BK323" s="227">
        <f>ROUND(I323*H323,2)</f>
        <v>0</v>
      </c>
      <c r="BL323" s="19" t="s">
        <v>181</v>
      </c>
      <c r="BM323" s="226" t="s">
        <v>1577</v>
      </c>
    </row>
    <row r="324" s="2" customFormat="1">
      <c r="A324" s="40"/>
      <c r="B324" s="41"/>
      <c r="C324" s="42"/>
      <c r="D324" s="228" t="s">
        <v>183</v>
      </c>
      <c r="E324" s="42"/>
      <c r="F324" s="229" t="s">
        <v>3485</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183</v>
      </c>
      <c r="AU324" s="19" t="s">
        <v>79</v>
      </c>
    </row>
    <row r="325" s="2" customFormat="1" ht="16.5" customHeight="1">
      <c r="A325" s="40"/>
      <c r="B325" s="41"/>
      <c r="C325" s="215" t="s">
        <v>904</v>
      </c>
      <c r="D325" s="215" t="s">
        <v>176</v>
      </c>
      <c r="E325" s="216" t="s">
        <v>3484</v>
      </c>
      <c r="F325" s="217" t="s">
        <v>3485</v>
      </c>
      <c r="G325" s="218" t="s">
        <v>2846</v>
      </c>
      <c r="H325" s="219">
        <v>6</v>
      </c>
      <c r="I325" s="220"/>
      <c r="J325" s="221">
        <f>ROUND(I325*H325,2)</f>
        <v>0</v>
      </c>
      <c r="K325" s="217" t="s">
        <v>19</v>
      </c>
      <c r="L325" s="46"/>
      <c r="M325" s="222" t="s">
        <v>19</v>
      </c>
      <c r="N325" s="223" t="s">
        <v>43</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181</v>
      </c>
      <c r="AT325" s="226" t="s">
        <v>176</v>
      </c>
      <c r="AU325" s="226" t="s">
        <v>79</v>
      </c>
      <c r="AY325" s="19" t="s">
        <v>174</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181</v>
      </c>
      <c r="BM325" s="226" t="s">
        <v>1591</v>
      </c>
    </row>
    <row r="326" s="2" customFormat="1">
      <c r="A326" s="40"/>
      <c r="B326" s="41"/>
      <c r="C326" s="42"/>
      <c r="D326" s="228" t="s">
        <v>183</v>
      </c>
      <c r="E326" s="42"/>
      <c r="F326" s="229" t="s">
        <v>3485</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183</v>
      </c>
      <c r="AU326" s="19" t="s">
        <v>79</v>
      </c>
    </row>
    <row r="327" s="2" customFormat="1" ht="16.5" customHeight="1">
      <c r="A327" s="40"/>
      <c r="B327" s="41"/>
      <c r="C327" s="215" t="s">
        <v>909</v>
      </c>
      <c r="D327" s="215" t="s">
        <v>176</v>
      </c>
      <c r="E327" s="216" t="s">
        <v>3486</v>
      </c>
      <c r="F327" s="217" t="s">
        <v>3487</v>
      </c>
      <c r="G327" s="218" t="s">
        <v>2846</v>
      </c>
      <c r="H327" s="219">
        <v>14</v>
      </c>
      <c r="I327" s="220"/>
      <c r="J327" s="221">
        <f>ROUND(I327*H327,2)</f>
        <v>0</v>
      </c>
      <c r="K327" s="217" t="s">
        <v>19</v>
      </c>
      <c r="L327" s="46"/>
      <c r="M327" s="222" t="s">
        <v>19</v>
      </c>
      <c r="N327" s="223" t="s">
        <v>43</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181</v>
      </c>
      <c r="AT327" s="226" t="s">
        <v>176</v>
      </c>
      <c r="AU327" s="226" t="s">
        <v>79</v>
      </c>
      <c r="AY327" s="19" t="s">
        <v>174</v>
      </c>
      <c r="BE327" s="227">
        <f>IF(N327="základní",J327,0)</f>
        <v>0</v>
      </c>
      <c r="BF327" s="227">
        <f>IF(N327="snížená",J327,0)</f>
        <v>0</v>
      </c>
      <c r="BG327" s="227">
        <f>IF(N327="zákl. přenesená",J327,0)</f>
        <v>0</v>
      </c>
      <c r="BH327" s="227">
        <f>IF(N327="sníž. přenesená",J327,0)</f>
        <v>0</v>
      </c>
      <c r="BI327" s="227">
        <f>IF(N327="nulová",J327,0)</f>
        <v>0</v>
      </c>
      <c r="BJ327" s="19" t="s">
        <v>79</v>
      </c>
      <c r="BK327" s="227">
        <f>ROUND(I327*H327,2)</f>
        <v>0</v>
      </c>
      <c r="BL327" s="19" t="s">
        <v>181</v>
      </c>
      <c r="BM327" s="226" t="s">
        <v>1605</v>
      </c>
    </row>
    <row r="328" s="2" customFormat="1">
      <c r="A328" s="40"/>
      <c r="B328" s="41"/>
      <c r="C328" s="42"/>
      <c r="D328" s="228" t="s">
        <v>183</v>
      </c>
      <c r="E328" s="42"/>
      <c r="F328" s="229" t="s">
        <v>3487</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183</v>
      </c>
      <c r="AU328" s="19" t="s">
        <v>79</v>
      </c>
    </row>
    <row r="329" s="2" customFormat="1" ht="16.5" customHeight="1">
      <c r="A329" s="40"/>
      <c r="B329" s="41"/>
      <c r="C329" s="215" t="s">
        <v>915</v>
      </c>
      <c r="D329" s="215" t="s">
        <v>176</v>
      </c>
      <c r="E329" s="216" t="s">
        <v>3486</v>
      </c>
      <c r="F329" s="217" t="s">
        <v>3487</v>
      </c>
      <c r="G329" s="218" t="s">
        <v>2846</v>
      </c>
      <c r="H329" s="219">
        <v>22</v>
      </c>
      <c r="I329" s="220"/>
      <c r="J329" s="221">
        <f>ROUND(I329*H329,2)</f>
        <v>0</v>
      </c>
      <c r="K329" s="217" t="s">
        <v>19</v>
      </c>
      <c r="L329" s="46"/>
      <c r="M329" s="222" t="s">
        <v>19</v>
      </c>
      <c r="N329" s="223" t="s">
        <v>43</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181</v>
      </c>
      <c r="AT329" s="226" t="s">
        <v>176</v>
      </c>
      <c r="AU329" s="226" t="s">
        <v>79</v>
      </c>
      <c r="AY329" s="19" t="s">
        <v>174</v>
      </c>
      <c r="BE329" s="227">
        <f>IF(N329="základní",J329,0)</f>
        <v>0</v>
      </c>
      <c r="BF329" s="227">
        <f>IF(N329="snížená",J329,0)</f>
        <v>0</v>
      </c>
      <c r="BG329" s="227">
        <f>IF(N329="zákl. přenesená",J329,0)</f>
        <v>0</v>
      </c>
      <c r="BH329" s="227">
        <f>IF(N329="sníž. přenesená",J329,0)</f>
        <v>0</v>
      </c>
      <c r="BI329" s="227">
        <f>IF(N329="nulová",J329,0)</f>
        <v>0</v>
      </c>
      <c r="BJ329" s="19" t="s">
        <v>79</v>
      </c>
      <c r="BK329" s="227">
        <f>ROUND(I329*H329,2)</f>
        <v>0</v>
      </c>
      <c r="BL329" s="19" t="s">
        <v>181</v>
      </c>
      <c r="BM329" s="226" t="s">
        <v>1617</v>
      </c>
    </row>
    <row r="330" s="2" customFormat="1">
      <c r="A330" s="40"/>
      <c r="B330" s="41"/>
      <c r="C330" s="42"/>
      <c r="D330" s="228" t="s">
        <v>183</v>
      </c>
      <c r="E330" s="42"/>
      <c r="F330" s="229" t="s">
        <v>3487</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183</v>
      </c>
      <c r="AU330" s="19" t="s">
        <v>79</v>
      </c>
    </row>
    <row r="331" s="2" customFormat="1" ht="16.5" customHeight="1">
      <c r="A331" s="40"/>
      <c r="B331" s="41"/>
      <c r="C331" s="215" t="s">
        <v>922</v>
      </c>
      <c r="D331" s="215" t="s">
        <v>176</v>
      </c>
      <c r="E331" s="216" t="s">
        <v>3488</v>
      </c>
      <c r="F331" s="217" t="s">
        <v>3489</v>
      </c>
      <c r="G331" s="218" t="s">
        <v>2846</v>
      </c>
      <c r="H331" s="219">
        <v>9</v>
      </c>
      <c r="I331" s="220"/>
      <c r="J331" s="221">
        <f>ROUND(I331*H331,2)</f>
        <v>0</v>
      </c>
      <c r="K331" s="217" t="s">
        <v>19</v>
      </c>
      <c r="L331" s="46"/>
      <c r="M331" s="222" t="s">
        <v>19</v>
      </c>
      <c r="N331" s="223" t="s">
        <v>43</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181</v>
      </c>
      <c r="AT331" s="226" t="s">
        <v>176</v>
      </c>
      <c r="AU331" s="226" t="s">
        <v>79</v>
      </c>
      <c r="AY331" s="19" t="s">
        <v>174</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181</v>
      </c>
      <c r="BM331" s="226" t="s">
        <v>1629</v>
      </c>
    </row>
    <row r="332" s="2" customFormat="1">
      <c r="A332" s="40"/>
      <c r="B332" s="41"/>
      <c r="C332" s="42"/>
      <c r="D332" s="228" t="s">
        <v>183</v>
      </c>
      <c r="E332" s="42"/>
      <c r="F332" s="229" t="s">
        <v>3489</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183</v>
      </c>
      <c r="AU332" s="19" t="s">
        <v>79</v>
      </c>
    </row>
    <row r="333" s="2" customFormat="1" ht="16.5" customHeight="1">
      <c r="A333" s="40"/>
      <c r="B333" s="41"/>
      <c r="C333" s="215" t="s">
        <v>937</v>
      </c>
      <c r="D333" s="215" t="s">
        <v>176</v>
      </c>
      <c r="E333" s="216" t="s">
        <v>3490</v>
      </c>
      <c r="F333" s="217" t="s">
        <v>3491</v>
      </c>
      <c r="G333" s="218" t="s">
        <v>2846</v>
      </c>
      <c r="H333" s="219">
        <v>2</v>
      </c>
      <c r="I333" s="220"/>
      <c r="J333" s="221">
        <f>ROUND(I333*H333,2)</f>
        <v>0</v>
      </c>
      <c r="K333" s="217" t="s">
        <v>19</v>
      </c>
      <c r="L333" s="46"/>
      <c r="M333" s="222" t="s">
        <v>19</v>
      </c>
      <c r="N333" s="223" t="s">
        <v>43</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181</v>
      </c>
      <c r="AT333" s="226" t="s">
        <v>176</v>
      </c>
      <c r="AU333" s="226" t="s">
        <v>79</v>
      </c>
      <c r="AY333" s="19" t="s">
        <v>174</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181</v>
      </c>
      <c r="BM333" s="226" t="s">
        <v>1643</v>
      </c>
    </row>
    <row r="334" s="2" customFormat="1">
      <c r="A334" s="40"/>
      <c r="B334" s="41"/>
      <c r="C334" s="42"/>
      <c r="D334" s="228" t="s">
        <v>183</v>
      </c>
      <c r="E334" s="42"/>
      <c r="F334" s="229" t="s">
        <v>3491</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183</v>
      </c>
      <c r="AU334" s="19" t="s">
        <v>79</v>
      </c>
    </row>
    <row r="335" s="2" customFormat="1" ht="16.5" customHeight="1">
      <c r="A335" s="40"/>
      <c r="B335" s="41"/>
      <c r="C335" s="215" t="s">
        <v>943</v>
      </c>
      <c r="D335" s="215" t="s">
        <v>176</v>
      </c>
      <c r="E335" s="216" t="s">
        <v>3492</v>
      </c>
      <c r="F335" s="217" t="s">
        <v>3493</v>
      </c>
      <c r="G335" s="218" t="s">
        <v>2846</v>
      </c>
      <c r="H335" s="219">
        <v>18</v>
      </c>
      <c r="I335" s="220"/>
      <c r="J335" s="221">
        <f>ROUND(I335*H335,2)</f>
        <v>0</v>
      </c>
      <c r="K335" s="217" t="s">
        <v>19</v>
      </c>
      <c r="L335" s="46"/>
      <c r="M335" s="222" t="s">
        <v>19</v>
      </c>
      <c r="N335" s="223" t="s">
        <v>43</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181</v>
      </c>
      <c r="AT335" s="226" t="s">
        <v>176</v>
      </c>
      <c r="AU335" s="226" t="s">
        <v>79</v>
      </c>
      <c r="AY335" s="19" t="s">
        <v>174</v>
      </c>
      <c r="BE335" s="227">
        <f>IF(N335="základní",J335,0)</f>
        <v>0</v>
      </c>
      <c r="BF335" s="227">
        <f>IF(N335="snížená",J335,0)</f>
        <v>0</v>
      </c>
      <c r="BG335" s="227">
        <f>IF(N335="zákl. přenesená",J335,0)</f>
        <v>0</v>
      </c>
      <c r="BH335" s="227">
        <f>IF(N335="sníž. přenesená",J335,0)</f>
        <v>0</v>
      </c>
      <c r="BI335" s="227">
        <f>IF(N335="nulová",J335,0)</f>
        <v>0</v>
      </c>
      <c r="BJ335" s="19" t="s">
        <v>79</v>
      </c>
      <c r="BK335" s="227">
        <f>ROUND(I335*H335,2)</f>
        <v>0</v>
      </c>
      <c r="BL335" s="19" t="s">
        <v>181</v>
      </c>
      <c r="BM335" s="226" t="s">
        <v>1652</v>
      </c>
    </row>
    <row r="336" s="2" customFormat="1">
      <c r="A336" s="40"/>
      <c r="B336" s="41"/>
      <c r="C336" s="42"/>
      <c r="D336" s="228" t="s">
        <v>183</v>
      </c>
      <c r="E336" s="42"/>
      <c r="F336" s="229" t="s">
        <v>3493</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183</v>
      </c>
      <c r="AU336" s="19" t="s">
        <v>79</v>
      </c>
    </row>
    <row r="337" s="2" customFormat="1" ht="16.5" customHeight="1">
      <c r="A337" s="40"/>
      <c r="B337" s="41"/>
      <c r="C337" s="215" t="s">
        <v>949</v>
      </c>
      <c r="D337" s="215" t="s">
        <v>176</v>
      </c>
      <c r="E337" s="216" t="s">
        <v>3494</v>
      </c>
      <c r="F337" s="217" t="s">
        <v>3495</v>
      </c>
      <c r="G337" s="218" t="s">
        <v>2846</v>
      </c>
      <c r="H337" s="219">
        <v>2</v>
      </c>
      <c r="I337" s="220"/>
      <c r="J337" s="221">
        <f>ROUND(I337*H337,2)</f>
        <v>0</v>
      </c>
      <c r="K337" s="217" t="s">
        <v>19</v>
      </c>
      <c r="L337" s="46"/>
      <c r="M337" s="222" t="s">
        <v>19</v>
      </c>
      <c r="N337" s="223" t="s">
        <v>43</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181</v>
      </c>
      <c r="AT337" s="226" t="s">
        <v>176</v>
      </c>
      <c r="AU337" s="226" t="s">
        <v>79</v>
      </c>
      <c r="AY337" s="19" t="s">
        <v>174</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181</v>
      </c>
      <c r="BM337" s="226" t="s">
        <v>1667</v>
      </c>
    </row>
    <row r="338" s="2" customFormat="1">
      <c r="A338" s="40"/>
      <c r="B338" s="41"/>
      <c r="C338" s="42"/>
      <c r="D338" s="228" t="s">
        <v>183</v>
      </c>
      <c r="E338" s="42"/>
      <c r="F338" s="229" t="s">
        <v>3495</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183</v>
      </c>
      <c r="AU338" s="19" t="s">
        <v>79</v>
      </c>
    </row>
    <row r="339" s="2" customFormat="1" ht="16.5" customHeight="1">
      <c r="A339" s="40"/>
      <c r="B339" s="41"/>
      <c r="C339" s="215" t="s">
        <v>955</v>
      </c>
      <c r="D339" s="215" t="s">
        <v>176</v>
      </c>
      <c r="E339" s="216" t="s">
        <v>3496</v>
      </c>
      <c r="F339" s="217" t="s">
        <v>3497</v>
      </c>
      <c r="G339" s="218" t="s">
        <v>2846</v>
      </c>
      <c r="H339" s="219">
        <v>2</v>
      </c>
      <c r="I339" s="220"/>
      <c r="J339" s="221">
        <f>ROUND(I339*H339,2)</f>
        <v>0</v>
      </c>
      <c r="K339" s="217" t="s">
        <v>19</v>
      </c>
      <c r="L339" s="46"/>
      <c r="M339" s="222" t="s">
        <v>19</v>
      </c>
      <c r="N339" s="223" t="s">
        <v>43</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181</v>
      </c>
      <c r="AT339" s="226" t="s">
        <v>176</v>
      </c>
      <c r="AU339" s="226" t="s">
        <v>79</v>
      </c>
      <c r="AY339" s="19" t="s">
        <v>174</v>
      </c>
      <c r="BE339" s="227">
        <f>IF(N339="základní",J339,0)</f>
        <v>0</v>
      </c>
      <c r="BF339" s="227">
        <f>IF(N339="snížená",J339,0)</f>
        <v>0</v>
      </c>
      <c r="BG339" s="227">
        <f>IF(N339="zákl. přenesená",J339,0)</f>
        <v>0</v>
      </c>
      <c r="BH339" s="227">
        <f>IF(N339="sníž. přenesená",J339,0)</f>
        <v>0</v>
      </c>
      <c r="BI339" s="227">
        <f>IF(N339="nulová",J339,0)</f>
        <v>0</v>
      </c>
      <c r="BJ339" s="19" t="s">
        <v>79</v>
      </c>
      <c r="BK339" s="227">
        <f>ROUND(I339*H339,2)</f>
        <v>0</v>
      </c>
      <c r="BL339" s="19" t="s">
        <v>181</v>
      </c>
      <c r="BM339" s="226" t="s">
        <v>1679</v>
      </c>
    </row>
    <row r="340" s="2" customFormat="1">
      <c r="A340" s="40"/>
      <c r="B340" s="41"/>
      <c r="C340" s="42"/>
      <c r="D340" s="228" t="s">
        <v>183</v>
      </c>
      <c r="E340" s="42"/>
      <c r="F340" s="229" t="s">
        <v>3497</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183</v>
      </c>
      <c r="AU340" s="19" t="s">
        <v>79</v>
      </c>
    </row>
    <row r="341" s="2" customFormat="1" ht="16.5" customHeight="1">
      <c r="A341" s="40"/>
      <c r="B341" s="41"/>
      <c r="C341" s="215" t="s">
        <v>964</v>
      </c>
      <c r="D341" s="215" t="s">
        <v>176</v>
      </c>
      <c r="E341" s="216" t="s">
        <v>3498</v>
      </c>
      <c r="F341" s="217" t="s">
        <v>3499</v>
      </c>
      <c r="G341" s="218" t="s">
        <v>2846</v>
      </c>
      <c r="H341" s="219">
        <v>13</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181</v>
      </c>
      <c r="AT341" s="226" t="s">
        <v>176</v>
      </c>
      <c r="AU341" s="226" t="s">
        <v>79</v>
      </c>
      <c r="AY341" s="19" t="s">
        <v>174</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181</v>
      </c>
      <c r="BM341" s="226" t="s">
        <v>1693</v>
      </c>
    </row>
    <row r="342" s="2" customFormat="1">
      <c r="A342" s="40"/>
      <c r="B342" s="41"/>
      <c r="C342" s="42"/>
      <c r="D342" s="228" t="s">
        <v>183</v>
      </c>
      <c r="E342" s="42"/>
      <c r="F342" s="229" t="s">
        <v>3499</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183</v>
      </c>
      <c r="AU342" s="19" t="s">
        <v>79</v>
      </c>
    </row>
    <row r="343" s="2" customFormat="1" ht="16.5" customHeight="1">
      <c r="A343" s="40"/>
      <c r="B343" s="41"/>
      <c r="C343" s="215" t="s">
        <v>978</v>
      </c>
      <c r="D343" s="215" t="s">
        <v>176</v>
      </c>
      <c r="E343" s="216" t="s">
        <v>3500</v>
      </c>
      <c r="F343" s="217" t="s">
        <v>3501</v>
      </c>
      <c r="G343" s="218" t="s">
        <v>2846</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181</v>
      </c>
      <c r="AT343" s="226" t="s">
        <v>176</v>
      </c>
      <c r="AU343" s="226" t="s">
        <v>79</v>
      </c>
      <c r="AY343" s="19" t="s">
        <v>174</v>
      </c>
      <c r="BE343" s="227">
        <f>IF(N343="základní",J343,0)</f>
        <v>0</v>
      </c>
      <c r="BF343" s="227">
        <f>IF(N343="snížená",J343,0)</f>
        <v>0</v>
      </c>
      <c r="BG343" s="227">
        <f>IF(N343="zákl. přenesená",J343,0)</f>
        <v>0</v>
      </c>
      <c r="BH343" s="227">
        <f>IF(N343="sníž. přenesená",J343,0)</f>
        <v>0</v>
      </c>
      <c r="BI343" s="227">
        <f>IF(N343="nulová",J343,0)</f>
        <v>0</v>
      </c>
      <c r="BJ343" s="19" t="s">
        <v>79</v>
      </c>
      <c r="BK343" s="227">
        <f>ROUND(I343*H343,2)</f>
        <v>0</v>
      </c>
      <c r="BL343" s="19" t="s">
        <v>181</v>
      </c>
      <c r="BM343" s="226" t="s">
        <v>1706</v>
      </c>
    </row>
    <row r="344" s="2" customFormat="1">
      <c r="A344" s="40"/>
      <c r="B344" s="41"/>
      <c r="C344" s="42"/>
      <c r="D344" s="228" t="s">
        <v>183</v>
      </c>
      <c r="E344" s="42"/>
      <c r="F344" s="229" t="s">
        <v>3501</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183</v>
      </c>
      <c r="AU344" s="19" t="s">
        <v>79</v>
      </c>
    </row>
    <row r="345" s="2" customFormat="1" ht="16.5" customHeight="1">
      <c r="A345" s="40"/>
      <c r="B345" s="41"/>
      <c r="C345" s="215" t="s">
        <v>987</v>
      </c>
      <c r="D345" s="215" t="s">
        <v>176</v>
      </c>
      <c r="E345" s="216" t="s">
        <v>3502</v>
      </c>
      <c r="F345" s="217" t="s">
        <v>3503</v>
      </c>
      <c r="G345" s="218" t="s">
        <v>2846</v>
      </c>
      <c r="H345" s="219">
        <v>6</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181</v>
      </c>
      <c r="AT345" s="226" t="s">
        <v>176</v>
      </c>
      <c r="AU345" s="226" t="s">
        <v>79</v>
      </c>
      <c r="AY345" s="19" t="s">
        <v>174</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181</v>
      </c>
      <c r="BM345" s="226" t="s">
        <v>1717</v>
      </c>
    </row>
    <row r="346" s="2" customFormat="1">
      <c r="A346" s="40"/>
      <c r="B346" s="41"/>
      <c r="C346" s="42"/>
      <c r="D346" s="228" t="s">
        <v>183</v>
      </c>
      <c r="E346" s="42"/>
      <c r="F346" s="229" t="s">
        <v>3503</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183</v>
      </c>
      <c r="AU346" s="19" t="s">
        <v>79</v>
      </c>
    </row>
    <row r="347" s="2" customFormat="1" ht="16.5" customHeight="1">
      <c r="A347" s="40"/>
      <c r="B347" s="41"/>
      <c r="C347" s="215" t="s">
        <v>1021</v>
      </c>
      <c r="D347" s="215" t="s">
        <v>176</v>
      </c>
      <c r="E347" s="216" t="s">
        <v>3504</v>
      </c>
      <c r="F347" s="217" t="s">
        <v>3505</v>
      </c>
      <c r="G347" s="218" t="s">
        <v>2846</v>
      </c>
      <c r="H347" s="219">
        <v>7</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181</v>
      </c>
      <c r="AT347" s="226" t="s">
        <v>176</v>
      </c>
      <c r="AU347" s="226" t="s">
        <v>79</v>
      </c>
      <c r="AY347" s="19" t="s">
        <v>174</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181</v>
      </c>
      <c r="BM347" s="226" t="s">
        <v>1729</v>
      </c>
    </row>
    <row r="348" s="2" customFormat="1">
      <c r="A348" s="40"/>
      <c r="B348" s="41"/>
      <c r="C348" s="42"/>
      <c r="D348" s="228" t="s">
        <v>183</v>
      </c>
      <c r="E348" s="42"/>
      <c r="F348" s="229" t="s">
        <v>3505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183</v>
      </c>
      <c r="AU348" s="19" t="s">
        <v>79</v>
      </c>
    </row>
    <row r="349" s="2" customFormat="1" ht="16.5" customHeight="1">
      <c r="A349" s="40"/>
      <c r="B349" s="41"/>
      <c r="C349" s="215" t="s">
        <v>1028</v>
      </c>
      <c r="D349" s="215" t="s">
        <v>176</v>
      </c>
      <c r="E349" s="216" t="s">
        <v>3506</v>
      </c>
      <c r="F349" s="217" t="s">
        <v>3507</v>
      </c>
      <c r="G349" s="218" t="s">
        <v>2846</v>
      </c>
      <c r="H349" s="219">
        <v>10</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181</v>
      </c>
      <c r="AT349" s="226" t="s">
        <v>176</v>
      </c>
      <c r="AU349" s="226" t="s">
        <v>79</v>
      </c>
      <c r="AY349" s="19" t="s">
        <v>174</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181</v>
      </c>
      <c r="BM349" s="226" t="s">
        <v>1741</v>
      </c>
    </row>
    <row r="350" s="2" customFormat="1">
      <c r="A350" s="40"/>
      <c r="B350" s="41"/>
      <c r="C350" s="42"/>
      <c r="D350" s="228" t="s">
        <v>183</v>
      </c>
      <c r="E350" s="42"/>
      <c r="F350" s="229" t="s">
        <v>3507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183</v>
      </c>
      <c r="AU350" s="19" t="s">
        <v>79</v>
      </c>
    </row>
    <row r="351" s="2" customFormat="1" ht="16.5" customHeight="1">
      <c r="A351" s="40"/>
      <c r="B351" s="41"/>
      <c r="C351" s="215" t="s">
        <v>1034</v>
      </c>
      <c r="D351" s="215" t="s">
        <v>176</v>
      </c>
      <c r="E351" s="216" t="s">
        <v>3508</v>
      </c>
      <c r="F351" s="217" t="s">
        <v>3509</v>
      </c>
      <c r="G351" s="218" t="s">
        <v>2846</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181</v>
      </c>
      <c r="AT351" s="226" t="s">
        <v>176</v>
      </c>
      <c r="AU351" s="226" t="s">
        <v>79</v>
      </c>
      <c r="AY351" s="19" t="s">
        <v>174</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181</v>
      </c>
      <c r="BM351" s="226" t="s">
        <v>1749</v>
      </c>
    </row>
    <row r="352" s="2" customFormat="1">
      <c r="A352" s="40"/>
      <c r="B352" s="41"/>
      <c r="C352" s="42"/>
      <c r="D352" s="228" t="s">
        <v>183</v>
      </c>
      <c r="E352" s="42"/>
      <c r="F352" s="229" t="s">
        <v>3509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183</v>
      </c>
      <c r="AU352" s="19" t="s">
        <v>79</v>
      </c>
    </row>
    <row r="353" s="2" customFormat="1" ht="16.5" customHeight="1">
      <c r="A353" s="40"/>
      <c r="B353" s="41"/>
      <c r="C353" s="215" t="s">
        <v>1041</v>
      </c>
      <c r="D353" s="215" t="s">
        <v>176</v>
      </c>
      <c r="E353" s="216" t="s">
        <v>3504</v>
      </c>
      <c r="F353" s="217" t="s">
        <v>3505</v>
      </c>
      <c r="G353" s="218" t="s">
        <v>2846</v>
      </c>
      <c r="H353" s="219">
        <v>3</v>
      </c>
      <c r="I353" s="220"/>
      <c r="J353" s="221">
        <f>ROUND(I353*H353,2)</f>
        <v>0</v>
      </c>
      <c r="K353" s="217" t="s">
        <v>19</v>
      </c>
      <c r="L353" s="46"/>
      <c r="M353" s="222" t="s">
        <v>19</v>
      </c>
      <c r="N353" s="223" t="s">
        <v>43</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181</v>
      </c>
      <c r="AT353" s="226" t="s">
        <v>176</v>
      </c>
      <c r="AU353" s="226" t="s">
        <v>79</v>
      </c>
      <c r="AY353" s="19" t="s">
        <v>174</v>
      </c>
      <c r="BE353" s="227">
        <f>IF(N353="základní",J353,0)</f>
        <v>0</v>
      </c>
      <c r="BF353" s="227">
        <f>IF(N353="snížená",J353,0)</f>
        <v>0</v>
      </c>
      <c r="BG353" s="227">
        <f>IF(N353="zákl. přenesená",J353,0)</f>
        <v>0</v>
      </c>
      <c r="BH353" s="227">
        <f>IF(N353="sníž. přenesená",J353,0)</f>
        <v>0</v>
      </c>
      <c r="BI353" s="227">
        <f>IF(N353="nulová",J353,0)</f>
        <v>0</v>
      </c>
      <c r="BJ353" s="19" t="s">
        <v>79</v>
      </c>
      <c r="BK353" s="227">
        <f>ROUND(I353*H353,2)</f>
        <v>0</v>
      </c>
      <c r="BL353" s="19" t="s">
        <v>181</v>
      </c>
      <c r="BM353" s="226" t="s">
        <v>1758</v>
      </c>
    </row>
    <row r="354" s="2" customFormat="1">
      <c r="A354" s="40"/>
      <c r="B354" s="41"/>
      <c r="C354" s="42"/>
      <c r="D354" s="228" t="s">
        <v>183</v>
      </c>
      <c r="E354" s="42"/>
      <c r="F354" s="229" t="s">
        <v>3505</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183</v>
      </c>
      <c r="AU354" s="19" t="s">
        <v>79</v>
      </c>
    </row>
    <row r="355" s="2" customFormat="1" ht="16.5" customHeight="1">
      <c r="A355" s="40"/>
      <c r="B355" s="41"/>
      <c r="C355" s="215" t="s">
        <v>1050</v>
      </c>
      <c r="D355" s="215" t="s">
        <v>176</v>
      </c>
      <c r="E355" s="216" t="s">
        <v>3510</v>
      </c>
      <c r="F355" s="217" t="s">
        <v>3511</v>
      </c>
      <c r="G355" s="218" t="s">
        <v>2846</v>
      </c>
      <c r="H355" s="219">
        <v>42</v>
      </c>
      <c r="I355" s="220"/>
      <c r="J355" s="221">
        <f>ROUND(I355*H355,2)</f>
        <v>0</v>
      </c>
      <c r="K355" s="217" t="s">
        <v>19</v>
      </c>
      <c r="L355" s="46"/>
      <c r="M355" s="222" t="s">
        <v>19</v>
      </c>
      <c r="N355" s="223" t="s">
        <v>43</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181</v>
      </c>
      <c r="AT355" s="226" t="s">
        <v>176</v>
      </c>
      <c r="AU355" s="226" t="s">
        <v>79</v>
      </c>
      <c r="AY355" s="19" t="s">
        <v>174</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181</v>
      </c>
      <c r="BM355" s="226" t="s">
        <v>1767</v>
      </c>
    </row>
    <row r="356" s="2" customFormat="1">
      <c r="A356" s="40"/>
      <c r="B356" s="41"/>
      <c r="C356" s="42"/>
      <c r="D356" s="228" t="s">
        <v>183</v>
      </c>
      <c r="E356" s="42"/>
      <c r="F356" s="229" t="s">
        <v>3511</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183</v>
      </c>
      <c r="AU356" s="19" t="s">
        <v>79</v>
      </c>
    </row>
    <row r="357" s="2" customFormat="1" ht="16.5" customHeight="1">
      <c r="A357" s="40"/>
      <c r="B357" s="41"/>
      <c r="C357" s="215" t="s">
        <v>1059</v>
      </c>
      <c r="D357" s="215" t="s">
        <v>176</v>
      </c>
      <c r="E357" s="216" t="s">
        <v>3510</v>
      </c>
      <c r="F357" s="217" t="s">
        <v>3511</v>
      </c>
      <c r="G357" s="218" t="s">
        <v>2846</v>
      </c>
      <c r="H357" s="219">
        <v>5</v>
      </c>
      <c r="I357" s="220"/>
      <c r="J357" s="221">
        <f>ROUND(I357*H357,2)</f>
        <v>0</v>
      </c>
      <c r="K357" s="217" t="s">
        <v>19</v>
      </c>
      <c r="L357" s="46"/>
      <c r="M357" s="222" t="s">
        <v>19</v>
      </c>
      <c r="N357" s="223" t="s">
        <v>43</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181</v>
      </c>
      <c r="AT357" s="226" t="s">
        <v>176</v>
      </c>
      <c r="AU357" s="226" t="s">
        <v>79</v>
      </c>
      <c r="AY357" s="19" t="s">
        <v>174</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181</v>
      </c>
      <c r="BM357" s="226" t="s">
        <v>1776</v>
      </c>
    </row>
    <row r="358" s="2" customFormat="1">
      <c r="A358" s="40"/>
      <c r="B358" s="41"/>
      <c r="C358" s="42"/>
      <c r="D358" s="228" t="s">
        <v>183</v>
      </c>
      <c r="E358" s="42"/>
      <c r="F358" s="229" t="s">
        <v>3511</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183</v>
      </c>
      <c r="AU358" s="19" t="s">
        <v>79</v>
      </c>
    </row>
    <row r="359" s="2" customFormat="1" ht="16.5" customHeight="1">
      <c r="A359" s="40"/>
      <c r="B359" s="41"/>
      <c r="C359" s="215" t="s">
        <v>1065</v>
      </c>
      <c r="D359" s="215" t="s">
        <v>176</v>
      </c>
      <c r="E359" s="216" t="s">
        <v>3510</v>
      </c>
      <c r="F359" s="217" t="s">
        <v>3511</v>
      </c>
      <c r="G359" s="218" t="s">
        <v>2846</v>
      </c>
      <c r="H359" s="219">
        <v>47</v>
      </c>
      <c r="I359" s="220"/>
      <c r="J359" s="221">
        <f>ROUND(I359*H359,2)</f>
        <v>0</v>
      </c>
      <c r="K359" s="217" t="s">
        <v>19</v>
      </c>
      <c r="L359" s="46"/>
      <c r="M359" s="222" t="s">
        <v>19</v>
      </c>
      <c r="N359" s="223" t="s">
        <v>43</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181</v>
      </c>
      <c r="AT359" s="226" t="s">
        <v>176</v>
      </c>
      <c r="AU359" s="226" t="s">
        <v>79</v>
      </c>
      <c r="AY359" s="19" t="s">
        <v>174</v>
      </c>
      <c r="BE359" s="227">
        <f>IF(N359="základní",J359,0)</f>
        <v>0</v>
      </c>
      <c r="BF359" s="227">
        <f>IF(N359="snížená",J359,0)</f>
        <v>0</v>
      </c>
      <c r="BG359" s="227">
        <f>IF(N359="zákl. přenesená",J359,0)</f>
        <v>0</v>
      </c>
      <c r="BH359" s="227">
        <f>IF(N359="sníž. přenesená",J359,0)</f>
        <v>0</v>
      </c>
      <c r="BI359" s="227">
        <f>IF(N359="nulová",J359,0)</f>
        <v>0</v>
      </c>
      <c r="BJ359" s="19" t="s">
        <v>79</v>
      </c>
      <c r="BK359" s="227">
        <f>ROUND(I359*H359,2)</f>
        <v>0</v>
      </c>
      <c r="BL359" s="19" t="s">
        <v>181</v>
      </c>
      <c r="BM359" s="226" t="s">
        <v>1785</v>
      </c>
    </row>
    <row r="360" s="2" customFormat="1">
      <c r="A360" s="40"/>
      <c r="B360" s="41"/>
      <c r="C360" s="42"/>
      <c r="D360" s="228" t="s">
        <v>183</v>
      </c>
      <c r="E360" s="42"/>
      <c r="F360" s="229" t="s">
        <v>3511</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183</v>
      </c>
      <c r="AU360" s="19" t="s">
        <v>79</v>
      </c>
    </row>
    <row r="361" s="2" customFormat="1" ht="16.5" customHeight="1">
      <c r="A361" s="40"/>
      <c r="B361" s="41"/>
      <c r="C361" s="215" t="s">
        <v>1071</v>
      </c>
      <c r="D361" s="215" t="s">
        <v>176</v>
      </c>
      <c r="E361" s="216" t="s">
        <v>3512</v>
      </c>
      <c r="F361" s="217" t="s">
        <v>3513</v>
      </c>
      <c r="G361" s="218" t="s">
        <v>2846</v>
      </c>
      <c r="H361" s="219">
        <v>4</v>
      </c>
      <c r="I361" s="220"/>
      <c r="J361" s="221">
        <f>ROUND(I361*H361,2)</f>
        <v>0</v>
      </c>
      <c r="K361" s="217" t="s">
        <v>19</v>
      </c>
      <c r="L361" s="46"/>
      <c r="M361" s="222" t="s">
        <v>19</v>
      </c>
      <c r="N361" s="223" t="s">
        <v>43</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181</v>
      </c>
      <c r="AT361" s="226" t="s">
        <v>176</v>
      </c>
      <c r="AU361" s="226" t="s">
        <v>79</v>
      </c>
      <c r="AY361" s="19" t="s">
        <v>174</v>
      </c>
      <c r="BE361" s="227">
        <f>IF(N361="základní",J361,0)</f>
        <v>0</v>
      </c>
      <c r="BF361" s="227">
        <f>IF(N361="snížená",J361,0)</f>
        <v>0</v>
      </c>
      <c r="BG361" s="227">
        <f>IF(N361="zákl. přenesená",J361,0)</f>
        <v>0</v>
      </c>
      <c r="BH361" s="227">
        <f>IF(N361="sníž. přenesená",J361,0)</f>
        <v>0</v>
      </c>
      <c r="BI361" s="227">
        <f>IF(N361="nulová",J361,0)</f>
        <v>0</v>
      </c>
      <c r="BJ361" s="19" t="s">
        <v>79</v>
      </c>
      <c r="BK361" s="227">
        <f>ROUND(I361*H361,2)</f>
        <v>0</v>
      </c>
      <c r="BL361" s="19" t="s">
        <v>181</v>
      </c>
      <c r="BM361" s="226" t="s">
        <v>1800</v>
      </c>
    </row>
    <row r="362" s="2" customFormat="1">
      <c r="A362" s="40"/>
      <c r="B362" s="41"/>
      <c r="C362" s="42"/>
      <c r="D362" s="228" t="s">
        <v>183</v>
      </c>
      <c r="E362" s="42"/>
      <c r="F362" s="229" t="s">
        <v>3513</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183</v>
      </c>
      <c r="AU362" s="19" t="s">
        <v>79</v>
      </c>
    </row>
    <row r="363" s="2" customFormat="1" ht="16.5" customHeight="1">
      <c r="A363" s="40"/>
      <c r="B363" s="41"/>
      <c r="C363" s="215" t="s">
        <v>1077</v>
      </c>
      <c r="D363" s="215" t="s">
        <v>176</v>
      </c>
      <c r="E363" s="216" t="s">
        <v>3514</v>
      </c>
      <c r="F363" s="217" t="s">
        <v>3515</v>
      </c>
      <c r="G363" s="218" t="s">
        <v>2846</v>
      </c>
      <c r="H363" s="219">
        <v>3</v>
      </c>
      <c r="I363" s="220"/>
      <c r="J363" s="221">
        <f>ROUND(I363*H363,2)</f>
        <v>0</v>
      </c>
      <c r="K363" s="217" t="s">
        <v>19</v>
      </c>
      <c r="L363" s="46"/>
      <c r="M363" s="222" t="s">
        <v>19</v>
      </c>
      <c r="N363" s="223" t="s">
        <v>43</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181</v>
      </c>
      <c r="AT363" s="226" t="s">
        <v>176</v>
      </c>
      <c r="AU363" s="226" t="s">
        <v>79</v>
      </c>
      <c r="AY363" s="19" t="s">
        <v>174</v>
      </c>
      <c r="BE363" s="227">
        <f>IF(N363="základní",J363,0)</f>
        <v>0</v>
      </c>
      <c r="BF363" s="227">
        <f>IF(N363="snížená",J363,0)</f>
        <v>0</v>
      </c>
      <c r="BG363" s="227">
        <f>IF(N363="zákl. přenesená",J363,0)</f>
        <v>0</v>
      </c>
      <c r="BH363" s="227">
        <f>IF(N363="sníž. přenesená",J363,0)</f>
        <v>0</v>
      </c>
      <c r="BI363" s="227">
        <f>IF(N363="nulová",J363,0)</f>
        <v>0</v>
      </c>
      <c r="BJ363" s="19" t="s">
        <v>79</v>
      </c>
      <c r="BK363" s="227">
        <f>ROUND(I363*H363,2)</f>
        <v>0</v>
      </c>
      <c r="BL363" s="19" t="s">
        <v>181</v>
      </c>
      <c r="BM363" s="226" t="s">
        <v>1810</v>
      </c>
    </row>
    <row r="364" s="2" customFormat="1">
      <c r="A364" s="40"/>
      <c r="B364" s="41"/>
      <c r="C364" s="42"/>
      <c r="D364" s="228" t="s">
        <v>183</v>
      </c>
      <c r="E364" s="42"/>
      <c r="F364" s="229" t="s">
        <v>3515</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183</v>
      </c>
      <c r="AU364" s="19" t="s">
        <v>79</v>
      </c>
    </row>
    <row r="365" s="2" customFormat="1" ht="16.5" customHeight="1">
      <c r="A365" s="40"/>
      <c r="B365" s="41"/>
      <c r="C365" s="215" t="s">
        <v>1083</v>
      </c>
      <c r="D365" s="215" t="s">
        <v>176</v>
      </c>
      <c r="E365" s="216" t="s">
        <v>3516</v>
      </c>
      <c r="F365" s="217" t="s">
        <v>3517</v>
      </c>
      <c r="G365" s="218" t="s">
        <v>2846</v>
      </c>
      <c r="H365" s="219">
        <v>2</v>
      </c>
      <c r="I365" s="220"/>
      <c r="J365" s="221">
        <f>ROUND(I365*H365,2)</f>
        <v>0</v>
      </c>
      <c r="K365" s="217" t="s">
        <v>19</v>
      </c>
      <c r="L365" s="46"/>
      <c r="M365" s="222" t="s">
        <v>19</v>
      </c>
      <c r="N365" s="223" t="s">
        <v>43</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181</v>
      </c>
      <c r="AT365" s="226" t="s">
        <v>176</v>
      </c>
      <c r="AU365" s="226" t="s">
        <v>79</v>
      </c>
      <c r="AY365" s="19" t="s">
        <v>174</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181</v>
      </c>
      <c r="BM365" s="226" t="s">
        <v>1823</v>
      </c>
    </row>
    <row r="366" s="2" customFormat="1">
      <c r="A366" s="40"/>
      <c r="B366" s="41"/>
      <c r="C366" s="42"/>
      <c r="D366" s="228" t="s">
        <v>183</v>
      </c>
      <c r="E366" s="42"/>
      <c r="F366" s="229" t="s">
        <v>3517</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183</v>
      </c>
      <c r="AU366" s="19" t="s">
        <v>79</v>
      </c>
    </row>
    <row r="367" s="2" customFormat="1" ht="16.5" customHeight="1">
      <c r="A367" s="40"/>
      <c r="B367" s="41"/>
      <c r="C367" s="215" t="s">
        <v>1089</v>
      </c>
      <c r="D367" s="215" t="s">
        <v>176</v>
      </c>
      <c r="E367" s="216" t="s">
        <v>3516</v>
      </c>
      <c r="F367" s="217" t="s">
        <v>3517</v>
      </c>
      <c r="G367" s="218" t="s">
        <v>2846</v>
      </c>
      <c r="H367" s="219">
        <v>3</v>
      </c>
      <c r="I367" s="220"/>
      <c r="J367" s="221">
        <f>ROUND(I367*H367,2)</f>
        <v>0</v>
      </c>
      <c r="K367" s="217" t="s">
        <v>19</v>
      </c>
      <c r="L367" s="46"/>
      <c r="M367" s="222" t="s">
        <v>19</v>
      </c>
      <c r="N367" s="223" t="s">
        <v>43</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181</v>
      </c>
      <c r="AT367" s="226" t="s">
        <v>176</v>
      </c>
      <c r="AU367" s="226" t="s">
        <v>79</v>
      </c>
      <c r="AY367" s="19" t="s">
        <v>174</v>
      </c>
      <c r="BE367" s="227">
        <f>IF(N367="základní",J367,0)</f>
        <v>0</v>
      </c>
      <c r="BF367" s="227">
        <f>IF(N367="snížená",J367,0)</f>
        <v>0</v>
      </c>
      <c r="BG367" s="227">
        <f>IF(N367="zákl. přenesená",J367,0)</f>
        <v>0</v>
      </c>
      <c r="BH367" s="227">
        <f>IF(N367="sníž. přenesená",J367,0)</f>
        <v>0</v>
      </c>
      <c r="BI367" s="227">
        <f>IF(N367="nulová",J367,0)</f>
        <v>0</v>
      </c>
      <c r="BJ367" s="19" t="s">
        <v>79</v>
      </c>
      <c r="BK367" s="227">
        <f>ROUND(I367*H367,2)</f>
        <v>0</v>
      </c>
      <c r="BL367" s="19" t="s">
        <v>181</v>
      </c>
      <c r="BM367" s="226" t="s">
        <v>1836</v>
      </c>
    </row>
    <row r="368" s="2" customFormat="1">
      <c r="A368" s="40"/>
      <c r="B368" s="41"/>
      <c r="C368" s="42"/>
      <c r="D368" s="228" t="s">
        <v>183</v>
      </c>
      <c r="E368" s="42"/>
      <c r="F368" s="229" t="s">
        <v>3517</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183</v>
      </c>
      <c r="AU368" s="19" t="s">
        <v>79</v>
      </c>
    </row>
    <row r="369" s="2" customFormat="1" ht="16.5" customHeight="1">
      <c r="A369" s="40"/>
      <c r="B369" s="41"/>
      <c r="C369" s="215" t="s">
        <v>1095</v>
      </c>
      <c r="D369" s="215" t="s">
        <v>176</v>
      </c>
      <c r="E369" s="216" t="s">
        <v>3516</v>
      </c>
      <c r="F369" s="217" t="s">
        <v>3517</v>
      </c>
      <c r="G369" s="218" t="s">
        <v>2846</v>
      </c>
      <c r="H369" s="219">
        <v>140</v>
      </c>
      <c r="I369" s="220"/>
      <c r="J369" s="221">
        <f>ROUND(I369*H369,2)</f>
        <v>0</v>
      </c>
      <c r="K369" s="217" t="s">
        <v>19</v>
      </c>
      <c r="L369" s="46"/>
      <c r="M369" s="222" t="s">
        <v>19</v>
      </c>
      <c r="N369" s="223" t="s">
        <v>43</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181</v>
      </c>
      <c r="AT369" s="226" t="s">
        <v>176</v>
      </c>
      <c r="AU369" s="226" t="s">
        <v>79</v>
      </c>
      <c r="AY369" s="19" t="s">
        <v>174</v>
      </c>
      <c r="BE369" s="227">
        <f>IF(N369="základní",J369,0)</f>
        <v>0</v>
      </c>
      <c r="BF369" s="227">
        <f>IF(N369="snížená",J369,0)</f>
        <v>0</v>
      </c>
      <c r="BG369" s="227">
        <f>IF(N369="zákl. přenesená",J369,0)</f>
        <v>0</v>
      </c>
      <c r="BH369" s="227">
        <f>IF(N369="sníž. přenesená",J369,0)</f>
        <v>0</v>
      </c>
      <c r="BI369" s="227">
        <f>IF(N369="nulová",J369,0)</f>
        <v>0</v>
      </c>
      <c r="BJ369" s="19" t="s">
        <v>79</v>
      </c>
      <c r="BK369" s="227">
        <f>ROUND(I369*H369,2)</f>
        <v>0</v>
      </c>
      <c r="BL369" s="19" t="s">
        <v>181</v>
      </c>
      <c r="BM369" s="226" t="s">
        <v>1848</v>
      </c>
    </row>
    <row r="370" s="2" customFormat="1">
      <c r="A370" s="40"/>
      <c r="B370" s="41"/>
      <c r="C370" s="42"/>
      <c r="D370" s="228" t="s">
        <v>183</v>
      </c>
      <c r="E370" s="42"/>
      <c r="F370" s="229" t="s">
        <v>3517</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183</v>
      </c>
      <c r="AU370" s="19" t="s">
        <v>79</v>
      </c>
    </row>
    <row r="371" s="2" customFormat="1" ht="16.5" customHeight="1">
      <c r="A371" s="40"/>
      <c r="B371" s="41"/>
      <c r="C371" s="215" t="s">
        <v>1101</v>
      </c>
      <c r="D371" s="215" t="s">
        <v>176</v>
      </c>
      <c r="E371" s="216" t="s">
        <v>3516</v>
      </c>
      <c r="F371" s="217" t="s">
        <v>3517</v>
      </c>
      <c r="G371" s="218" t="s">
        <v>2846</v>
      </c>
      <c r="H371" s="219">
        <v>10</v>
      </c>
      <c r="I371" s="220"/>
      <c r="J371" s="221">
        <f>ROUND(I371*H371,2)</f>
        <v>0</v>
      </c>
      <c r="K371" s="217" t="s">
        <v>19</v>
      </c>
      <c r="L371" s="46"/>
      <c r="M371" s="222" t="s">
        <v>19</v>
      </c>
      <c r="N371" s="223" t="s">
        <v>43</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181</v>
      </c>
      <c r="AT371" s="226" t="s">
        <v>176</v>
      </c>
      <c r="AU371" s="226" t="s">
        <v>79</v>
      </c>
      <c r="AY371" s="19" t="s">
        <v>174</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181</v>
      </c>
      <c r="BM371" s="226" t="s">
        <v>1858</v>
      </c>
    </row>
    <row r="372" s="2" customFormat="1">
      <c r="A372" s="40"/>
      <c r="B372" s="41"/>
      <c r="C372" s="42"/>
      <c r="D372" s="228" t="s">
        <v>183</v>
      </c>
      <c r="E372" s="42"/>
      <c r="F372" s="229" t="s">
        <v>3517</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183</v>
      </c>
      <c r="AU372" s="19" t="s">
        <v>79</v>
      </c>
    </row>
    <row r="373" s="2" customFormat="1" ht="16.5" customHeight="1">
      <c r="A373" s="40"/>
      <c r="B373" s="41"/>
      <c r="C373" s="215" t="s">
        <v>1106</v>
      </c>
      <c r="D373" s="215" t="s">
        <v>176</v>
      </c>
      <c r="E373" s="216" t="s">
        <v>3518</v>
      </c>
      <c r="F373" s="217" t="s">
        <v>3519</v>
      </c>
      <c r="G373" s="218" t="s">
        <v>2846</v>
      </c>
      <c r="H373" s="219">
        <v>20</v>
      </c>
      <c r="I373" s="220"/>
      <c r="J373" s="221">
        <f>ROUND(I373*H373,2)</f>
        <v>0</v>
      </c>
      <c r="K373" s="217" t="s">
        <v>19</v>
      </c>
      <c r="L373" s="46"/>
      <c r="M373" s="222" t="s">
        <v>19</v>
      </c>
      <c r="N373" s="223" t="s">
        <v>43</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181</v>
      </c>
      <c r="AT373" s="226" t="s">
        <v>176</v>
      </c>
      <c r="AU373" s="226" t="s">
        <v>79</v>
      </c>
      <c r="AY373" s="19" t="s">
        <v>174</v>
      </c>
      <c r="BE373" s="227">
        <f>IF(N373="základní",J373,0)</f>
        <v>0</v>
      </c>
      <c r="BF373" s="227">
        <f>IF(N373="snížená",J373,0)</f>
        <v>0</v>
      </c>
      <c r="BG373" s="227">
        <f>IF(N373="zákl. přenesená",J373,0)</f>
        <v>0</v>
      </c>
      <c r="BH373" s="227">
        <f>IF(N373="sníž. přenesená",J373,0)</f>
        <v>0</v>
      </c>
      <c r="BI373" s="227">
        <f>IF(N373="nulová",J373,0)</f>
        <v>0</v>
      </c>
      <c r="BJ373" s="19" t="s">
        <v>79</v>
      </c>
      <c r="BK373" s="227">
        <f>ROUND(I373*H373,2)</f>
        <v>0</v>
      </c>
      <c r="BL373" s="19" t="s">
        <v>181</v>
      </c>
      <c r="BM373" s="226" t="s">
        <v>1867</v>
      </c>
    </row>
    <row r="374" s="2" customFormat="1">
      <c r="A374" s="40"/>
      <c r="B374" s="41"/>
      <c r="C374" s="42"/>
      <c r="D374" s="228" t="s">
        <v>183</v>
      </c>
      <c r="E374" s="42"/>
      <c r="F374" s="229" t="s">
        <v>3519</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183</v>
      </c>
      <c r="AU374" s="19" t="s">
        <v>79</v>
      </c>
    </row>
    <row r="375" s="2" customFormat="1" ht="16.5" customHeight="1">
      <c r="A375" s="40"/>
      <c r="B375" s="41"/>
      <c r="C375" s="215" t="s">
        <v>1112</v>
      </c>
      <c r="D375" s="215" t="s">
        <v>176</v>
      </c>
      <c r="E375" s="216" t="s">
        <v>3520</v>
      </c>
      <c r="F375" s="217" t="s">
        <v>3521</v>
      </c>
      <c r="G375" s="218" t="s">
        <v>2846</v>
      </c>
      <c r="H375" s="219">
        <v>5</v>
      </c>
      <c r="I375" s="220"/>
      <c r="J375" s="221">
        <f>ROUND(I375*H375,2)</f>
        <v>0</v>
      </c>
      <c r="K375" s="217" t="s">
        <v>19</v>
      </c>
      <c r="L375" s="46"/>
      <c r="M375" s="222" t="s">
        <v>19</v>
      </c>
      <c r="N375" s="223" t="s">
        <v>43</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181</v>
      </c>
      <c r="AT375" s="226" t="s">
        <v>176</v>
      </c>
      <c r="AU375" s="226" t="s">
        <v>79</v>
      </c>
      <c r="AY375" s="19" t="s">
        <v>174</v>
      </c>
      <c r="BE375" s="227">
        <f>IF(N375="základní",J375,0)</f>
        <v>0</v>
      </c>
      <c r="BF375" s="227">
        <f>IF(N375="snížená",J375,0)</f>
        <v>0</v>
      </c>
      <c r="BG375" s="227">
        <f>IF(N375="zákl. přenesená",J375,0)</f>
        <v>0</v>
      </c>
      <c r="BH375" s="227">
        <f>IF(N375="sníž. přenesená",J375,0)</f>
        <v>0</v>
      </c>
      <c r="BI375" s="227">
        <f>IF(N375="nulová",J375,0)</f>
        <v>0</v>
      </c>
      <c r="BJ375" s="19" t="s">
        <v>79</v>
      </c>
      <c r="BK375" s="227">
        <f>ROUND(I375*H375,2)</f>
        <v>0</v>
      </c>
      <c r="BL375" s="19" t="s">
        <v>181</v>
      </c>
      <c r="BM375" s="226" t="s">
        <v>1876</v>
      </c>
    </row>
    <row r="376" s="2" customFormat="1">
      <c r="A376" s="40"/>
      <c r="B376" s="41"/>
      <c r="C376" s="42"/>
      <c r="D376" s="228" t="s">
        <v>183</v>
      </c>
      <c r="E376" s="42"/>
      <c r="F376" s="229" t="s">
        <v>3521</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183</v>
      </c>
      <c r="AU376" s="19" t="s">
        <v>79</v>
      </c>
    </row>
    <row r="377" s="2" customFormat="1" ht="16.5" customHeight="1">
      <c r="A377" s="40"/>
      <c r="B377" s="41"/>
      <c r="C377" s="215" t="s">
        <v>1118</v>
      </c>
      <c r="D377" s="215" t="s">
        <v>176</v>
      </c>
      <c r="E377" s="216" t="s">
        <v>3522</v>
      </c>
      <c r="F377" s="217" t="s">
        <v>3523</v>
      </c>
      <c r="G377" s="218" t="s">
        <v>2846</v>
      </c>
      <c r="H377" s="219">
        <v>3</v>
      </c>
      <c r="I377" s="220"/>
      <c r="J377" s="221">
        <f>ROUND(I377*H377,2)</f>
        <v>0</v>
      </c>
      <c r="K377" s="217" t="s">
        <v>19</v>
      </c>
      <c r="L377" s="46"/>
      <c r="M377" s="222" t="s">
        <v>19</v>
      </c>
      <c r="N377" s="223" t="s">
        <v>43</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181</v>
      </c>
      <c r="AT377" s="226" t="s">
        <v>176</v>
      </c>
      <c r="AU377" s="226" t="s">
        <v>79</v>
      </c>
      <c r="AY377" s="19" t="s">
        <v>174</v>
      </c>
      <c r="BE377" s="227">
        <f>IF(N377="základní",J377,0)</f>
        <v>0</v>
      </c>
      <c r="BF377" s="227">
        <f>IF(N377="snížená",J377,0)</f>
        <v>0</v>
      </c>
      <c r="BG377" s="227">
        <f>IF(N377="zákl. přenesená",J377,0)</f>
        <v>0</v>
      </c>
      <c r="BH377" s="227">
        <f>IF(N377="sníž. přenesená",J377,0)</f>
        <v>0</v>
      </c>
      <c r="BI377" s="227">
        <f>IF(N377="nulová",J377,0)</f>
        <v>0</v>
      </c>
      <c r="BJ377" s="19" t="s">
        <v>79</v>
      </c>
      <c r="BK377" s="227">
        <f>ROUND(I377*H377,2)</f>
        <v>0</v>
      </c>
      <c r="BL377" s="19" t="s">
        <v>181</v>
      </c>
      <c r="BM377" s="226" t="s">
        <v>1888</v>
      </c>
    </row>
    <row r="378" s="2" customFormat="1">
      <c r="A378" s="40"/>
      <c r="B378" s="41"/>
      <c r="C378" s="42"/>
      <c r="D378" s="228" t="s">
        <v>183</v>
      </c>
      <c r="E378" s="42"/>
      <c r="F378" s="229" t="s">
        <v>3523</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183</v>
      </c>
      <c r="AU378" s="19" t="s">
        <v>79</v>
      </c>
    </row>
    <row r="379" s="2" customFormat="1" ht="16.5" customHeight="1">
      <c r="A379" s="40"/>
      <c r="B379" s="41"/>
      <c r="C379" s="215" t="s">
        <v>1124</v>
      </c>
      <c r="D379" s="215" t="s">
        <v>176</v>
      </c>
      <c r="E379" s="216" t="s">
        <v>3524</v>
      </c>
      <c r="F379" s="217" t="s">
        <v>3525</v>
      </c>
      <c r="G379" s="218" t="s">
        <v>2846</v>
      </c>
      <c r="H379" s="219">
        <v>3</v>
      </c>
      <c r="I379" s="220"/>
      <c r="J379" s="221">
        <f>ROUND(I379*H379,2)</f>
        <v>0</v>
      </c>
      <c r="K379" s="217" t="s">
        <v>19</v>
      </c>
      <c r="L379" s="46"/>
      <c r="M379" s="222" t="s">
        <v>19</v>
      </c>
      <c r="N379" s="223" t="s">
        <v>43</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181</v>
      </c>
      <c r="AT379" s="226" t="s">
        <v>176</v>
      </c>
      <c r="AU379" s="226" t="s">
        <v>79</v>
      </c>
      <c r="AY379" s="19" t="s">
        <v>174</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181</v>
      </c>
      <c r="BM379" s="226" t="s">
        <v>1900</v>
      </c>
    </row>
    <row r="380" s="2" customFormat="1">
      <c r="A380" s="40"/>
      <c r="B380" s="41"/>
      <c r="C380" s="42"/>
      <c r="D380" s="228" t="s">
        <v>183</v>
      </c>
      <c r="E380" s="42"/>
      <c r="F380" s="229" t="s">
        <v>3525</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183</v>
      </c>
      <c r="AU380" s="19" t="s">
        <v>79</v>
      </c>
    </row>
    <row r="381" s="2" customFormat="1" ht="16.5" customHeight="1">
      <c r="A381" s="40"/>
      <c r="B381" s="41"/>
      <c r="C381" s="215" t="s">
        <v>1131</v>
      </c>
      <c r="D381" s="215" t="s">
        <v>176</v>
      </c>
      <c r="E381" s="216" t="s">
        <v>3524</v>
      </c>
      <c r="F381" s="217" t="s">
        <v>3525</v>
      </c>
      <c r="G381" s="218" t="s">
        <v>2846</v>
      </c>
      <c r="H381" s="219">
        <v>3</v>
      </c>
      <c r="I381" s="220"/>
      <c r="J381" s="221">
        <f>ROUND(I381*H381,2)</f>
        <v>0</v>
      </c>
      <c r="K381" s="217" t="s">
        <v>19</v>
      </c>
      <c r="L381" s="46"/>
      <c r="M381" s="222" t="s">
        <v>19</v>
      </c>
      <c r="N381" s="223" t="s">
        <v>43</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181</v>
      </c>
      <c r="AT381" s="226" t="s">
        <v>176</v>
      </c>
      <c r="AU381" s="226" t="s">
        <v>79</v>
      </c>
      <c r="AY381" s="19" t="s">
        <v>174</v>
      </c>
      <c r="BE381" s="227">
        <f>IF(N381="základní",J381,0)</f>
        <v>0</v>
      </c>
      <c r="BF381" s="227">
        <f>IF(N381="snížená",J381,0)</f>
        <v>0</v>
      </c>
      <c r="BG381" s="227">
        <f>IF(N381="zákl. přenesená",J381,0)</f>
        <v>0</v>
      </c>
      <c r="BH381" s="227">
        <f>IF(N381="sníž. přenesená",J381,0)</f>
        <v>0</v>
      </c>
      <c r="BI381" s="227">
        <f>IF(N381="nulová",J381,0)</f>
        <v>0</v>
      </c>
      <c r="BJ381" s="19" t="s">
        <v>79</v>
      </c>
      <c r="BK381" s="227">
        <f>ROUND(I381*H381,2)</f>
        <v>0</v>
      </c>
      <c r="BL381" s="19" t="s">
        <v>181</v>
      </c>
      <c r="BM381" s="226" t="s">
        <v>1911</v>
      </c>
    </row>
    <row r="382" s="2" customFormat="1">
      <c r="A382" s="40"/>
      <c r="B382" s="41"/>
      <c r="C382" s="42"/>
      <c r="D382" s="228" t="s">
        <v>183</v>
      </c>
      <c r="E382" s="42"/>
      <c r="F382" s="229" t="s">
        <v>3525</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183</v>
      </c>
      <c r="AU382" s="19" t="s">
        <v>79</v>
      </c>
    </row>
    <row r="383" s="2" customFormat="1" ht="16.5" customHeight="1">
      <c r="A383" s="40"/>
      <c r="B383" s="41"/>
      <c r="C383" s="215" t="s">
        <v>1137</v>
      </c>
      <c r="D383" s="215" t="s">
        <v>176</v>
      </c>
      <c r="E383" s="216" t="s">
        <v>3524</v>
      </c>
      <c r="F383" s="217" t="s">
        <v>3525</v>
      </c>
      <c r="G383" s="218" t="s">
        <v>2846</v>
      </c>
      <c r="H383" s="219">
        <v>3</v>
      </c>
      <c r="I383" s="220"/>
      <c r="J383" s="221">
        <f>ROUND(I383*H383,2)</f>
        <v>0</v>
      </c>
      <c r="K383" s="217" t="s">
        <v>19</v>
      </c>
      <c r="L383" s="46"/>
      <c r="M383" s="222" t="s">
        <v>19</v>
      </c>
      <c r="N383" s="223" t="s">
        <v>43</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181</v>
      </c>
      <c r="AT383" s="226" t="s">
        <v>176</v>
      </c>
      <c r="AU383" s="226" t="s">
        <v>79</v>
      </c>
      <c r="AY383" s="19" t="s">
        <v>174</v>
      </c>
      <c r="BE383" s="227">
        <f>IF(N383="základní",J383,0)</f>
        <v>0</v>
      </c>
      <c r="BF383" s="227">
        <f>IF(N383="snížená",J383,0)</f>
        <v>0</v>
      </c>
      <c r="BG383" s="227">
        <f>IF(N383="zákl. přenesená",J383,0)</f>
        <v>0</v>
      </c>
      <c r="BH383" s="227">
        <f>IF(N383="sníž. přenesená",J383,0)</f>
        <v>0</v>
      </c>
      <c r="BI383" s="227">
        <f>IF(N383="nulová",J383,0)</f>
        <v>0</v>
      </c>
      <c r="BJ383" s="19" t="s">
        <v>79</v>
      </c>
      <c r="BK383" s="227">
        <f>ROUND(I383*H383,2)</f>
        <v>0</v>
      </c>
      <c r="BL383" s="19" t="s">
        <v>181</v>
      </c>
      <c r="BM383" s="226" t="s">
        <v>1923</v>
      </c>
    </row>
    <row r="384" s="2" customFormat="1">
      <c r="A384" s="40"/>
      <c r="B384" s="41"/>
      <c r="C384" s="42"/>
      <c r="D384" s="228" t="s">
        <v>183</v>
      </c>
      <c r="E384" s="42"/>
      <c r="F384" s="229" t="s">
        <v>3525</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183</v>
      </c>
      <c r="AU384" s="19" t="s">
        <v>79</v>
      </c>
    </row>
    <row r="385" s="2" customFormat="1" ht="21.75" customHeight="1">
      <c r="A385" s="40"/>
      <c r="B385" s="41"/>
      <c r="C385" s="215" t="s">
        <v>1142</v>
      </c>
      <c r="D385" s="215" t="s">
        <v>176</v>
      </c>
      <c r="E385" s="216" t="s">
        <v>3526</v>
      </c>
      <c r="F385" s="217" t="s">
        <v>3527</v>
      </c>
      <c r="G385" s="218" t="s">
        <v>2846</v>
      </c>
      <c r="H385" s="219">
        <v>1</v>
      </c>
      <c r="I385" s="220"/>
      <c r="J385" s="221">
        <f>ROUND(I385*H385,2)</f>
        <v>0</v>
      </c>
      <c r="K385" s="217" t="s">
        <v>19</v>
      </c>
      <c r="L385" s="46"/>
      <c r="M385" s="222" t="s">
        <v>19</v>
      </c>
      <c r="N385" s="223" t="s">
        <v>43</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181</v>
      </c>
      <c r="AT385" s="226" t="s">
        <v>176</v>
      </c>
      <c r="AU385" s="226" t="s">
        <v>79</v>
      </c>
      <c r="AY385" s="19" t="s">
        <v>174</v>
      </c>
      <c r="BE385" s="227">
        <f>IF(N385="základní",J385,0)</f>
        <v>0</v>
      </c>
      <c r="BF385" s="227">
        <f>IF(N385="snížená",J385,0)</f>
        <v>0</v>
      </c>
      <c r="BG385" s="227">
        <f>IF(N385="zákl. přenesená",J385,0)</f>
        <v>0</v>
      </c>
      <c r="BH385" s="227">
        <f>IF(N385="sníž. přenesená",J385,0)</f>
        <v>0</v>
      </c>
      <c r="BI385" s="227">
        <f>IF(N385="nulová",J385,0)</f>
        <v>0</v>
      </c>
      <c r="BJ385" s="19" t="s">
        <v>79</v>
      </c>
      <c r="BK385" s="227">
        <f>ROUND(I385*H385,2)</f>
        <v>0</v>
      </c>
      <c r="BL385" s="19" t="s">
        <v>181</v>
      </c>
      <c r="BM385" s="226" t="s">
        <v>1934</v>
      </c>
    </row>
    <row r="386" s="2" customFormat="1">
      <c r="A386" s="40"/>
      <c r="B386" s="41"/>
      <c r="C386" s="42"/>
      <c r="D386" s="228" t="s">
        <v>183</v>
      </c>
      <c r="E386" s="42"/>
      <c r="F386" s="229" t="s">
        <v>3527</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183</v>
      </c>
      <c r="AU386" s="19" t="s">
        <v>79</v>
      </c>
    </row>
    <row r="387" s="2" customFormat="1" ht="21.75" customHeight="1">
      <c r="A387" s="40"/>
      <c r="B387" s="41"/>
      <c r="C387" s="215" t="s">
        <v>1150</v>
      </c>
      <c r="D387" s="215" t="s">
        <v>176</v>
      </c>
      <c r="E387" s="216" t="s">
        <v>3528</v>
      </c>
      <c r="F387" s="217" t="s">
        <v>3529</v>
      </c>
      <c r="G387" s="218" t="s">
        <v>2846</v>
      </c>
      <c r="H387" s="219">
        <v>2</v>
      </c>
      <c r="I387" s="220"/>
      <c r="J387" s="221">
        <f>ROUND(I387*H387,2)</f>
        <v>0</v>
      </c>
      <c r="K387" s="217" t="s">
        <v>19</v>
      </c>
      <c r="L387" s="46"/>
      <c r="M387" s="222" t="s">
        <v>19</v>
      </c>
      <c r="N387" s="223" t="s">
        <v>43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181</v>
      </c>
      <c r="AT387" s="226" t="s">
        <v>176</v>
      </c>
      <c r="AU387" s="226" t="s">
        <v>79</v>
      </c>
      <c r="AY387" s="19" t="s">
        <v>174</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181</v>
      </c>
      <c r="BM387" s="226" t="s">
        <v>1954</v>
      </c>
    </row>
    <row r="388" s="2" customFormat="1">
      <c r="A388" s="40"/>
      <c r="B388" s="41"/>
      <c r="C388" s="42"/>
      <c r="D388" s="228" t="s">
        <v>183</v>
      </c>
      <c r="E388" s="42"/>
      <c r="F388" s="229" t="s">
        <v>3529</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183</v>
      </c>
      <c r="AU388" s="19" t="s">
        <v>79</v>
      </c>
    </row>
    <row r="389" s="2" customFormat="1" ht="16.5" customHeight="1">
      <c r="A389" s="40"/>
      <c r="B389" s="41"/>
      <c r="C389" s="215" t="s">
        <v>1157</v>
      </c>
      <c r="D389" s="215" t="s">
        <v>176</v>
      </c>
      <c r="E389" s="216" t="s">
        <v>3530</v>
      </c>
      <c r="F389" s="217" t="s">
        <v>3531</v>
      </c>
      <c r="G389" s="218" t="s">
        <v>2846</v>
      </c>
      <c r="H389" s="219">
        <v>26</v>
      </c>
      <c r="I389" s="220"/>
      <c r="J389" s="221">
        <f>ROUND(I389*H389,2)</f>
        <v>0</v>
      </c>
      <c r="K389" s="217" t="s">
        <v>19</v>
      </c>
      <c r="L389" s="46"/>
      <c r="M389" s="222" t="s">
        <v>19</v>
      </c>
      <c r="N389" s="223" t="s">
        <v>43</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181</v>
      </c>
      <c r="AT389" s="226" t="s">
        <v>176</v>
      </c>
      <c r="AU389" s="226" t="s">
        <v>79</v>
      </c>
      <c r="AY389" s="19" t="s">
        <v>174</v>
      </c>
      <c r="BE389" s="227">
        <f>IF(N389="základní",J389,0)</f>
        <v>0</v>
      </c>
      <c r="BF389" s="227">
        <f>IF(N389="snížená",J389,0)</f>
        <v>0</v>
      </c>
      <c r="BG389" s="227">
        <f>IF(N389="zákl. přenesená",J389,0)</f>
        <v>0</v>
      </c>
      <c r="BH389" s="227">
        <f>IF(N389="sníž. přenesená",J389,0)</f>
        <v>0</v>
      </c>
      <c r="BI389" s="227">
        <f>IF(N389="nulová",J389,0)</f>
        <v>0</v>
      </c>
      <c r="BJ389" s="19" t="s">
        <v>79</v>
      </c>
      <c r="BK389" s="227">
        <f>ROUND(I389*H389,2)</f>
        <v>0</v>
      </c>
      <c r="BL389" s="19" t="s">
        <v>181</v>
      </c>
      <c r="BM389" s="226" t="s">
        <v>1965</v>
      </c>
    </row>
    <row r="390" s="2" customFormat="1">
      <c r="A390" s="40"/>
      <c r="B390" s="41"/>
      <c r="C390" s="42"/>
      <c r="D390" s="228" t="s">
        <v>183</v>
      </c>
      <c r="E390" s="42"/>
      <c r="F390" s="229" t="s">
        <v>3531</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183</v>
      </c>
      <c r="AU390" s="19" t="s">
        <v>79</v>
      </c>
    </row>
    <row r="391" s="2" customFormat="1" ht="21.75" customHeight="1">
      <c r="A391" s="40"/>
      <c r="B391" s="41"/>
      <c r="C391" s="215" t="s">
        <v>1164</v>
      </c>
      <c r="D391" s="215" t="s">
        <v>176</v>
      </c>
      <c r="E391" s="216" t="s">
        <v>3532</v>
      </c>
      <c r="F391" s="217" t="s">
        <v>3533</v>
      </c>
      <c r="G391" s="218" t="s">
        <v>2846</v>
      </c>
      <c r="H391" s="219">
        <v>12</v>
      </c>
      <c r="I391" s="220"/>
      <c r="J391" s="221">
        <f>ROUND(I391*H391,2)</f>
        <v>0</v>
      </c>
      <c r="K391" s="217" t="s">
        <v>19</v>
      </c>
      <c r="L391" s="46"/>
      <c r="M391" s="222" t="s">
        <v>19</v>
      </c>
      <c r="N391" s="223" t="s">
        <v>43</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181</v>
      </c>
      <c r="AT391" s="226" t="s">
        <v>176</v>
      </c>
      <c r="AU391" s="226" t="s">
        <v>79</v>
      </c>
      <c r="AY391" s="19" t="s">
        <v>174</v>
      </c>
      <c r="BE391" s="227">
        <f>IF(N391="základní",J391,0)</f>
        <v>0</v>
      </c>
      <c r="BF391" s="227">
        <f>IF(N391="snížená",J391,0)</f>
        <v>0</v>
      </c>
      <c r="BG391" s="227">
        <f>IF(N391="zákl. přenesená",J391,0)</f>
        <v>0</v>
      </c>
      <c r="BH391" s="227">
        <f>IF(N391="sníž. přenesená",J391,0)</f>
        <v>0</v>
      </c>
      <c r="BI391" s="227">
        <f>IF(N391="nulová",J391,0)</f>
        <v>0</v>
      </c>
      <c r="BJ391" s="19" t="s">
        <v>79</v>
      </c>
      <c r="BK391" s="227">
        <f>ROUND(I391*H391,2)</f>
        <v>0</v>
      </c>
      <c r="BL391" s="19" t="s">
        <v>181</v>
      </c>
      <c r="BM391" s="226" t="s">
        <v>1976</v>
      </c>
    </row>
    <row r="392" s="2" customFormat="1">
      <c r="A392" s="40"/>
      <c r="B392" s="41"/>
      <c r="C392" s="42"/>
      <c r="D392" s="228" t="s">
        <v>183</v>
      </c>
      <c r="E392" s="42"/>
      <c r="F392" s="229" t="s">
        <v>3533</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183</v>
      </c>
      <c r="AU392" s="19" t="s">
        <v>79</v>
      </c>
    </row>
    <row r="393" s="2" customFormat="1" ht="21.75" customHeight="1">
      <c r="A393" s="40"/>
      <c r="B393" s="41"/>
      <c r="C393" s="215" t="s">
        <v>1171</v>
      </c>
      <c r="D393" s="215" t="s">
        <v>176</v>
      </c>
      <c r="E393" s="216" t="s">
        <v>3534</v>
      </c>
      <c r="F393" s="217" t="s">
        <v>3535</v>
      </c>
      <c r="G393" s="218" t="s">
        <v>2846</v>
      </c>
      <c r="H393" s="219">
        <v>8</v>
      </c>
      <c r="I393" s="220"/>
      <c r="J393" s="221">
        <f>ROUND(I393*H393,2)</f>
        <v>0</v>
      </c>
      <c r="K393" s="217" t="s">
        <v>19</v>
      </c>
      <c r="L393" s="46"/>
      <c r="M393" s="222" t="s">
        <v>19</v>
      </c>
      <c r="N393" s="223" t="s">
        <v>43</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181</v>
      </c>
      <c r="AT393" s="226" t="s">
        <v>176</v>
      </c>
      <c r="AU393" s="226" t="s">
        <v>79</v>
      </c>
      <c r="AY393" s="19" t="s">
        <v>174</v>
      </c>
      <c r="BE393" s="227">
        <f>IF(N393="základní",J393,0)</f>
        <v>0</v>
      </c>
      <c r="BF393" s="227">
        <f>IF(N393="snížená",J393,0)</f>
        <v>0</v>
      </c>
      <c r="BG393" s="227">
        <f>IF(N393="zákl. přenesená",J393,0)</f>
        <v>0</v>
      </c>
      <c r="BH393" s="227">
        <f>IF(N393="sníž. přenesená",J393,0)</f>
        <v>0</v>
      </c>
      <c r="BI393" s="227">
        <f>IF(N393="nulová",J393,0)</f>
        <v>0</v>
      </c>
      <c r="BJ393" s="19" t="s">
        <v>79</v>
      </c>
      <c r="BK393" s="227">
        <f>ROUND(I393*H393,2)</f>
        <v>0</v>
      </c>
      <c r="BL393" s="19" t="s">
        <v>181</v>
      </c>
      <c r="BM393" s="226" t="s">
        <v>2008</v>
      </c>
    </row>
    <row r="394" s="2" customFormat="1">
      <c r="A394" s="40"/>
      <c r="B394" s="41"/>
      <c r="C394" s="42"/>
      <c r="D394" s="228" t="s">
        <v>183</v>
      </c>
      <c r="E394" s="42"/>
      <c r="F394" s="229" t="s">
        <v>3535</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183</v>
      </c>
      <c r="AU394" s="19" t="s">
        <v>79</v>
      </c>
    </row>
    <row r="395" s="2" customFormat="1" ht="21.75" customHeight="1">
      <c r="A395" s="40"/>
      <c r="B395" s="41"/>
      <c r="C395" s="215" t="s">
        <v>1177</v>
      </c>
      <c r="D395" s="215" t="s">
        <v>176</v>
      </c>
      <c r="E395" s="216" t="s">
        <v>3536</v>
      </c>
      <c r="F395" s="217" t="s">
        <v>3537</v>
      </c>
      <c r="G395" s="218" t="s">
        <v>2846</v>
      </c>
      <c r="H395" s="219">
        <v>10</v>
      </c>
      <c r="I395" s="220"/>
      <c r="J395" s="221">
        <f>ROUND(I395*H395,2)</f>
        <v>0</v>
      </c>
      <c r="K395" s="217" t="s">
        <v>19</v>
      </c>
      <c r="L395" s="46"/>
      <c r="M395" s="222" t="s">
        <v>19</v>
      </c>
      <c r="N395" s="223" t="s">
        <v>43</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181</v>
      </c>
      <c r="AT395" s="226" t="s">
        <v>176</v>
      </c>
      <c r="AU395" s="226" t="s">
        <v>79</v>
      </c>
      <c r="AY395" s="19" t="s">
        <v>174</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181</v>
      </c>
      <c r="BM395" s="226" t="s">
        <v>2040</v>
      </c>
    </row>
    <row r="396" s="2" customFormat="1">
      <c r="A396" s="40"/>
      <c r="B396" s="41"/>
      <c r="C396" s="42"/>
      <c r="D396" s="228" t="s">
        <v>183</v>
      </c>
      <c r="E396" s="42"/>
      <c r="F396" s="229" t="s">
        <v>3537</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183</v>
      </c>
      <c r="AU396" s="19" t="s">
        <v>79</v>
      </c>
    </row>
    <row r="397" s="2" customFormat="1" ht="21.75" customHeight="1">
      <c r="A397" s="40"/>
      <c r="B397" s="41"/>
      <c r="C397" s="215" t="s">
        <v>1186</v>
      </c>
      <c r="D397" s="215" t="s">
        <v>176</v>
      </c>
      <c r="E397" s="216" t="s">
        <v>3538</v>
      </c>
      <c r="F397" s="217" t="s">
        <v>3539</v>
      </c>
      <c r="G397" s="218" t="s">
        <v>2846</v>
      </c>
      <c r="H397" s="219">
        <v>5</v>
      </c>
      <c r="I397" s="220"/>
      <c r="J397" s="221">
        <f>ROUND(I397*H397,2)</f>
        <v>0</v>
      </c>
      <c r="K397" s="217" t="s">
        <v>19</v>
      </c>
      <c r="L397" s="46"/>
      <c r="M397" s="222" t="s">
        <v>19</v>
      </c>
      <c r="N397" s="223" t="s">
        <v>43</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181</v>
      </c>
      <c r="AT397" s="226" t="s">
        <v>176</v>
      </c>
      <c r="AU397" s="226" t="s">
        <v>79</v>
      </c>
      <c r="AY397" s="19" t="s">
        <v>174</v>
      </c>
      <c r="BE397" s="227">
        <f>IF(N397="základní",J397,0)</f>
        <v>0</v>
      </c>
      <c r="BF397" s="227">
        <f>IF(N397="snížená",J397,0)</f>
        <v>0</v>
      </c>
      <c r="BG397" s="227">
        <f>IF(N397="zákl. přenesená",J397,0)</f>
        <v>0</v>
      </c>
      <c r="BH397" s="227">
        <f>IF(N397="sníž. přenesená",J397,0)</f>
        <v>0</v>
      </c>
      <c r="BI397" s="227">
        <f>IF(N397="nulová",J397,0)</f>
        <v>0</v>
      </c>
      <c r="BJ397" s="19" t="s">
        <v>79</v>
      </c>
      <c r="BK397" s="227">
        <f>ROUND(I397*H397,2)</f>
        <v>0</v>
      </c>
      <c r="BL397" s="19" t="s">
        <v>181</v>
      </c>
      <c r="BM397" s="226" t="s">
        <v>2052</v>
      </c>
    </row>
    <row r="398" s="2" customFormat="1">
      <c r="A398" s="40"/>
      <c r="B398" s="41"/>
      <c r="C398" s="42"/>
      <c r="D398" s="228" t="s">
        <v>183</v>
      </c>
      <c r="E398" s="42"/>
      <c r="F398" s="229" t="s">
        <v>3539</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183</v>
      </c>
      <c r="AU398" s="19" t="s">
        <v>79</v>
      </c>
    </row>
    <row r="399" s="2" customFormat="1" ht="21.75" customHeight="1">
      <c r="A399" s="40"/>
      <c r="B399" s="41"/>
      <c r="C399" s="215" t="s">
        <v>1192</v>
      </c>
      <c r="D399" s="215" t="s">
        <v>176</v>
      </c>
      <c r="E399" s="216" t="s">
        <v>3540</v>
      </c>
      <c r="F399" s="217" t="s">
        <v>3541</v>
      </c>
      <c r="G399" s="218" t="s">
        <v>2846</v>
      </c>
      <c r="H399" s="219">
        <v>183</v>
      </c>
      <c r="I399" s="220"/>
      <c r="J399" s="221">
        <f>ROUND(I399*H399,2)</f>
        <v>0</v>
      </c>
      <c r="K399" s="217" t="s">
        <v>19</v>
      </c>
      <c r="L399" s="46"/>
      <c r="M399" s="222" t="s">
        <v>19</v>
      </c>
      <c r="N399" s="223" t="s">
        <v>43</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181</v>
      </c>
      <c r="AT399" s="226" t="s">
        <v>176</v>
      </c>
      <c r="AU399" s="226" t="s">
        <v>79</v>
      </c>
      <c r="AY399" s="19" t="s">
        <v>174</v>
      </c>
      <c r="BE399" s="227">
        <f>IF(N399="základní",J399,0)</f>
        <v>0</v>
      </c>
      <c r="BF399" s="227">
        <f>IF(N399="snížená",J399,0)</f>
        <v>0</v>
      </c>
      <c r="BG399" s="227">
        <f>IF(N399="zákl. přenesená",J399,0)</f>
        <v>0</v>
      </c>
      <c r="BH399" s="227">
        <f>IF(N399="sníž. přenesená",J399,0)</f>
        <v>0</v>
      </c>
      <c r="BI399" s="227">
        <f>IF(N399="nulová",J399,0)</f>
        <v>0</v>
      </c>
      <c r="BJ399" s="19" t="s">
        <v>79</v>
      </c>
      <c r="BK399" s="227">
        <f>ROUND(I399*H399,2)</f>
        <v>0</v>
      </c>
      <c r="BL399" s="19" t="s">
        <v>181</v>
      </c>
      <c r="BM399" s="226" t="s">
        <v>2065</v>
      </c>
    </row>
    <row r="400" s="2" customFormat="1">
      <c r="A400" s="40"/>
      <c r="B400" s="41"/>
      <c r="C400" s="42"/>
      <c r="D400" s="228" t="s">
        <v>183</v>
      </c>
      <c r="E400" s="42"/>
      <c r="F400" s="229" t="s">
        <v>3541</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183</v>
      </c>
      <c r="AU400" s="19" t="s">
        <v>79</v>
      </c>
    </row>
    <row r="401" s="2" customFormat="1">
      <c r="A401" s="40"/>
      <c r="B401" s="41"/>
      <c r="C401" s="215" t="s">
        <v>1198</v>
      </c>
      <c r="D401" s="215" t="s">
        <v>176</v>
      </c>
      <c r="E401" s="216" t="s">
        <v>3542</v>
      </c>
      <c r="F401" s="217" t="s">
        <v>3543</v>
      </c>
      <c r="G401" s="218" t="s">
        <v>2846</v>
      </c>
      <c r="H401" s="219">
        <v>6</v>
      </c>
      <c r="I401" s="220"/>
      <c r="J401" s="221">
        <f>ROUND(I401*H401,2)</f>
        <v>0</v>
      </c>
      <c r="K401" s="217" t="s">
        <v>19</v>
      </c>
      <c r="L401" s="46"/>
      <c r="M401" s="222" t="s">
        <v>19</v>
      </c>
      <c r="N401" s="223" t="s">
        <v>43</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181</v>
      </c>
      <c r="AT401" s="226" t="s">
        <v>176</v>
      </c>
      <c r="AU401" s="226" t="s">
        <v>79</v>
      </c>
      <c r="AY401" s="19" t="s">
        <v>174</v>
      </c>
      <c r="BE401" s="227">
        <f>IF(N401="základní",J401,0)</f>
        <v>0</v>
      </c>
      <c r="BF401" s="227">
        <f>IF(N401="snížená",J401,0)</f>
        <v>0</v>
      </c>
      <c r="BG401" s="227">
        <f>IF(N401="zákl. přenesená",J401,0)</f>
        <v>0</v>
      </c>
      <c r="BH401" s="227">
        <f>IF(N401="sníž. přenesená",J401,0)</f>
        <v>0</v>
      </c>
      <c r="BI401" s="227">
        <f>IF(N401="nulová",J401,0)</f>
        <v>0</v>
      </c>
      <c r="BJ401" s="19" t="s">
        <v>79</v>
      </c>
      <c r="BK401" s="227">
        <f>ROUND(I401*H401,2)</f>
        <v>0</v>
      </c>
      <c r="BL401" s="19" t="s">
        <v>181</v>
      </c>
      <c r="BM401" s="226" t="s">
        <v>2077</v>
      </c>
    </row>
    <row r="402" s="2" customFormat="1">
      <c r="A402" s="40"/>
      <c r="B402" s="41"/>
      <c r="C402" s="42"/>
      <c r="D402" s="228" t="s">
        <v>183</v>
      </c>
      <c r="E402" s="42"/>
      <c r="F402" s="229" t="s">
        <v>3543</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183</v>
      </c>
      <c r="AU402" s="19" t="s">
        <v>79</v>
      </c>
    </row>
    <row r="403" s="2" customFormat="1" ht="21.75" customHeight="1">
      <c r="A403" s="40"/>
      <c r="B403" s="41"/>
      <c r="C403" s="215" t="s">
        <v>1204</v>
      </c>
      <c r="D403" s="215" t="s">
        <v>176</v>
      </c>
      <c r="E403" s="216" t="s">
        <v>3544</v>
      </c>
      <c r="F403" s="217" t="s">
        <v>3545</v>
      </c>
      <c r="G403" s="218" t="s">
        <v>2846</v>
      </c>
      <c r="H403" s="219">
        <v>6</v>
      </c>
      <c r="I403" s="220"/>
      <c r="J403" s="221">
        <f>ROUND(I403*H403,2)</f>
        <v>0</v>
      </c>
      <c r="K403" s="217" t="s">
        <v>19</v>
      </c>
      <c r="L403" s="46"/>
      <c r="M403" s="222" t="s">
        <v>19</v>
      </c>
      <c r="N403" s="223" t="s">
        <v>43</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181</v>
      </c>
      <c r="AT403" s="226" t="s">
        <v>176</v>
      </c>
      <c r="AU403" s="226" t="s">
        <v>79</v>
      </c>
      <c r="AY403" s="19" t="s">
        <v>174</v>
      </c>
      <c r="BE403" s="227">
        <f>IF(N403="základní",J403,0)</f>
        <v>0</v>
      </c>
      <c r="BF403" s="227">
        <f>IF(N403="snížená",J403,0)</f>
        <v>0</v>
      </c>
      <c r="BG403" s="227">
        <f>IF(N403="zákl. přenesená",J403,0)</f>
        <v>0</v>
      </c>
      <c r="BH403" s="227">
        <f>IF(N403="sníž. přenesená",J403,0)</f>
        <v>0</v>
      </c>
      <c r="BI403" s="227">
        <f>IF(N403="nulová",J403,0)</f>
        <v>0</v>
      </c>
      <c r="BJ403" s="19" t="s">
        <v>79</v>
      </c>
      <c r="BK403" s="227">
        <f>ROUND(I403*H403,2)</f>
        <v>0</v>
      </c>
      <c r="BL403" s="19" t="s">
        <v>181</v>
      </c>
      <c r="BM403" s="226" t="s">
        <v>2091</v>
      </c>
    </row>
    <row r="404" s="2" customFormat="1">
      <c r="A404" s="40"/>
      <c r="B404" s="41"/>
      <c r="C404" s="42"/>
      <c r="D404" s="228" t="s">
        <v>183</v>
      </c>
      <c r="E404" s="42"/>
      <c r="F404" s="229" t="s">
        <v>3545</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183</v>
      </c>
      <c r="AU404" s="19" t="s">
        <v>79</v>
      </c>
    </row>
    <row r="405" s="2" customFormat="1" ht="21.75" customHeight="1">
      <c r="A405" s="40"/>
      <c r="B405" s="41"/>
      <c r="C405" s="215" t="s">
        <v>1213</v>
      </c>
      <c r="D405" s="215" t="s">
        <v>176</v>
      </c>
      <c r="E405" s="216" t="s">
        <v>3546</v>
      </c>
      <c r="F405" s="217" t="s">
        <v>3547</v>
      </c>
      <c r="G405" s="218" t="s">
        <v>179</v>
      </c>
      <c r="H405" s="219">
        <v>18</v>
      </c>
      <c r="I405" s="220"/>
      <c r="J405" s="221">
        <f>ROUND(I405*H405,2)</f>
        <v>0</v>
      </c>
      <c r="K405" s="217" t="s">
        <v>19</v>
      </c>
      <c r="L405" s="46"/>
      <c r="M405" s="222" t="s">
        <v>19</v>
      </c>
      <c r="N405" s="223" t="s">
        <v>43</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181</v>
      </c>
      <c r="AT405" s="226" t="s">
        <v>176</v>
      </c>
      <c r="AU405" s="226" t="s">
        <v>79</v>
      </c>
      <c r="AY405" s="19" t="s">
        <v>174</v>
      </c>
      <c r="BE405" s="227">
        <f>IF(N405="základní",J405,0)</f>
        <v>0</v>
      </c>
      <c r="BF405" s="227">
        <f>IF(N405="snížená",J405,0)</f>
        <v>0</v>
      </c>
      <c r="BG405" s="227">
        <f>IF(N405="zákl. přenesená",J405,0)</f>
        <v>0</v>
      </c>
      <c r="BH405" s="227">
        <f>IF(N405="sníž. přenesená",J405,0)</f>
        <v>0</v>
      </c>
      <c r="BI405" s="227">
        <f>IF(N405="nulová",J405,0)</f>
        <v>0</v>
      </c>
      <c r="BJ405" s="19" t="s">
        <v>79</v>
      </c>
      <c r="BK405" s="227">
        <f>ROUND(I405*H405,2)</f>
        <v>0</v>
      </c>
      <c r="BL405" s="19" t="s">
        <v>181</v>
      </c>
      <c r="BM405" s="226" t="s">
        <v>2102</v>
      </c>
    </row>
    <row r="406" s="2" customFormat="1">
      <c r="A406" s="40"/>
      <c r="B406" s="41"/>
      <c r="C406" s="42"/>
      <c r="D406" s="228" t="s">
        <v>183</v>
      </c>
      <c r="E406" s="42"/>
      <c r="F406" s="229" t="s">
        <v>3547</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183</v>
      </c>
      <c r="AU406" s="19" t="s">
        <v>79</v>
      </c>
    </row>
    <row r="407" s="2" customFormat="1" ht="21.75" customHeight="1">
      <c r="A407" s="40"/>
      <c r="B407" s="41"/>
      <c r="C407" s="215" t="s">
        <v>1219</v>
      </c>
      <c r="D407" s="215" t="s">
        <v>176</v>
      </c>
      <c r="E407" s="216" t="s">
        <v>3548</v>
      </c>
      <c r="F407" s="217" t="s">
        <v>3549</v>
      </c>
      <c r="G407" s="218" t="s">
        <v>179</v>
      </c>
      <c r="H407" s="219">
        <v>8</v>
      </c>
      <c r="I407" s="220"/>
      <c r="J407" s="221">
        <f>ROUND(I407*H407,2)</f>
        <v>0</v>
      </c>
      <c r="K407" s="217" t="s">
        <v>19</v>
      </c>
      <c r="L407" s="46"/>
      <c r="M407" s="222" t="s">
        <v>19</v>
      </c>
      <c r="N407" s="223" t="s">
        <v>43</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181</v>
      </c>
      <c r="AT407" s="226" t="s">
        <v>176</v>
      </c>
      <c r="AU407" s="226" t="s">
        <v>79</v>
      </c>
      <c r="AY407" s="19" t="s">
        <v>174</v>
      </c>
      <c r="BE407" s="227">
        <f>IF(N407="základní",J407,0)</f>
        <v>0</v>
      </c>
      <c r="BF407" s="227">
        <f>IF(N407="snížená",J407,0)</f>
        <v>0</v>
      </c>
      <c r="BG407" s="227">
        <f>IF(N407="zákl. přenesená",J407,0)</f>
        <v>0</v>
      </c>
      <c r="BH407" s="227">
        <f>IF(N407="sníž. přenesená",J407,0)</f>
        <v>0</v>
      </c>
      <c r="BI407" s="227">
        <f>IF(N407="nulová",J407,0)</f>
        <v>0</v>
      </c>
      <c r="BJ407" s="19" t="s">
        <v>79</v>
      </c>
      <c r="BK407" s="227">
        <f>ROUND(I407*H407,2)</f>
        <v>0</v>
      </c>
      <c r="BL407" s="19" t="s">
        <v>181</v>
      </c>
      <c r="BM407" s="226" t="s">
        <v>2113</v>
      </c>
    </row>
    <row r="408" s="2" customFormat="1">
      <c r="A408" s="40"/>
      <c r="B408" s="41"/>
      <c r="C408" s="42"/>
      <c r="D408" s="228" t="s">
        <v>183</v>
      </c>
      <c r="E408" s="42"/>
      <c r="F408" s="229" t="s">
        <v>3549</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183</v>
      </c>
      <c r="AU408" s="19" t="s">
        <v>79</v>
      </c>
    </row>
    <row r="409" s="2" customFormat="1" ht="21.75" customHeight="1">
      <c r="A409" s="40"/>
      <c r="B409" s="41"/>
      <c r="C409" s="215" t="s">
        <v>1225</v>
      </c>
      <c r="D409" s="215" t="s">
        <v>176</v>
      </c>
      <c r="E409" s="216" t="s">
        <v>3550</v>
      </c>
      <c r="F409" s="217" t="s">
        <v>3551</v>
      </c>
      <c r="G409" s="218" t="s">
        <v>179</v>
      </c>
      <c r="H409" s="219">
        <v>70</v>
      </c>
      <c r="I409" s="220"/>
      <c r="J409" s="221">
        <f>ROUND(I409*H409,2)</f>
        <v>0</v>
      </c>
      <c r="K409" s="217" t="s">
        <v>19</v>
      </c>
      <c r="L409" s="46"/>
      <c r="M409" s="222" t="s">
        <v>19</v>
      </c>
      <c r="N409" s="223" t="s">
        <v>43</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181</v>
      </c>
      <c r="AT409" s="226" t="s">
        <v>176</v>
      </c>
      <c r="AU409" s="226" t="s">
        <v>79</v>
      </c>
      <c r="AY409" s="19" t="s">
        <v>174</v>
      </c>
      <c r="BE409" s="227">
        <f>IF(N409="základní",J409,0)</f>
        <v>0</v>
      </c>
      <c r="BF409" s="227">
        <f>IF(N409="snížená",J409,0)</f>
        <v>0</v>
      </c>
      <c r="BG409" s="227">
        <f>IF(N409="zákl. přenesená",J409,0)</f>
        <v>0</v>
      </c>
      <c r="BH409" s="227">
        <f>IF(N409="sníž. přenesená",J409,0)</f>
        <v>0</v>
      </c>
      <c r="BI409" s="227">
        <f>IF(N409="nulová",J409,0)</f>
        <v>0</v>
      </c>
      <c r="BJ409" s="19" t="s">
        <v>79</v>
      </c>
      <c r="BK409" s="227">
        <f>ROUND(I409*H409,2)</f>
        <v>0</v>
      </c>
      <c r="BL409" s="19" t="s">
        <v>181</v>
      </c>
      <c r="BM409" s="226" t="s">
        <v>2123</v>
      </c>
    </row>
    <row r="410" s="2" customFormat="1">
      <c r="A410" s="40"/>
      <c r="B410" s="41"/>
      <c r="C410" s="42"/>
      <c r="D410" s="228" t="s">
        <v>183</v>
      </c>
      <c r="E410" s="42"/>
      <c r="F410" s="229" t="s">
        <v>3551</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183</v>
      </c>
      <c r="AU410" s="19" t="s">
        <v>79</v>
      </c>
    </row>
    <row r="411" s="2" customFormat="1" ht="16.5" customHeight="1">
      <c r="A411" s="40"/>
      <c r="B411" s="41"/>
      <c r="C411" s="215" t="s">
        <v>1232</v>
      </c>
      <c r="D411" s="215" t="s">
        <v>176</v>
      </c>
      <c r="E411" s="216" t="s">
        <v>3552</v>
      </c>
      <c r="F411" s="217" t="s">
        <v>3553</v>
      </c>
      <c r="G411" s="218" t="s">
        <v>179</v>
      </c>
      <c r="H411" s="219">
        <v>35</v>
      </c>
      <c r="I411" s="220"/>
      <c r="J411" s="221">
        <f>ROUND(I411*H411,2)</f>
        <v>0</v>
      </c>
      <c r="K411" s="217" t="s">
        <v>19</v>
      </c>
      <c r="L411" s="46"/>
      <c r="M411" s="222" t="s">
        <v>19</v>
      </c>
      <c r="N411" s="223" t="s">
        <v>43</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181</v>
      </c>
      <c r="AT411" s="226" t="s">
        <v>176</v>
      </c>
      <c r="AU411" s="226" t="s">
        <v>79</v>
      </c>
      <c r="AY411" s="19" t="s">
        <v>174</v>
      </c>
      <c r="BE411" s="227">
        <f>IF(N411="základní",J411,0)</f>
        <v>0</v>
      </c>
      <c r="BF411" s="227">
        <f>IF(N411="snížená",J411,0)</f>
        <v>0</v>
      </c>
      <c r="BG411" s="227">
        <f>IF(N411="zákl. přenesená",J411,0)</f>
        <v>0</v>
      </c>
      <c r="BH411" s="227">
        <f>IF(N411="sníž. přenesená",J411,0)</f>
        <v>0</v>
      </c>
      <c r="BI411" s="227">
        <f>IF(N411="nulová",J411,0)</f>
        <v>0</v>
      </c>
      <c r="BJ411" s="19" t="s">
        <v>79</v>
      </c>
      <c r="BK411" s="227">
        <f>ROUND(I411*H411,2)</f>
        <v>0</v>
      </c>
      <c r="BL411" s="19" t="s">
        <v>181</v>
      </c>
      <c r="BM411" s="226" t="s">
        <v>2133</v>
      </c>
    </row>
    <row r="412" s="2" customFormat="1">
      <c r="A412" s="40"/>
      <c r="B412" s="41"/>
      <c r="C412" s="42"/>
      <c r="D412" s="228" t="s">
        <v>183</v>
      </c>
      <c r="E412" s="42"/>
      <c r="F412" s="229" t="s">
        <v>3553</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183</v>
      </c>
      <c r="AU412" s="19" t="s">
        <v>79</v>
      </c>
    </row>
    <row r="413" s="2" customFormat="1" ht="16.5" customHeight="1">
      <c r="A413" s="40"/>
      <c r="B413" s="41"/>
      <c r="C413" s="215" t="s">
        <v>1238</v>
      </c>
      <c r="D413" s="215" t="s">
        <v>176</v>
      </c>
      <c r="E413" s="216" t="s">
        <v>3554</v>
      </c>
      <c r="F413" s="217" t="s">
        <v>3555</v>
      </c>
      <c r="G413" s="218" t="s">
        <v>179</v>
      </c>
      <c r="H413" s="219">
        <v>120</v>
      </c>
      <c r="I413" s="220"/>
      <c r="J413" s="221">
        <f>ROUND(I413*H413,2)</f>
        <v>0</v>
      </c>
      <c r="K413" s="217" t="s">
        <v>19</v>
      </c>
      <c r="L413" s="46"/>
      <c r="M413" s="222" t="s">
        <v>19</v>
      </c>
      <c r="N413" s="223" t="s">
        <v>43</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181</v>
      </c>
      <c r="AT413" s="226" t="s">
        <v>176</v>
      </c>
      <c r="AU413" s="226" t="s">
        <v>79</v>
      </c>
      <c r="AY413" s="19" t="s">
        <v>174</v>
      </c>
      <c r="BE413" s="227">
        <f>IF(N413="základní",J413,0)</f>
        <v>0</v>
      </c>
      <c r="BF413" s="227">
        <f>IF(N413="snížená",J413,0)</f>
        <v>0</v>
      </c>
      <c r="BG413" s="227">
        <f>IF(N413="zákl. přenesená",J413,0)</f>
        <v>0</v>
      </c>
      <c r="BH413" s="227">
        <f>IF(N413="sníž. přenesená",J413,0)</f>
        <v>0</v>
      </c>
      <c r="BI413" s="227">
        <f>IF(N413="nulová",J413,0)</f>
        <v>0</v>
      </c>
      <c r="BJ413" s="19" t="s">
        <v>79</v>
      </c>
      <c r="BK413" s="227">
        <f>ROUND(I413*H413,2)</f>
        <v>0</v>
      </c>
      <c r="BL413" s="19" t="s">
        <v>181</v>
      </c>
      <c r="BM413" s="226" t="s">
        <v>2147</v>
      </c>
    </row>
    <row r="414" s="2" customFormat="1">
      <c r="A414" s="40"/>
      <c r="B414" s="41"/>
      <c r="C414" s="42"/>
      <c r="D414" s="228" t="s">
        <v>183</v>
      </c>
      <c r="E414" s="42"/>
      <c r="F414" s="229" t="s">
        <v>3555</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183</v>
      </c>
      <c r="AU414" s="19" t="s">
        <v>79</v>
      </c>
    </row>
    <row r="415" s="2" customFormat="1" ht="16.5" customHeight="1">
      <c r="A415" s="40"/>
      <c r="B415" s="41"/>
      <c r="C415" s="215" t="s">
        <v>1245</v>
      </c>
      <c r="D415" s="215" t="s">
        <v>176</v>
      </c>
      <c r="E415" s="216" t="s">
        <v>3554</v>
      </c>
      <c r="F415" s="217" t="s">
        <v>3555</v>
      </c>
      <c r="G415" s="218" t="s">
        <v>179</v>
      </c>
      <c r="H415" s="219">
        <v>25</v>
      </c>
      <c r="I415" s="220"/>
      <c r="J415" s="221">
        <f>ROUND(I415*H415,2)</f>
        <v>0</v>
      </c>
      <c r="K415" s="217" t="s">
        <v>19</v>
      </c>
      <c r="L415" s="46"/>
      <c r="M415" s="222" t="s">
        <v>19</v>
      </c>
      <c r="N415" s="223" t="s">
        <v>43</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181</v>
      </c>
      <c r="AT415" s="226" t="s">
        <v>176</v>
      </c>
      <c r="AU415" s="226" t="s">
        <v>79</v>
      </c>
      <c r="AY415" s="19" t="s">
        <v>174</v>
      </c>
      <c r="BE415" s="227">
        <f>IF(N415="základní",J415,0)</f>
        <v>0</v>
      </c>
      <c r="BF415" s="227">
        <f>IF(N415="snížená",J415,0)</f>
        <v>0</v>
      </c>
      <c r="BG415" s="227">
        <f>IF(N415="zákl. přenesená",J415,0)</f>
        <v>0</v>
      </c>
      <c r="BH415" s="227">
        <f>IF(N415="sníž. přenesená",J415,0)</f>
        <v>0</v>
      </c>
      <c r="BI415" s="227">
        <f>IF(N415="nulová",J415,0)</f>
        <v>0</v>
      </c>
      <c r="BJ415" s="19" t="s">
        <v>79</v>
      </c>
      <c r="BK415" s="227">
        <f>ROUND(I415*H415,2)</f>
        <v>0</v>
      </c>
      <c r="BL415" s="19" t="s">
        <v>181</v>
      </c>
      <c r="BM415" s="226" t="s">
        <v>2157</v>
      </c>
    </row>
    <row r="416" s="2" customFormat="1">
      <c r="A416" s="40"/>
      <c r="B416" s="41"/>
      <c r="C416" s="42"/>
      <c r="D416" s="228" t="s">
        <v>183</v>
      </c>
      <c r="E416" s="42"/>
      <c r="F416" s="229" t="s">
        <v>3555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183</v>
      </c>
      <c r="AU416" s="19" t="s">
        <v>79</v>
      </c>
    </row>
    <row r="417" s="2" customFormat="1" ht="16.5" customHeight="1">
      <c r="A417" s="40"/>
      <c r="B417" s="41"/>
      <c r="C417" s="215" t="s">
        <v>1255</v>
      </c>
      <c r="D417" s="215" t="s">
        <v>176</v>
      </c>
      <c r="E417" s="216" t="s">
        <v>3554</v>
      </c>
      <c r="F417" s="217" t="s">
        <v>3555</v>
      </c>
      <c r="G417" s="218" t="s">
        <v>179</v>
      </c>
      <c r="H417" s="219">
        <v>180</v>
      </c>
      <c r="I417" s="220"/>
      <c r="J417" s="221">
        <f>ROUND(I417*H417,2)</f>
        <v>0</v>
      </c>
      <c r="K417" s="217" t="s">
        <v>19</v>
      </c>
      <c r="L417" s="46"/>
      <c r="M417" s="222" t="s">
        <v>19</v>
      </c>
      <c r="N417" s="223" t="s">
        <v>43</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181</v>
      </c>
      <c r="AT417" s="226" t="s">
        <v>176</v>
      </c>
      <c r="AU417" s="226" t="s">
        <v>79</v>
      </c>
      <c r="AY417" s="19" t="s">
        <v>174</v>
      </c>
      <c r="BE417" s="227">
        <f>IF(N417="základní",J417,0)</f>
        <v>0</v>
      </c>
      <c r="BF417" s="227">
        <f>IF(N417="snížená",J417,0)</f>
        <v>0</v>
      </c>
      <c r="BG417" s="227">
        <f>IF(N417="zákl. přenesená",J417,0)</f>
        <v>0</v>
      </c>
      <c r="BH417" s="227">
        <f>IF(N417="sníž. přenesená",J417,0)</f>
        <v>0</v>
      </c>
      <c r="BI417" s="227">
        <f>IF(N417="nulová",J417,0)</f>
        <v>0</v>
      </c>
      <c r="BJ417" s="19" t="s">
        <v>79</v>
      </c>
      <c r="BK417" s="227">
        <f>ROUND(I417*H417,2)</f>
        <v>0</v>
      </c>
      <c r="BL417" s="19" t="s">
        <v>181</v>
      </c>
      <c r="BM417" s="226" t="s">
        <v>2167</v>
      </c>
    </row>
    <row r="418" s="2" customFormat="1">
      <c r="A418" s="40"/>
      <c r="B418" s="41"/>
      <c r="C418" s="42"/>
      <c r="D418" s="228" t="s">
        <v>183</v>
      </c>
      <c r="E418" s="42"/>
      <c r="F418" s="229" t="s">
        <v>3555</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183</v>
      </c>
      <c r="AU418" s="19" t="s">
        <v>79</v>
      </c>
    </row>
    <row r="419" s="2" customFormat="1" ht="16.5" customHeight="1">
      <c r="A419" s="40"/>
      <c r="B419" s="41"/>
      <c r="C419" s="215" t="s">
        <v>1262</v>
      </c>
      <c r="D419" s="215" t="s">
        <v>176</v>
      </c>
      <c r="E419" s="216" t="s">
        <v>3554</v>
      </c>
      <c r="F419" s="217" t="s">
        <v>3555</v>
      </c>
      <c r="G419" s="218" t="s">
        <v>179</v>
      </c>
      <c r="H419" s="219">
        <v>1100</v>
      </c>
      <c r="I419" s="220"/>
      <c r="J419" s="221">
        <f>ROUND(I419*H419,2)</f>
        <v>0</v>
      </c>
      <c r="K419" s="217" t="s">
        <v>19</v>
      </c>
      <c r="L419" s="46"/>
      <c r="M419" s="222" t="s">
        <v>19</v>
      </c>
      <c r="N419" s="223" t="s">
        <v>43</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181</v>
      </c>
      <c r="AT419" s="226" t="s">
        <v>176</v>
      </c>
      <c r="AU419" s="226" t="s">
        <v>79</v>
      </c>
      <c r="AY419" s="19" t="s">
        <v>174</v>
      </c>
      <c r="BE419" s="227">
        <f>IF(N419="základní",J419,0)</f>
        <v>0</v>
      </c>
      <c r="BF419" s="227">
        <f>IF(N419="snížená",J419,0)</f>
        <v>0</v>
      </c>
      <c r="BG419" s="227">
        <f>IF(N419="zákl. přenesená",J419,0)</f>
        <v>0</v>
      </c>
      <c r="BH419" s="227">
        <f>IF(N419="sníž. přenesená",J419,0)</f>
        <v>0</v>
      </c>
      <c r="BI419" s="227">
        <f>IF(N419="nulová",J419,0)</f>
        <v>0</v>
      </c>
      <c r="BJ419" s="19" t="s">
        <v>79</v>
      </c>
      <c r="BK419" s="227">
        <f>ROUND(I419*H419,2)</f>
        <v>0</v>
      </c>
      <c r="BL419" s="19" t="s">
        <v>181</v>
      </c>
      <c r="BM419" s="226" t="s">
        <v>2180</v>
      </c>
    </row>
    <row r="420" s="2" customFormat="1">
      <c r="A420" s="40"/>
      <c r="B420" s="41"/>
      <c r="C420" s="42"/>
      <c r="D420" s="228" t="s">
        <v>183</v>
      </c>
      <c r="E420" s="42"/>
      <c r="F420" s="229" t="s">
        <v>3555</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183</v>
      </c>
      <c r="AU420" s="19" t="s">
        <v>79</v>
      </c>
    </row>
    <row r="421" s="2" customFormat="1" ht="16.5" customHeight="1">
      <c r="A421" s="40"/>
      <c r="B421" s="41"/>
      <c r="C421" s="215" t="s">
        <v>1267</v>
      </c>
      <c r="D421" s="215" t="s">
        <v>176</v>
      </c>
      <c r="E421" s="216" t="s">
        <v>3554</v>
      </c>
      <c r="F421" s="217" t="s">
        <v>3555</v>
      </c>
      <c r="G421" s="218" t="s">
        <v>179</v>
      </c>
      <c r="H421" s="219">
        <v>1200</v>
      </c>
      <c r="I421" s="220"/>
      <c r="J421" s="221">
        <f>ROUND(I421*H421,2)</f>
        <v>0</v>
      </c>
      <c r="K421" s="217" t="s">
        <v>19</v>
      </c>
      <c r="L421" s="46"/>
      <c r="M421" s="222" t="s">
        <v>19</v>
      </c>
      <c r="N421" s="223" t="s">
        <v>43</v>
      </c>
      <c r="O421" s="86"/>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181</v>
      </c>
      <c r="AT421" s="226" t="s">
        <v>176</v>
      </c>
      <c r="AU421" s="226" t="s">
        <v>79</v>
      </c>
      <c r="AY421" s="19" t="s">
        <v>174</v>
      </c>
      <c r="BE421" s="227">
        <f>IF(N421="základní",J421,0)</f>
        <v>0</v>
      </c>
      <c r="BF421" s="227">
        <f>IF(N421="snížená",J421,0)</f>
        <v>0</v>
      </c>
      <c r="BG421" s="227">
        <f>IF(N421="zákl. přenesená",J421,0)</f>
        <v>0</v>
      </c>
      <c r="BH421" s="227">
        <f>IF(N421="sníž. přenesená",J421,0)</f>
        <v>0</v>
      </c>
      <c r="BI421" s="227">
        <f>IF(N421="nulová",J421,0)</f>
        <v>0</v>
      </c>
      <c r="BJ421" s="19" t="s">
        <v>79</v>
      </c>
      <c r="BK421" s="227">
        <f>ROUND(I421*H421,2)</f>
        <v>0</v>
      </c>
      <c r="BL421" s="19" t="s">
        <v>181</v>
      </c>
      <c r="BM421" s="226" t="s">
        <v>2207</v>
      </c>
    </row>
    <row r="422" s="2" customFormat="1">
      <c r="A422" s="40"/>
      <c r="B422" s="41"/>
      <c r="C422" s="42"/>
      <c r="D422" s="228" t="s">
        <v>183</v>
      </c>
      <c r="E422" s="42"/>
      <c r="F422" s="229" t="s">
        <v>3555</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183</v>
      </c>
      <c r="AU422" s="19" t="s">
        <v>79</v>
      </c>
    </row>
    <row r="423" s="2" customFormat="1" ht="16.5" customHeight="1">
      <c r="A423" s="40"/>
      <c r="B423" s="41"/>
      <c r="C423" s="215" t="s">
        <v>1273</v>
      </c>
      <c r="D423" s="215" t="s">
        <v>176</v>
      </c>
      <c r="E423" s="216" t="s">
        <v>3554</v>
      </c>
      <c r="F423" s="217" t="s">
        <v>3555</v>
      </c>
      <c r="G423" s="218" t="s">
        <v>179</v>
      </c>
      <c r="H423" s="219">
        <v>120</v>
      </c>
      <c r="I423" s="220"/>
      <c r="J423" s="221">
        <f>ROUND(I423*H423,2)</f>
        <v>0</v>
      </c>
      <c r="K423" s="217" t="s">
        <v>19</v>
      </c>
      <c r="L423" s="46"/>
      <c r="M423" s="222" t="s">
        <v>19</v>
      </c>
      <c r="N423" s="223" t="s">
        <v>43</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181</v>
      </c>
      <c r="AT423" s="226" t="s">
        <v>176</v>
      </c>
      <c r="AU423" s="226" t="s">
        <v>79</v>
      </c>
      <c r="AY423" s="19" t="s">
        <v>174</v>
      </c>
      <c r="BE423" s="227">
        <f>IF(N423="základní",J423,0)</f>
        <v>0</v>
      </c>
      <c r="BF423" s="227">
        <f>IF(N423="snížená",J423,0)</f>
        <v>0</v>
      </c>
      <c r="BG423" s="227">
        <f>IF(N423="zákl. přenesená",J423,0)</f>
        <v>0</v>
      </c>
      <c r="BH423" s="227">
        <f>IF(N423="sníž. přenesená",J423,0)</f>
        <v>0</v>
      </c>
      <c r="BI423" s="227">
        <f>IF(N423="nulová",J423,0)</f>
        <v>0</v>
      </c>
      <c r="BJ423" s="19" t="s">
        <v>79</v>
      </c>
      <c r="BK423" s="227">
        <f>ROUND(I423*H423,2)</f>
        <v>0</v>
      </c>
      <c r="BL423" s="19" t="s">
        <v>181</v>
      </c>
      <c r="BM423" s="226" t="s">
        <v>2221</v>
      </c>
    </row>
    <row r="424" s="2" customFormat="1">
      <c r="A424" s="40"/>
      <c r="B424" s="41"/>
      <c r="C424" s="42"/>
      <c r="D424" s="228" t="s">
        <v>183</v>
      </c>
      <c r="E424" s="42"/>
      <c r="F424" s="229" t="s">
        <v>3555</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183</v>
      </c>
      <c r="AU424" s="19" t="s">
        <v>79</v>
      </c>
    </row>
    <row r="425" s="2" customFormat="1" ht="16.5" customHeight="1">
      <c r="A425" s="40"/>
      <c r="B425" s="41"/>
      <c r="C425" s="215" t="s">
        <v>1278</v>
      </c>
      <c r="D425" s="215" t="s">
        <v>176</v>
      </c>
      <c r="E425" s="216" t="s">
        <v>3556</v>
      </c>
      <c r="F425" s="217" t="s">
        <v>3557</v>
      </c>
      <c r="G425" s="218" t="s">
        <v>179</v>
      </c>
      <c r="H425" s="219">
        <v>16</v>
      </c>
      <c r="I425" s="220"/>
      <c r="J425" s="221">
        <f>ROUND(I425*H425,2)</f>
        <v>0</v>
      </c>
      <c r="K425" s="217" t="s">
        <v>19</v>
      </c>
      <c r="L425" s="46"/>
      <c r="M425" s="222" t="s">
        <v>19</v>
      </c>
      <c r="N425" s="223" t="s">
        <v>43</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181</v>
      </c>
      <c r="AT425" s="226" t="s">
        <v>176</v>
      </c>
      <c r="AU425" s="226" t="s">
        <v>79</v>
      </c>
      <c r="AY425" s="19" t="s">
        <v>174</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181</v>
      </c>
      <c r="BM425" s="226" t="s">
        <v>2231</v>
      </c>
    </row>
    <row r="426" s="2" customFormat="1">
      <c r="A426" s="40"/>
      <c r="B426" s="41"/>
      <c r="C426" s="42"/>
      <c r="D426" s="228" t="s">
        <v>183</v>
      </c>
      <c r="E426" s="42"/>
      <c r="F426" s="229" t="s">
        <v>3557</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183</v>
      </c>
      <c r="AU426" s="19" t="s">
        <v>79</v>
      </c>
    </row>
    <row r="427" s="2" customFormat="1" ht="16.5" customHeight="1">
      <c r="A427" s="40"/>
      <c r="B427" s="41"/>
      <c r="C427" s="215" t="s">
        <v>1283</v>
      </c>
      <c r="D427" s="215" t="s">
        <v>176</v>
      </c>
      <c r="E427" s="216" t="s">
        <v>3558</v>
      </c>
      <c r="F427" s="217" t="s">
        <v>3559</v>
      </c>
      <c r="G427" s="218" t="s">
        <v>179</v>
      </c>
      <c r="H427" s="219">
        <v>8</v>
      </c>
      <c r="I427" s="220"/>
      <c r="J427" s="221">
        <f>ROUND(I427*H427,2)</f>
        <v>0</v>
      </c>
      <c r="K427" s="217" t="s">
        <v>19</v>
      </c>
      <c r="L427" s="46"/>
      <c r="M427" s="222" t="s">
        <v>19</v>
      </c>
      <c r="N427" s="223" t="s">
        <v>43</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181</v>
      </c>
      <c r="AT427" s="226" t="s">
        <v>176</v>
      </c>
      <c r="AU427" s="226" t="s">
        <v>79</v>
      </c>
      <c r="AY427" s="19" t="s">
        <v>174</v>
      </c>
      <c r="BE427" s="227">
        <f>IF(N427="základní",J427,0)</f>
        <v>0</v>
      </c>
      <c r="BF427" s="227">
        <f>IF(N427="snížená",J427,0)</f>
        <v>0</v>
      </c>
      <c r="BG427" s="227">
        <f>IF(N427="zákl. přenesená",J427,0)</f>
        <v>0</v>
      </c>
      <c r="BH427" s="227">
        <f>IF(N427="sníž. přenesená",J427,0)</f>
        <v>0</v>
      </c>
      <c r="BI427" s="227">
        <f>IF(N427="nulová",J427,0)</f>
        <v>0</v>
      </c>
      <c r="BJ427" s="19" t="s">
        <v>79</v>
      </c>
      <c r="BK427" s="227">
        <f>ROUND(I427*H427,2)</f>
        <v>0</v>
      </c>
      <c r="BL427" s="19" t="s">
        <v>181</v>
      </c>
      <c r="BM427" s="226" t="s">
        <v>2261</v>
      </c>
    </row>
    <row r="428" s="2" customFormat="1">
      <c r="A428" s="40"/>
      <c r="B428" s="41"/>
      <c r="C428" s="42"/>
      <c r="D428" s="228" t="s">
        <v>183</v>
      </c>
      <c r="E428" s="42"/>
      <c r="F428" s="229" t="s">
        <v>3559</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183</v>
      </c>
      <c r="AU428" s="19" t="s">
        <v>79</v>
      </c>
    </row>
    <row r="429" s="2" customFormat="1" ht="16.5" customHeight="1">
      <c r="A429" s="40"/>
      <c r="B429" s="41"/>
      <c r="C429" s="215" t="s">
        <v>1289</v>
      </c>
      <c r="D429" s="215" t="s">
        <v>176</v>
      </c>
      <c r="E429" s="216" t="s">
        <v>3560</v>
      </c>
      <c r="F429" s="217" t="s">
        <v>3561</v>
      </c>
      <c r="G429" s="218" t="s">
        <v>179</v>
      </c>
      <c r="H429" s="219">
        <v>15</v>
      </c>
      <c r="I429" s="220"/>
      <c r="J429" s="221">
        <f>ROUND(I429*H429,2)</f>
        <v>0</v>
      </c>
      <c r="K429" s="217" t="s">
        <v>19</v>
      </c>
      <c r="L429" s="46"/>
      <c r="M429" s="222" t="s">
        <v>19</v>
      </c>
      <c r="N429" s="223" t="s">
        <v>43</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181</v>
      </c>
      <c r="AT429" s="226" t="s">
        <v>176</v>
      </c>
      <c r="AU429" s="226" t="s">
        <v>79</v>
      </c>
      <c r="AY429" s="19" t="s">
        <v>174</v>
      </c>
      <c r="BE429" s="227">
        <f>IF(N429="základní",J429,0)</f>
        <v>0</v>
      </c>
      <c r="BF429" s="227">
        <f>IF(N429="snížená",J429,0)</f>
        <v>0</v>
      </c>
      <c r="BG429" s="227">
        <f>IF(N429="zákl. přenesená",J429,0)</f>
        <v>0</v>
      </c>
      <c r="BH429" s="227">
        <f>IF(N429="sníž. přenesená",J429,0)</f>
        <v>0</v>
      </c>
      <c r="BI429" s="227">
        <f>IF(N429="nulová",J429,0)</f>
        <v>0</v>
      </c>
      <c r="BJ429" s="19" t="s">
        <v>79</v>
      </c>
      <c r="BK429" s="227">
        <f>ROUND(I429*H429,2)</f>
        <v>0</v>
      </c>
      <c r="BL429" s="19" t="s">
        <v>181</v>
      </c>
      <c r="BM429" s="226" t="s">
        <v>2271</v>
      </c>
    </row>
    <row r="430" s="2" customFormat="1">
      <c r="A430" s="40"/>
      <c r="B430" s="41"/>
      <c r="C430" s="42"/>
      <c r="D430" s="228" t="s">
        <v>183</v>
      </c>
      <c r="E430" s="42"/>
      <c r="F430" s="229" t="s">
        <v>3561</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183</v>
      </c>
      <c r="AU430" s="19" t="s">
        <v>79</v>
      </c>
    </row>
    <row r="431" s="2" customFormat="1" ht="16.5" customHeight="1">
      <c r="A431" s="40"/>
      <c r="B431" s="41"/>
      <c r="C431" s="215" t="s">
        <v>1297</v>
      </c>
      <c r="D431" s="215" t="s">
        <v>176</v>
      </c>
      <c r="E431" s="216" t="s">
        <v>3562</v>
      </c>
      <c r="F431" s="217" t="s">
        <v>3563</v>
      </c>
      <c r="G431" s="218" t="s">
        <v>179</v>
      </c>
      <c r="H431" s="219">
        <v>23</v>
      </c>
      <c r="I431" s="220"/>
      <c r="J431" s="221">
        <f>ROUND(I431*H431,2)</f>
        <v>0</v>
      </c>
      <c r="K431" s="217" t="s">
        <v>19</v>
      </c>
      <c r="L431" s="46"/>
      <c r="M431" s="222" t="s">
        <v>19</v>
      </c>
      <c r="N431" s="223" t="s">
        <v>43</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181</v>
      </c>
      <c r="AT431" s="226" t="s">
        <v>176</v>
      </c>
      <c r="AU431" s="226" t="s">
        <v>79</v>
      </c>
      <c r="AY431" s="19" t="s">
        <v>174</v>
      </c>
      <c r="BE431" s="227">
        <f>IF(N431="základní",J431,0)</f>
        <v>0</v>
      </c>
      <c r="BF431" s="227">
        <f>IF(N431="snížená",J431,0)</f>
        <v>0</v>
      </c>
      <c r="BG431" s="227">
        <f>IF(N431="zákl. přenesená",J431,0)</f>
        <v>0</v>
      </c>
      <c r="BH431" s="227">
        <f>IF(N431="sníž. přenesená",J431,0)</f>
        <v>0</v>
      </c>
      <c r="BI431" s="227">
        <f>IF(N431="nulová",J431,0)</f>
        <v>0</v>
      </c>
      <c r="BJ431" s="19" t="s">
        <v>79</v>
      </c>
      <c r="BK431" s="227">
        <f>ROUND(I431*H431,2)</f>
        <v>0</v>
      </c>
      <c r="BL431" s="19" t="s">
        <v>181</v>
      </c>
      <c r="BM431" s="226" t="s">
        <v>2287</v>
      </c>
    </row>
    <row r="432" s="2" customFormat="1">
      <c r="A432" s="40"/>
      <c r="B432" s="41"/>
      <c r="C432" s="42"/>
      <c r="D432" s="228" t="s">
        <v>183</v>
      </c>
      <c r="E432" s="42"/>
      <c r="F432" s="229" t="s">
        <v>3563</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183</v>
      </c>
      <c r="AU432" s="19" t="s">
        <v>79</v>
      </c>
    </row>
    <row r="433" s="2" customFormat="1" ht="16.5" customHeight="1">
      <c r="A433" s="40"/>
      <c r="B433" s="41"/>
      <c r="C433" s="215" t="s">
        <v>1303</v>
      </c>
      <c r="D433" s="215" t="s">
        <v>176</v>
      </c>
      <c r="E433" s="216" t="s">
        <v>3564</v>
      </c>
      <c r="F433" s="217" t="s">
        <v>3565</v>
      </c>
      <c r="G433" s="218" t="s">
        <v>179</v>
      </c>
      <c r="H433" s="219">
        <v>16</v>
      </c>
      <c r="I433" s="220"/>
      <c r="J433" s="221">
        <f>ROUND(I433*H433,2)</f>
        <v>0</v>
      </c>
      <c r="K433" s="217" t="s">
        <v>19</v>
      </c>
      <c r="L433" s="46"/>
      <c r="M433" s="222" t="s">
        <v>19</v>
      </c>
      <c r="N433" s="223" t="s">
        <v>43</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181</v>
      </c>
      <c r="AT433" s="226" t="s">
        <v>176</v>
      </c>
      <c r="AU433" s="226" t="s">
        <v>79</v>
      </c>
      <c r="AY433" s="19" t="s">
        <v>174</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181</v>
      </c>
      <c r="BM433" s="226" t="s">
        <v>2305</v>
      </c>
    </row>
    <row r="434" s="2" customFormat="1">
      <c r="A434" s="40"/>
      <c r="B434" s="41"/>
      <c r="C434" s="42"/>
      <c r="D434" s="228" t="s">
        <v>183</v>
      </c>
      <c r="E434" s="42"/>
      <c r="F434" s="229" t="s">
        <v>3565</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183</v>
      </c>
      <c r="AU434" s="19" t="s">
        <v>79</v>
      </c>
    </row>
    <row r="435" s="2" customFormat="1" ht="16.5" customHeight="1">
      <c r="A435" s="40"/>
      <c r="B435" s="41"/>
      <c r="C435" s="215" t="s">
        <v>1312</v>
      </c>
      <c r="D435" s="215" t="s">
        <v>176</v>
      </c>
      <c r="E435" s="216" t="s">
        <v>3566</v>
      </c>
      <c r="F435" s="217" t="s">
        <v>3567</v>
      </c>
      <c r="G435" s="218" t="s">
        <v>179</v>
      </c>
      <c r="H435" s="219">
        <v>9</v>
      </c>
      <c r="I435" s="220"/>
      <c r="J435" s="221">
        <f>ROUND(I435*H435,2)</f>
        <v>0</v>
      </c>
      <c r="K435" s="217" t="s">
        <v>19</v>
      </c>
      <c r="L435" s="46"/>
      <c r="M435" s="222" t="s">
        <v>19</v>
      </c>
      <c r="N435" s="223" t="s">
        <v>43</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181</v>
      </c>
      <c r="AT435" s="226" t="s">
        <v>176</v>
      </c>
      <c r="AU435" s="226" t="s">
        <v>79</v>
      </c>
      <c r="AY435" s="19" t="s">
        <v>174</v>
      </c>
      <c r="BE435" s="227">
        <f>IF(N435="základní",J435,0)</f>
        <v>0</v>
      </c>
      <c r="BF435" s="227">
        <f>IF(N435="snížená",J435,0)</f>
        <v>0</v>
      </c>
      <c r="BG435" s="227">
        <f>IF(N435="zákl. přenesená",J435,0)</f>
        <v>0</v>
      </c>
      <c r="BH435" s="227">
        <f>IF(N435="sníž. přenesená",J435,0)</f>
        <v>0</v>
      </c>
      <c r="BI435" s="227">
        <f>IF(N435="nulová",J435,0)</f>
        <v>0</v>
      </c>
      <c r="BJ435" s="19" t="s">
        <v>79</v>
      </c>
      <c r="BK435" s="227">
        <f>ROUND(I435*H435,2)</f>
        <v>0</v>
      </c>
      <c r="BL435" s="19" t="s">
        <v>181</v>
      </c>
      <c r="BM435" s="226" t="s">
        <v>2319</v>
      </c>
    </row>
    <row r="436" s="2" customFormat="1">
      <c r="A436" s="40"/>
      <c r="B436" s="41"/>
      <c r="C436" s="42"/>
      <c r="D436" s="228" t="s">
        <v>183</v>
      </c>
      <c r="E436" s="42"/>
      <c r="F436" s="229" t="s">
        <v>3567</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183</v>
      </c>
      <c r="AU436" s="19" t="s">
        <v>79</v>
      </c>
    </row>
    <row r="437" s="2" customFormat="1" ht="16.5" customHeight="1">
      <c r="A437" s="40"/>
      <c r="B437" s="41"/>
      <c r="C437" s="215" t="s">
        <v>1319</v>
      </c>
      <c r="D437" s="215" t="s">
        <v>176</v>
      </c>
      <c r="E437" s="216" t="s">
        <v>3568</v>
      </c>
      <c r="F437" s="217" t="s">
        <v>3569</v>
      </c>
      <c r="G437" s="218" t="s">
        <v>179</v>
      </c>
      <c r="H437" s="219">
        <v>12</v>
      </c>
      <c r="I437" s="220"/>
      <c r="J437" s="221">
        <f>ROUND(I437*H437,2)</f>
        <v>0</v>
      </c>
      <c r="K437" s="217" t="s">
        <v>19</v>
      </c>
      <c r="L437" s="46"/>
      <c r="M437" s="222" t="s">
        <v>19</v>
      </c>
      <c r="N437" s="223" t="s">
        <v>43</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181</v>
      </c>
      <c r="AT437" s="226" t="s">
        <v>176</v>
      </c>
      <c r="AU437" s="226" t="s">
        <v>79</v>
      </c>
      <c r="AY437" s="19" t="s">
        <v>174</v>
      </c>
      <c r="BE437" s="227">
        <f>IF(N437="základní",J437,0)</f>
        <v>0</v>
      </c>
      <c r="BF437" s="227">
        <f>IF(N437="snížená",J437,0)</f>
        <v>0</v>
      </c>
      <c r="BG437" s="227">
        <f>IF(N437="zákl. přenesená",J437,0)</f>
        <v>0</v>
      </c>
      <c r="BH437" s="227">
        <f>IF(N437="sníž. přenesená",J437,0)</f>
        <v>0</v>
      </c>
      <c r="BI437" s="227">
        <f>IF(N437="nulová",J437,0)</f>
        <v>0</v>
      </c>
      <c r="BJ437" s="19" t="s">
        <v>79</v>
      </c>
      <c r="BK437" s="227">
        <f>ROUND(I437*H437,2)</f>
        <v>0</v>
      </c>
      <c r="BL437" s="19" t="s">
        <v>181</v>
      </c>
      <c r="BM437" s="226" t="s">
        <v>2328</v>
      </c>
    </row>
    <row r="438" s="2" customFormat="1">
      <c r="A438" s="40"/>
      <c r="B438" s="41"/>
      <c r="C438" s="42"/>
      <c r="D438" s="228" t="s">
        <v>183</v>
      </c>
      <c r="E438" s="42"/>
      <c r="F438" s="229" t="s">
        <v>3569</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183</v>
      </c>
      <c r="AU438" s="19" t="s">
        <v>79</v>
      </c>
    </row>
    <row r="439" s="2" customFormat="1" ht="16.5" customHeight="1">
      <c r="A439" s="40"/>
      <c r="B439" s="41"/>
      <c r="C439" s="215" t="s">
        <v>1324</v>
      </c>
      <c r="D439" s="215" t="s">
        <v>176</v>
      </c>
      <c r="E439" s="216" t="s">
        <v>3568</v>
      </c>
      <c r="F439" s="217" t="s">
        <v>3569</v>
      </c>
      <c r="G439" s="218" t="s">
        <v>179</v>
      </c>
      <c r="H439" s="219">
        <v>12</v>
      </c>
      <c r="I439" s="220"/>
      <c r="J439" s="221">
        <f>ROUND(I439*H439,2)</f>
        <v>0</v>
      </c>
      <c r="K439" s="217" t="s">
        <v>19</v>
      </c>
      <c r="L439" s="46"/>
      <c r="M439" s="222" t="s">
        <v>19</v>
      </c>
      <c r="N439" s="223" t="s">
        <v>43</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181</v>
      </c>
      <c r="AT439" s="226" t="s">
        <v>176</v>
      </c>
      <c r="AU439" s="226" t="s">
        <v>79</v>
      </c>
      <c r="AY439" s="19" t="s">
        <v>174</v>
      </c>
      <c r="BE439" s="227">
        <f>IF(N439="základní",J439,0)</f>
        <v>0</v>
      </c>
      <c r="BF439" s="227">
        <f>IF(N439="snížená",J439,0)</f>
        <v>0</v>
      </c>
      <c r="BG439" s="227">
        <f>IF(N439="zákl. přenesená",J439,0)</f>
        <v>0</v>
      </c>
      <c r="BH439" s="227">
        <f>IF(N439="sníž. přenesená",J439,0)</f>
        <v>0</v>
      </c>
      <c r="BI439" s="227">
        <f>IF(N439="nulová",J439,0)</f>
        <v>0</v>
      </c>
      <c r="BJ439" s="19" t="s">
        <v>79</v>
      </c>
      <c r="BK439" s="227">
        <f>ROUND(I439*H439,2)</f>
        <v>0</v>
      </c>
      <c r="BL439" s="19" t="s">
        <v>181</v>
      </c>
      <c r="BM439" s="226" t="s">
        <v>3570</v>
      </c>
    </row>
    <row r="440" s="2" customFormat="1">
      <c r="A440" s="40"/>
      <c r="B440" s="41"/>
      <c r="C440" s="42"/>
      <c r="D440" s="228" t="s">
        <v>183</v>
      </c>
      <c r="E440" s="42"/>
      <c r="F440" s="229" t="s">
        <v>3569</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183</v>
      </c>
      <c r="AU440" s="19" t="s">
        <v>79</v>
      </c>
    </row>
    <row r="441" s="2" customFormat="1" ht="16.5" customHeight="1">
      <c r="A441" s="40"/>
      <c r="B441" s="41"/>
      <c r="C441" s="215" t="s">
        <v>1331</v>
      </c>
      <c r="D441" s="215" t="s">
        <v>176</v>
      </c>
      <c r="E441" s="216" t="s">
        <v>3571</v>
      </c>
      <c r="F441" s="217" t="s">
        <v>3572</v>
      </c>
      <c r="G441" s="218" t="s">
        <v>179</v>
      </c>
      <c r="H441" s="219">
        <v>18</v>
      </c>
      <c r="I441" s="220"/>
      <c r="J441" s="221">
        <f>ROUND(I441*H441,2)</f>
        <v>0</v>
      </c>
      <c r="K441" s="217" t="s">
        <v>19</v>
      </c>
      <c r="L441" s="46"/>
      <c r="M441" s="222" t="s">
        <v>19</v>
      </c>
      <c r="N441" s="223" t="s">
        <v>43</v>
      </c>
      <c r="O441" s="86"/>
      <c r="P441" s="224">
        <f>O441*H441</f>
        <v>0</v>
      </c>
      <c r="Q441" s="224">
        <v>0</v>
      </c>
      <c r="R441" s="224">
        <f>Q441*H441</f>
        <v>0</v>
      </c>
      <c r="S441" s="224">
        <v>0</v>
      </c>
      <c r="T441" s="225">
        <f>S441*H441</f>
        <v>0</v>
      </c>
      <c r="U441" s="40"/>
      <c r="V441" s="40"/>
      <c r="W441" s="40"/>
      <c r="X441" s="40"/>
      <c r="Y441" s="40"/>
      <c r="Z441" s="40"/>
      <c r="AA441" s="40"/>
      <c r="AB441" s="40"/>
      <c r="AC441" s="40"/>
      <c r="AD441" s="40"/>
      <c r="AE441" s="40"/>
      <c r="AR441" s="226" t="s">
        <v>181</v>
      </c>
      <c r="AT441" s="226" t="s">
        <v>176</v>
      </c>
      <c r="AU441" s="226" t="s">
        <v>79</v>
      </c>
      <c r="AY441" s="19" t="s">
        <v>174</v>
      </c>
      <c r="BE441" s="227">
        <f>IF(N441="základní",J441,0)</f>
        <v>0</v>
      </c>
      <c r="BF441" s="227">
        <f>IF(N441="snížená",J441,0)</f>
        <v>0</v>
      </c>
      <c r="BG441" s="227">
        <f>IF(N441="zákl. přenesená",J441,0)</f>
        <v>0</v>
      </c>
      <c r="BH441" s="227">
        <f>IF(N441="sníž. přenesená",J441,0)</f>
        <v>0</v>
      </c>
      <c r="BI441" s="227">
        <f>IF(N441="nulová",J441,0)</f>
        <v>0</v>
      </c>
      <c r="BJ441" s="19" t="s">
        <v>79</v>
      </c>
      <c r="BK441" s="227">
        <f>ROUND(I441*H441,2)</f>
        <v>0</v>
      </c>
      <c r="BL441" s="19" t="s">
        <v>181</v>
      </c>
      <c r="BM441" s="226" t="s">
        <v>3573</v>
      </c>
    </row>
    <row r="442" s="2" customFormat="1">
      <c r="A442" s="40"/>
      <c r="B442" s="41"/>
      <c r="C442" s="42"/>
      <c r="D442" s="228" t="s">
        <v>183</v>
      </c>
      <c r="E442" s="42"/>
      <c r="F442" s="229" t="s">
        <v>3572</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183</v>
      </c>
      <c r="AU442" s="19" t="s">
        <v>79</v>
      </c>
    </row>
    <row r="443" s="2" customFormat="1" ht="16.5" customHeight="1">
      <c r="A443" s="40"/>
      <c r="B443" s="41"/>
      <c r="C443" s="215" t="s">
        <v>1336</v>
      </c>
      <c r="D443" s="215" t="s">
        <v>176</v>
      </c>
      <c r="E443" s="216" t="s">
        <v>3574</v>
      </c>
      <c r="F443" s="217" t="s">
        <v>3575</v>
      </c>
      <c r="G443" s="218" t="s">
        <v>179</v>
      </c>
      <c r="H443" s="219">
        <v>18</v>
      </c>
      <c r="I443" s="220"/>
      <c r="J443" s="221">
        <f>ROUND(I443*H443,2)</f>
        <v>0</v>
      </c>
      <c r="K443" s="217" t="s">
        <v>19</v>
      </c>
      <c r="L443" s="46"/>
      <c r="M443" s="222" t="s">
        <v>19</v>
      </c>
      <c r="N443" s="223" t="s">
        <v>43</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181</v>
      </c>
      <c r="AT443" s="226" t="s">
        <v>176</v>
      </c>
      <c r="AU443" s="226" t="s">
        <v>79</v>
      </c>
      <c r="AY443" s="19" t="s">
        <v>174</v>
      </c>
      <c r="BE443" s="227">
        <f>IF(N443="základní",J443,0)</f>
        <v>0</v>
      </c>
      <c r="BF443" s="227">
        <f>IF(N443="snížená",J443,0)</f>
        <v>0</v>
      </c>
      <c r="BG443" s="227">
        <f>IF(N443="zákl. přenesená",J443,0)</f>
        <v>0</v>
      </c>
      <c r="BH443" s="227">
        <f>IF(N443="sníž. přenesená",J443,0)</f>
        <v>0</v>
      </c>
      <c r="BI443" s="227">
        <f>IF(N443="nulová",J443,0)</f>
        <v>0</v>
      </c>
      <c r="BJ443" s="19" t="s">
        <v>79</v>
      </c>
      <c r="BK443" s="227">
        <f>ROUND(I443*H443,2)</f>
        <v>0</v>
      </c>
      <c r="BL443" s="19" t="s">
        <v>181</v>
      </c>
      <c r="BM443" s="226" t="s">
        <v>3576</v>
      </c>
    </row>
    <row r="444" s="2" customFormat="1">
      <c r="A444" s="40"/>
      <c r="B444" s="41"/>
      <c r="C444" s="42"/>
      <c r="D444" s="228" t="s">
        <v>183</v>
      </c>
      <c r="E444" s="42"/>
      <c r="F444" s="229" t="s">
        <v>3575</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183</v>
      </c>
      <c r="AU444" s="19" t="s">
        <v>79</v>
      </c>
    </row>
    <row r="445" s="2" customFormat="1" ht="21.75" customHeight="1">
      <c r="A445" s="40"/>
      <c r="B445" s="41"/>
      <c r="C445" s="215" t="s">
        <v>1340</v>
      </c>
      <c r="D445" s="215" t="s">
        <v>176</v>
      </c>
      <c r="E445" s="216" t="s">
        <v>3577</v>
      </c>
      <c r="F445" s="217" t="s">
        <v>3578</v>
      </c>
      <c r="G445" s="218" t="s">
        <v>272</v>
      </c>
      <c r="H445" s="219">
        <v>3.2999999999999998</v>
      </c>
      <c r="I445" s="220"/>
      <c r="J445" s="221">
        <f>ROUND(I445*H445,2)</f>
        <v>0</v>
      </c>
      <c r="K445" s="217" t="s">
        <v>19</v>
      </c>
      <c r="L445" s="46"/>
      <c r="M445" s="222" t="s">
        <v>19</v>
      </c>
      <c r="N445" s="223" t="s">
        <v>43</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181</v>
      </c>
      <c r="AT445" s="226" t="s">
        <v>176</v>
      </c>
      <c r="AU445" s="226" t="s">
        <v>79</v>
      </c>
      <c r="AY445" s="19" t="s">
        <v>174</v>
      </c>
      <c r="BE445" s="227">
        <f>IF(N445="základní",J445,0)</f>
        <v>0</v>
      </c>
      <c r="BF445" s="227">
        <f>IF(N445="snížená",J445,0)</f>
        <v>0</v>
      </c>
      <c r="BG445" s="227">
        <f>IF(N445="zákl. přenesená",J445,0)</f>
        <v>0</v>
      </c>
      <c r="BH445" s="227">
        <f>IF(N445="sníž. přenesená",J445,0)</f>
        <v>0</v>
      </c>
      <c r="BI445" s="227">
        <f>IF(N445="nulová",J445,0)</f>
        <v>0</v>
      </c>
      <c r="BJ445" s="19" t="s">
        <v>79</v>
      </c>
      <c r="BK445" s="227">
        <f>ROUND(I445*H445,2)</f>
        <v>0</v>
      </c>
      <c r="BL445" s="19" t="s">
        <v>181</v>
      </c>
      <c r="BM445" s="226" t="s">
        <v>3579</v>
      </c>
    </row>
    <row r="446" s="2" customFormat="1">
      <c r="A446" s="40"/>
      <c r="B446" s="41"/>
      <c r="C446" s="42"/>
      <c r="D446" s="228" t="s">
        <v>183</v>
      </c>
      <c r="E446" s="42"/>
      <c r="F446" s="229" t="s">
        <v>3578</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183</v>
      </c>
      <c r="AU446" s="19" t="s">
        <v>79</v>
      </c>
    </row>
    <row r="447" s="2" customFormat="1" ht="21.75" customHeight="1">
      <c r="A447" s="40"/>
      <c r="B447" s="41"/>
      <c r="C447" s="215" t="s">
        <v>1347</v>
      </c>
      <c r="D447" s="215" t="s">
        <v>176</v>
      </c>
      <c r="E447" s="216" t="s">
        <v>3577</v>
      </c>
      <c r="F447" s="217" t="s">
        <v>3578</v>
      </c>
      <c r="G447" s="218" t="s">
        <v>272</v>
      </c>
      <c r="H447" s="219">
        <v>0.80000000000000004</v>
      </c>
      <c r="I447" s="220"/>
      <c r="J447" s="221">
        <f>ROUND(I447*H447,2)</f>
        <v>0</v>
      </c>
      <c r="K447" s="217" t="s">
        <v>19</v>
      </c>
      <c r="L447" s="46"/>
      <c r="M447" s="222" t="s">
        <v>19</v>
      </c>
      <c r="N447" s="223" t="s">
        <v>43</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181</v>
      </c>
      <c r="AT447" s="226" t="s">
        <v>176</v>
      </c>
      <c r="AU447" s="226" t="s">
        <v>79</v>
      </c>
      <c r="AY447" s="19" t="s">
        <v>174</v>
      </c>
      <c r="BE447" s="227">
        <f>IF(N447="základní",J447,0)</f>
        <v>0</v>
      </c>
      <c r="BF447" s="227">
        <f>IF(N447="snížená",J447,0)</f>
        <v>0</v>
      </c>
      <c r="BG447" s="227">
        <f>IF(N447="zákl. přenesená",J447,0)</f>
        <v>0</v>
      </c>
      <c r="BH447" s="227">
        <f>IF(N447="sníž. přenesená",J447,0)</f>
        <v>0</v>
      </c>
      <c r="BI447" s="227">
        <f>IF(N447="nulová",J447,0)</f>
        <v>0</v>
      </c>
      <c r="BJ447" s="19" t="s">
        <v>79</v>
      </c>
      <c r="BK447" s="227">
        <f>ROUND(I447*H447,2)</f>
        <v>0</v>
      </c>
      <c r="BL447" s="19" t="s">
        <v>181</v>
      </c>
      <c r="BM447" s="226" t="s">
        <v>3580</v>
      </c>
    </row>
    <row r="448" s="2" customFormat="1">
      <c r="A448" s="40"/>
      <c r="B448" s="41"/>
      <c r="C448" s="42"/>
      <c r="D448" s="228" t="s">
        <v>183</v>
      </c>
      <c r="E448" s="42"/>
      <c r="F448" s="229" t="s">
        <v>3578</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183</v>
      </c>
      <c r="AU448" s="19" t="s">
        <v>79</v>
      </c>
    </row>
    <row r="449" s="2" customFormat="1" ht="16.5" customHeight="1">
      <c r="A449" s="40"/>
      <c r="B449" s="41"/>
      <c r="C449" s="215" t="s">
        <v>1351</v>
      </c>
      <c r="D449" s="215" t="s">
        <v>176</v>
      </c>
      <c r="E449" s="216" t="s">
        <v>3581</v>
      </c>
      <c r="F449" s="217" t="s">
        <v>3582</v>
      </c>
      <c r="G449" s="218" t="s">
        <v>179</v>
      </c>
      <c r="H449" s="219">
        <v>30</v>
      </c>
      <c r="I449" s="220"/>
      <c r="J449" s="221">
        <f>ROUND(I449*H449,2)</f>
        <v>0</v>
      </c>
      <c r="K449" s="217" t="s">
        <v>19</v>
      </c>
      <c r="L449" s="46"/>
      <c r="M449" s="222" t="s">
        <v>19</v>
      </c>
      <c r="N449" s="223" t="s">
        <v>43</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181</v>
      </c>
      <c r="AT449" s="226" t="s">
        <v>176</v>
      </c>
      <c r="AU449" s="226" t="s">
        <v>79</v>
      </c>
      <c r="AY449" s="19" t="s">
        <v>174</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181</v>
      </c>
      <c r="BM449" s="226" t="s">
        <v>3583</v>
      </c>
    </row>
    <row r="450" s="2" customFormat="1">
      <c r="A450" s="40"/>
      <c r="B450" s="41"/>
      <c r="C450" s="42"/>
      <c r="D450" s="228" t="s">
        <v>183</v>
      </c>
      <c r="E450" s="42"/>
      <c r="F450" s="229" t="s">
        <v>3582</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183</v>
      </c>
      <c r="AU450" s="19" t="s">
        <v>79</v>
      </c>
    </row>
    <row r="451" s="2" customFormat="1" ht="16.5" customHeight="1">
      <c r="A451" s="40"/>
      <c r="B451" s="41"/>
      <c r="C451" s="215" t="s">
        <v>1359</v>
      </c>
      <c r="D451" s="215" t="s">
        <v>176</v>
      </c>
      <c r="E451" s="216" t="s">
        <v>3581</v>
      </c>
      <c r="F451" s="217" t="s">
        <v>3582</v>
      </c>
      <c r="G451" s="218" t="s">
        <v>179</v>
      </c>
      <c r="H451" s="219">
        <v>150</v>
      </c>
      <c r="I451" s="220"/>
      <c r="J451" s="221">
        <f>ROUND(I451*H451,2)</f>
        <v>0</v>
      </c>
      <c r="K451" s="217" t="s">
        <v>19</v>
      </c>
      <c r="L451" s="46"/>
      <c r="M451" s="222" t="s">
        <v>19</v>
      </c>
      <c r="N451" s="223" t="s">
        <v>43</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181</v>
      </c>
      <c r="AT451" s="226" t="s">
        <v>176</v>
      </c>
      <c r="AU451" s="226" t="s">
        <v>79</v>
      </c>
      <c r="AY451" s="19" t="s">
        <v>174</v>
      </c>
      <c r="BE451" s="227">
        <f>IF(N451="základní",J451,0)</f>
        <v>0</v>
      </c>
      <c r="BF451" s="227">
        <f>IF(N451="snížená",J451,0)</f>
        <v>0</v>
      </c>
      <c r="BG451" s="227">
        <f>IF(N451="zákl. přenesená",J451,0)</f>
        <v>0</v>
      </c>
      <c r="BH451" s="227">
        <f>IF(N451="sníž. přenesená",J451,0)</f>
        <v>0</v>
      </c>
      <c r="BI451" s="227">
        <f>IF(N451="nulová",J451,0)</f>
        <v>0</v>
      </c>
      <c r="BJ451" s="19" t="s">
        <v>79</v>
      </c>
      <c r="BK451" s="227">
        <f>ROUND(I451*H451,2)</f>
        <v>0</v>
      </c>
      <c r="BL451" s="19" t="s">
        <v>181</v>
      </c>
      <c r="BM451" s="226" t="s">
        <v>3584</v>
      </c>
    </row>
    <row r="452" s="2" customFormat="1">
      <c r="A452" s="40"/>
      <c r="B452" s="41"/>
      <c r="C452" s="42"/>
      <c r="D452" s="228" t="s">
        <v>183</v>
      </c>
      <c r="E452" s="42"/>
      <c r="F452" s="229" t="s">
        <v>3582</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183</v>
      </c>
      <c r="AU452" s="19" t="s">
        <v>79</v>
      </c>
    </row>
    <row r="453" s="2" customFormat="1" ht="16.5" customHeight="1">
      <c r="A453" s="40"/>
      <c r="B453" s="41"/>
      <c r="C453" s="215" t="s">
        <v>1366</v>
      </c>
      <c r="D453" s="215" t="s">
        <v>176</v>
      </c>
      <c r="E453" s="216" t="s">
        <v>3585</v>
      </c>
      <c r="F453" s="217" t="s">
        <v>3586</v>
      </c>
      <c r="G453" s="218" t="s">
        <v>179</v>
      </c>
      <c r="H453" s="219">
        <v>200</v>
      </c>
      <c r="I453" s="220"/>
      <c r="J453" s="221">
        <f>ROUND(I453*H453,2)</f>
        <v>0</v>
      </c>
      <c r="K453" s="217" t="s">
        <v>19</v>
      </c>
      <c r="L453" s="46"/>
      <c r="M453" s="222" t="s">
        <v>19</v>
      </c>
      <c r="N453" s="223" t="s">
        <v>43</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181</v>
      </c>
      <c r="AT453" s="226" t="s">
        <v>176</v>
      </c>
      <c r="AU453" s="226" t="s">
        <v>79</v>
      </c>
      <c r="AY453" s="19" t="s">
        <v>174</v>
      </c>
      <c r="BE453" s="227">
        <f>IF(N453="základní",J453,0)</f>
        <v>0</v>
      </c>
      <c r="BF453" s="227">
        <f>IF(N453="snížená",J453,0)</f>
        <v>0</v>
      </c>
      <c r="BG453" s="227">
        <f>IF(N453="zákl. přenesená",J453,0)</f>
        <v>0</v>
      </c>
      <c r="BH453" s="227">
        <f>IF(N453="sníž. přenesená",J453,0)</f>
        <v>0</v>
      </c>
      <c r="BI453" s="227">
        <f>IF(N453="nulová",J453,0)</f>
        <v>0</v>
      </c>
      <c r="BJ453" s="19" t="s">
        <v>79</v>
      </c>
      <c r="BK453" s="227">
        <f>ROUND(I453*H453,2)</f>
        <v>0</v>
      </c>
      <c r="BL453" s="19" t="s">
        <v>181</v>
      </c>
      <c r="BM453" s="226" t="s">
        <v>3587</v>
      </c>
    </row>
    <row r="454" s="2" customFormat="1">
      <c r="A454" s="40"/>
      <c r="B454" s="41"/>
      <c r="C454" s="42"/>
      <c r="D454" s="228" t="s">
        <v>183</v>
      </c>
      <c r="E454" s="42"/>
      <c r="F454" s="229" t="s">
        <v>3586</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183</v>
      </c>
      <c r="AU454" s="19" t="s">
        <v>79</v>
      </c>
    </row>
    <row r="455" s="2" customFormat="1" ht="16.5" customHeight="1">
      <c r="A455" s="40"/>
      <c r="B455" s="41"/>
      <c r="C455" s="215" t="s">
        <v>1370</v>
      </c>
      <c r="D455" s="215" t="s">
        <v>176</v>
      </c>
      <c r="E455" s="216" t="s">
        <v>3581</v>
      </c>
      <c r="F455" s="217" t="s">
        <v>3582</v>
      </c>
      <c r="G455" s="218" t="s">
        <v>179</v>
      </c>
      <c r="H455" s="219">
        <v>60</v>
      </c>
      <c r="I455" s="220"/>
      <c r="J455" s="221">
        <f>ROUND(I455*H455,2)</f>
        <v>0</v>
      </c>
      <c r="K455" s="217" t="s">
        <v>19</v>
      </c>
      <c r="L455" s="46"/>
      <c r="M455" s="222" t="s">
        <v>19</v>
      </c>
      <c r="N455" s="223" t="s">
        <v>43</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181</v>
      </c>
      <c r="AT455" s="226" t="s">
        <v>176</v>
      </c>
      <c r="AU455" s="226" t="s">
        <v>79</v>
      </c>
      <c r="AY455" s="19" t="s">
        <v>174</v>
      </c>
      <c r="BE455" s="227">
        <f>IF(N455="základní",J455,0)</f>
        <v>0</v>
      </c>
      <c r="BF455" s="227">
        <f>IF(N455="snížená",J455,0)</f>
        <v>0</v>
      </c>
      <c r="BG455" s="227">
        <f>IF(N455="zákl. přenesená",J455,0)</f>
        <v>0</v>
      </c>
      <c r="BH455" s="227">
        <f>IF(N455="sníž. přenesená",J455,0)</f>
        <v>0</v>
      </c>
      <c r="BI455" s="227">
        <f>IF(N455="nulová",J455,0)</f>
        <v>0</v>
      </c>
      <c r="BJ455" s="19" t="s">
        <v>79</v>
      </c>
      <c r="BK455" s="227">
        <f>ROUND(I455*H455,2)</f>
        <v>0</v>
      </c>
      <c r="BL455" s="19" t="s">
        <v>181</v>
      </c>
      <c r="BM455" s="226" t="s">
        <v>3588</v>
      </c>
    </row>
    <row r="456" s="2" customFormat="1">
      <c r="A456" s="40"/>
      <c r="B456" s="41"/>
      <c r="C456" s="42"/>
      <c r="D456" s="228" t="s">
        <v>183</v>
      </c>
      <c r="E456" s="42"/>
      <c r="F456" s="229" t="s">
        <v>3582</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183</v>
      </c>
      <c r="AU456" s="19" t="s">
        <v>79</v>
      </c>
    </row>
    <row r="457" s="2" customFormat="1" ht="16.5" customHeight="1">
      <c r="A457" s="40"/>
      <c r="B457" s="41"/>
      <c r="C457" s="215" t="s">
        <v>1377</v>
      </c>
      <c r="D457" s="215" t="s">
        <v>176</v>
      </c>
      <c r="E457" s="216" t="s">
        <v>3581</v>
      </c>
      <c r="F457" s="217" t="s">
        <v>3582</v>
      </c>
      <c r="G457" s="218" t="s">
        <v>179</v>
      </c>
      <c r="H457" s="219">
        <v>60</v>
      </c>
      <c r="I457" s="220"/>
      <c r="J457" s="221">
        <f>ROUND(I457*H457,2)</f>
        <v>0</v>
      </c>
      <c r="K457" s="217" t="s">
        <v>19</v>
      </c>
      <c r="L457" s="46"/>
      <c r="M457" s="222" t="s">
        <v>19</v>
      </c>
      <c r="N457" s="223" t="s">
        <v>43</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181</v>
      </c>
      <c r="AT457" s="226" t="s">
        <v>176</v>
      </c>
      <c r="AU457" s="226" t="s">
        <v>79</v>
      </c>
      <c r="AY457" s="19" t="s">
        <v>174</v>
      </c>
      <c r="BE457" s="227">
        <f>IF(N457="základní",J457,0)</f>
        <v>0</v>
      </c>
      <c r="BF457" s="227">
        <f>IF(N457="snížená",J457,0)</f>
        <v>0</v>
      </c>
      <c r="BG457" s="227">
        <f>IF(N457="zákl. přenesená",J457,0)</f>
        <v>0</v>
      </c>
      <c r="BH457" s="227">
        <f>IF(N457="sníž. přenesená",J457,0)</f>
        <v>0</v>
      </c>
      <c r="BI457" s="227">
        <f>IF(N457="nulová",J457,0)</f>
        <v>0</v>
      </c>
      <c r="BJ457" s="19" t="s">
        <v>79</v>
      </c>
      <c r="BK457" s="227">
        <f>ROUND(I457*H457,2)</f>
        <v>0</v>
      </c>
      <c r="BL457" s="19" t="s">
        <v>181</v>
      </c>
      <c r="BM457" s="226" t="s">
        <v>3589</v>
      </c>
    </row>
    <row r="458" s="2" customFormat="1">
      <c r="A458" s="40"/>
      <c r="B458" s="41"/>
      <c r="C458" s="42"/>
      <c r="D458" s="228" t="s">
        <v>183</v>
      </c>
      <c r="E458" s="42"/>
      <c r="F458" s="229" t="s">
        <v>3582</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183</v>
      </c>
      <c r="AU458" s="19" t="s">
        <v>79</v>
      </c>
    </row>
    <row r="459" s="2" customFormat="1" ht="21.75" customHeight="1">
      <c r="A459" s="40"/>
      <c r="B459" s="41"/>
      <c r="C459" s="215" t="s">
        <v>1383</v>
      </c>
      <c r="D459" s="215" t="s">
        <v>176</v>
      </c>
      <c r="E459" s="216" t="s">
        <v>3590</v>
      </c>
      <c r="F459" s="217" t="s">
        <v>3591</v>
      </c>
      <c r="G459" s="218" t="s">
        <v>179</v>
      </c>
      <c r="H459" s="219">
        <v>45</v>
      </c>
      <c r="I459" s="220"/>
      <c r="J459" s="221">
        <f>ROUND(I459*H459,2)</f>
        <v>0</v>
      </c>
      <c r="K459" s="217" t="s">
        <v>19</v>
      </c>
      <c r="L459" s="46"/>
      <c r="M459" s="222" t="s">
        <v>19</v>
      </c>
      <c r="N459" s="223" t="s">
        <v>43</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181</v>
      </c>
      <c r="AT459" s="226" t="s">
        <v>176</v>
      </c>
      <c r="AU459" s="226" t="s">
        <v>79</v>
      </c>
      <c r="AY459" s="19" t="s">
        <v>174</v>
      </c>
      <c r="BE459" s="227">
        <f>IF(N459="základní",J459,0)</f>
        <v>0</v>
      </c>
      <c r="BF459" s="227">
        <f>IF(N459="snížená",J459,0)</f>
        <v>0</v>
      </c>
      <c r="BG459" s="227">
        <f>IF(N459="zákl. přenesená",J459,0)</f>
        <v>0</v>
      </c>
      <c r="BH459" s="227">
        <f>IF(N459="sníž. přenesená",J459,0)</f>
        <v>0</v>
      </c>
      <c r="BI459" s="227">
        <f>IF(N459="nulová",J459,0)</f>
        <v>0</v>
      </c>
      <c r="BJ459" s="19" t="s">
        <v>79</v>
      </c>
      <c r="BK459" s="227">
        <f>ROUND(I459*H459,2)</f>
        <v>0</v>
      </c>
      <c r="BL459" s="19" t="s">
        <v>181</v>
      </c>
      <c r="BM459" s="226" t="s">
        <v>3592</v>
      </c>
    </row>
    <row r="460" s="2" customFormat="1">
      <c r="A460" s="40"/>
      <c r="B460" s="41"/>
      <c r="C460" s="42"/>
      <c r="D460" s="228" t="s">
        <v>183</v>
      </c>
      <c r="E460" s="42"/>
      <c r="F460" s="229" t="s">
        <v>3591</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183</v>
      </c>
      <c r="AU460" s="19" t="s">
        <v>79</v>
      </c>
    </row>
    <row r="461" s="2" customFormat="1" ht="21.75" customHeight="1">
      <c r="A461" s="40"/>
      <c r="B461" s="41"/>
      <c r="C461" s="215" t="s">
        <v>1390</v>
      </c>
      <c r="D461" s="215" t="s">
        <v>176</v>
      </c>
      <c r="E461" s="216" t="s">
        <v>3590</v>
      </c>
      <c r="F461" s="217" t="s">
        <v>3591</v>
      </c>
      <c r="G461" s="218" t="s">
        <v>179</v>
      </c>
      <c r="H461" s="219">
        <v>8</v>
      </c>
      <c r="I461" s="220"/>
      <c r="J461" s="221">
        <f>ROUND(I461*H461,2)</f>
        <v>0</v>
      </c>
      <c r="K461" s="217" t="s">
        <v>19</v>
      </c>
      <c r="L461" s="46"/>
      <c r="M461" s="222" t="s">
        <v>19</v>
      </c>
      <c r="N461" s="223" t="s">
        <v>43</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181</v>
      </c>
      <c r="AT461" s="226" t="s">
        <v>176</v>
      </c>
      <c r="AU461" s="226" t="s">
        <v>79</v>
      </c>
      <c r="AY461" s="19" t="s">
        <v>174</v>
      </c>
      <c r="BE461" s="227">
        <f>IF(N461="základní",J461,0)</f>
        <v>0</v>
      </c>
      <c r="BF461" s="227">
        <f>IF(N461="snížená",J461,0)</f>
        <v>0</v>
      </c>
      <c r="BG461" s="227">
        <f>IF(N461="zákl. přenesená",J461,0)</f>
        <v>0</v>
      </c>
      <c r="BH461" s="227">
        <f>IF(N461="sníž. přenesená",J461,0)</f>
        <v>0</v>
      </c>
      <c r="BI461" s="227">
        <f>IF(N461="nulová",J461,0)</f>
        <v>0</v>
      </c>
      <c r="BJ461" s="19" t="s">
        <v>79</v>
      </c>
      <c r="BK461" s="227">
        <f>ROUND(I461*H461,2)</f>
        <v>0</v>
      </c>
      <c r="BL461" s="19" t="s">
        <v>181</v>
      </c>
      <c r="BM461" s="226" t="s">
        <v>3593</v>
      </c>
    </row>
    <row r="462" s="2" customFormat="1">
      <c r="A462" s="40"/>
      <c r="B462" s="41"/>
      <c r="C462" s="42"/>
      <c r="D462" s="228" t="s">
        <v>183</v>
      </c>
      <c r="E462" s="42"/>
      <c r="F462" s="229" t="s">
        <v>3591</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183</v>
      </c>
      <c r="AU462" s="19" t="s">
        <v>79</v>
      </c>
    </row>
    <row r="463" s="2" customFormat="1" ht="16.5" customHeight="1">
      <c r="A463" s="40"/>
      <c r="B463" s="41"/>
      <c r="C463" s="215" t="s">
        <v>1397</v>
      </c>
      <c r="D463" s="215" t="s">
        <v>176</v>
      </c>
      <c r="E463" s="216" t="s">
        <v>3594</v>
      </c>
      <c r="F463" s="217" t="s">
        <v>3595</v>
      </c>
      <c r="G463" s="218" t="s">
        <v>2846</v>
      </c>
      <c r="H463" s="219">
        <v>10</v>
      </c>
      <c r="I463" s="220"/>
      <c r="J463" s="221">
        <f>ROUND(I463*H463,2)</f>
        <v>0</v>
      </c>
      <c r="K463" s="217" t="s">
        <v>19</v>
      </c>
      <c r="L463" s="46"/>
      <c r="M463" s="222" t="s">
        <v>19</v>
      </c>
      <c r="N463" s="223" t="s">
        <v>43</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181</v>
      </c>
      <c r="AT463" s="226" t="s">
        <v>176</v>
      </c>
      <c r="AU463" s="226" t="s">
        <v>79</v>
      </c>
      <c r="AY463" s="19" t="s">
        <v>174</v>
      </c>
      <c r="BE463" s="227">
        <f>IF(N463="základní",J463,0)</f>
        <v>0</v>
      </c>
      <c r="BF463" s="227">
        <f>IF(N463="snížená",J463,0)</f>
        <v>0</v>
      </c>
      <c r="BG463" s="227">
        <f>IF(N463="zákl. přenesená",J463,0)</f>
        <v>0</v>
      </c>
      <c r="BH463" s="227">
        <f>IF(N463="sníž. přenesená",J463,0)</f>
        <v>0</v>
      </c>
      <c r="BI463" s="227">
        <f>IF(N463="nulová",J463,0)</f>
        <v>0</v>
      </c>
      <c r="BJ463" s="19" t="s">
        <v>79</v>
      </c>
      <c r="BK463" s="227">
        <f>ROUND(I463*H463,2)</f>
        <v>0</v>
      </c>
      <c r="BL463" s="19" t="s">
        <v>181</v>
      </c>
      <c r="BM463" s="226" t="s">
        <v>3596</v>
      </c>
    </row>
    <row r="464" s="2" customFormat="1">
      <c r="A464" s="40"/>
      <c r="B464" s="41"/>
      <c r="C464" s="42"/>
      <c r="D464" s="228" t="s">
        <v>183</v>
      </c>
      <c r="E464" s="42"/>
      <c r="F464" s="229" t="s">
        <v>3595</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183</v>
      </c>
      <c r="AU464" s="19" t="s">
        <v>79</v>
      </c>
    </row>
    <row r="465" s="2" customFormat="1" ht="16.5" customHeight="1">
      <c r="A465" s="40"/>
      <c r="B465" s="41"/>
      <c r="C465" s="215" t="s">
        <v>1402</v>
      </c>
      <c r="D465" s="215" t="s">
        <v>176</v>
      </c>
      <c r="E465" s="216" t="s">
        <v>3597</v>
      </c>
      <c r="F465" s="217" t="s">
        <v>3598</v>
      </c>
      <c r="G465" s="218" t="s">
        <v>2846</v>
      </c>
      <c r="H465" s="219">
        <v>1</v>
      </c>
      <c r="I465" s="220"/>
      <c r="J465" s="221">
        <f>ROUND(I465*H465,2)</f>
        <v>0</v>
      </c>
      <c r="K465" s="217" t="s">
        <v>19</v>
      </c>
      <c r="L465" s="46"/>
      <c r="M465" s="222" t="s">
        <v>19</v>
      </c>
      <c r="N465" s="223" t="s">
        <v>43</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181</v>
      </c>
      <c r="AT465" s="226" t="s">
        <v>176</v>
      </c>
      <c r="AU465" s="226" t="s">
        <v>79</v>
      </c>
      <c r="AY465" s="19" t="s">
        <v>174</v>
      </c>
      <c r="BE465" s="227">
        <f>IF(N465="základní",J465,0)</f>
        <v>0</v>
      </c>
      <c r="BF465" s="227">
        <f>IF(N465="snížená",J465,0)</f>
        <v>0</v>
      </c>
      <c r="BG465" s="227">
        <f>IF(N465="zákl. přenesená",J465,0)</f>
        <v>0</v>
      </c>
      <c r="BH465" s="227">
        <f>IF(N465="sníž. přenesená",J465,0)</f>
        <v>0</v>
      </c>
      <c r="BI465" s="227">
        <f>IF(N465="nulová",J465,0)</f>
        <v>0</v>
      </c>
      <c r="BJ465" s="19" t="s">
        <v>79</v>
      </c>
      <c r="BK465" s="227">
        <f>ROUND(I465*H465,2)</f>
        <v>0</v>
      </c>
      <c r="BL465" s="19" t="s">
        <v>181</v>
      </c>
      <c r="BM465" s="226" t="s">
        <v>3599</v>
      </c>
    </row>
    <row r="466" s="2" customFormat="1">
      <c r="A466" s="40"/>
      <c r="B466" s="41"/>
      <c r="C466" s="42"/>
      <c r="D466" s="228" t="s">
        <v>183</v>
      </c>
      <c r="E466" s="42"/>
      <c r="F466" s="229" t="s">
        <v>3598</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183</v>
      </c>
      <c r="AU466" s="19" t="s">
        <v>79</v>
      </c>
    </row>
    <row r="467" s="2" customFormat="1" ht="16.5" customHeight="1">
      <c r="A467" s="40"/>
      <c r="B467" s="41"/>
      <c r="C467" s="215" t="s">
        <v>1406</v>
      </c>
      <c r="D467" s="215" t="s">
        <v>176</v>
      </c>
      <c r="E467" s="216" t="s">
        <v>3600</v>
      </c>
      <c r="F467" s="217" t="s">
        <v>3601</v>
      </c>
      <c r="G467" s="218" t="s">
        <v>179</v>
      </c>
      <c r="H467" s="219">
        <v>150</v>
      </c>
      <c r="I467" s="220"/>
      <c r="J467" s="221">
        <f>ROUND(I467*H467,2)</f>
        <v>0</v>
      </c>
      <c r="K467" s="217" t="s">
        <v>19</v>
      </c>
      <c r="L467" s="46"/>
      <c r="M467" s="222" t="s">
        <v>19</v>
      </c>
      <c r="N467" s="223" t="s">
        <v>43</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181</v>
      </c>
      <c r="AT467" s="226" t="s">
        <v>176</v>
      </c>
      <c r="AU467" s="226" t="s">
        <v>79</v>
      </c>
      <c r="AY467" s="19" t="s">
        <v>174</v>
      </c>
      <c r="BE467" s="227">
        <f>IF(N467="základní",J467,0)</f>
        <v>0</v>
      </c>
      <c r="BF467" s="227">
        <f>IF(N467="snížená",J467,0)</f>
        <v>0</v>
      </c>
      <c r="BG467" s="227">
        <f>IF(N467="zákl. přenesená",J467,0)</f>
        <v>0</v>
      </c>
      <c r="BH467" s="227">
        <f>IF(N467="sníž. přenesená",J467,0)</f>
        <v>0</v>
      </c>
      <c r="BI467" s="227">
        <f>IF(N467="nulová",J467,0)</f>
        <v>0</v>
      </c>
      <c r="BJ467" s="19" t="s">
        <v>79</v>
      </c>
      <c r="BK467" s="227">
        <f>ROUND(I467*H467,2)</f>
        <v>0</v>
      </c>
      <c r="BL467" s="19" t="s">
        <v>181</v>
      </c>
      <c r="BM467" s="226" t="s">
        <v>3602</v>
      </c>
    </row>
    <row r="468" s="2" customFormat="1">
      <c r="A468" s="40"/>
      <c r="B468" s="41"/>
      <c r="C468" s="42"/>
      <c r="D468" s="228" t="s">
        <v>183</v>
      </c>
      <c r="E468" s="42"/>
      <c r="F468" s="229" t="s">
        <v>3601</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183</v>
      </c>
      <c r="AU468" s="19" t="s">
        <v>79</v>
      </c>
    </row>
    <row r="469" s="2" customFormat="1" ht="16.5" customHeight="1">
      <c r="A469" s="40"/>
      <c r="B469" s="41"/>
      <c r="C469" s="215" t="s">
        <v>1410</v>
      </c>
      <c r="D469" s="215" t="s">
        <v>176</v>
      </c>
      <c r="E469" s="216" t="s">
        <v>3600</v>
      </c>
      <c r="F469" s="217" t="s">
        <v>3601</v>
      </c>
      <c r="G469" s="218" t="s">
        <v>179</v>
      </c>
      <c r="H469" s="219">
        <v>25</v>
      </c>
      <c r="I469" s="220"/>
      <c r="J469" s="221">
        <f>ROUND(I469*H469,2)</f>
        <v>0</v>
      </c>
      <c r="K469" s="217" t="s">
        <v>19</v>
      </c>
      <c r="L469" s="46"/>
      <c r="M469" s="222" t="s">
        <v>19</v>
      </c>
      <c r="N469" s="223" t="s">
        <v>43</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181</v>
      </c>
      <c r="AT469" s="226" t="s">
        <v>176</v>
      </c>
      <c r="AU469" s="226" t="s">
        <v>79</v>
      </c>
      <c r="AY469" s="19" t="s">
        <v>174</v>
      </c>
      <c r="BE469" s="227">
        <f>IF(N469="základní",J469,0)</f>
        <v>0</v>
      </c>
      <c r="BF469" s="227">
        <f>IF(N469="snížená",J469,0)</f>
        <v>0</v>
      </c>
      <c r="BG469" s="227">
        <f>IF(N469="zákl. přenesená",J469,0)</f>
        <v>0</v>
      </c>
      <c r="BH469" s="227">
        <f>IF(N469="sníž. přenesená",J469,0)</f>
        <v>0</v>
      </c>
      <c r="BI469" s="227">
        <f>IF(N469="nulová",J469,0)</f>
        <v>0</v>
      </c>
      <c r="BJ469" s="19" t="s">
        <v>79</v>
      </c>
      <c r="BK469" s="227">
        <f>ROUND(I469*H469,2)</f>
        <v>0</v>
      </c>
      <c r="BL469" s="19" t="s">
        <v>181</v>
      </c>
      <c r="BM469" s="226" t="s">
        <v>3603</v>
      </c>
    </row>
    <row r="470" s="2" customFormat="1">
      <c r="A470" s="40"/>
      <c r="B470" s="41"/>
      <c r="C470" s="42"/>
      <c r="D470" s="228" t="s">
        <v>183</v>
      </c>
      <c r="E470" s="42"/>
      <c r="F470" s="229" t="s">
        <v>3601</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183</v>
      </c>
      <c r="AU470" s="19" t="s">
        <v>79</v>
      </c>
    </row>
    <row r="471" s="2" customFormat="1">
      <c r="A471" s="40"/>
      <c r="B471" s="41"/>
      <c r="C471" s="215" t="s">
        <v>1417</v>
      </c>
      <c r="D471" s="215" t="s">
        <v>176</v>
      </c>
      <c r="E471" s="216" t="s">
        <v>3604</v>
      </c>
      <c r="F471" s="217" t="s">
        <v>3605</v>
      </c>
      <c r="G471" s="218" t="s">
        <v>272</v>
      </c>
      <c r="H471" s="219">
        <v>14.4</v>
      </c>
      <c r="I471" s="220"/>
      <c r="J471" s="221">
        <f>ROUND(I471*H471,2)</f>
        <v>0</v>
      </c>
      <c r="K471" s="217" t="s">
        <v>19</v>
      </c>
      <c r="L471" s="46"/>
      <c r="M471" s="222" t="s">
        <v>19</v>
      </c>
      <c r="N471" s="223" t="s">
        <v>43</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181</v>
      </c>
      <c r="AT471" s="226" t="s">
        <v>176</v>
      </c>
      <c r="AU471" s="226" t="s">
        <v>79</v>
      </c>
      <c r="AY471" s="19" t="s">
        <v>174</v>
      </c>
      <c r="BE471" s="227">
        <f>IF(N471="základní",J471,0)</f>
        <v>0</v>
      </c>
      <c r="BF471" s="227">
        <f>IF(N471="snížená",J471,0)</f>
        <v>0</v>
      </c>
      <c r="BG471" s="227">
        <f>IF(N471="zákl. přenesená",J471,0)</f>
        <v>0</v>
      </c>
      <c r="BH471" s="227">
        <f>IF(N471="sníž. přenesená",J471,0)</f>
        <v>0</v>
      </c>
      <c r="BI471" s="227">
        <f>IF(N471="nulová",J471,0)</f>
        <v>0</v>
      </c>
      <c r="BJ471" s="19" t="s">
        <v>79</v>
      </c>
      <c r="BK471" s="227">
        <f>ROUND(I471*H471,2)</f>
        <v>0</v>
      </c>
      <c r="BL471" s="19" t="s">
        <v>181</v>
      </c>
      <c r="BM471" s="226" t="s">
        <v>3606</v>
      </c>
    </row>
    <row r="472" s="2" customFormat="1">
      <c r="A472" s="40"/>
      <c r="B472" s="41"/>
      <c r="C472" s="42"/>
      <c r="D472" s="228" t="s">
        <v>183</v>
      </c>
      <c r="E472" s="42"/>
      <c r="F472" s="229" t="s">
        <v>3605</v>
      </c>
      <c r="G472" s="42"/>
      <c r="H472" s="42"/>
      <c r="I472" s="230"/>
      <c r="J472" s="42"/>
      <c r="K472" s="42"/>
      <c r="L472" s="46"/>
      <c r="M472" s="231"/>
      <c r="N472" s="232"/>
      <c r="O472" s="86"/>
      <c r="P472" s="86"/>
      <c r="Q472" s="86"/>
      <c r="R472" s="86"/>
      <c r="S472" s="86"/>
      <c r="T472" s="87"/>
      <c r="U472" s="40"/>
      <c r="V472" s="40"/>
      <c r="W472" s="40"/>
      <c r="X472" s="40"/>
      <c r="Y472" s="40"/>
      <c r="Z472" s="40"/>
      <c r="AA472" s="40"/>
      <c r="AB472" s="40"/>
      <c r="AC472" s="40"/>
      <c r="AD472" s="40"/>
      <c r="AE472" s="40"/>
      <c r="AT472" s="19" t="s">
        <v>183</v>
      </c>
      <c r="AU472" s="19" t="s">
        <v>79</v>
      </c>
    </row>
    <row r="473" s="2" customFormat="1" ht="16.5" customHeight="1">
      <c r="A473" s="40"/>
      <c r="B473" s="41"/>
      <c r="C473" s="215" t="s">
        <v>1424</v>
      </c>
      <c r="D473" s="215" t="s">
        <v>176</v>
      </c>
      <c r="E473" s="216" t="s">
        <v>3607</v>
      </c>
      <c r="F473" s="217" t="s">
        <v>3608</v>
      </c>
      <c r="G473" s="218" t="s">
        <v>2846</v>
      </c>
      <c r="H473" s="219">
        <v>2</v>
      </c>
      <c r="I473" s="220"/>
      <c r="J473" s="221">
        <f>ROUND(I473*H473,2)</f>
        <v>0</v>
      </c>
      <c r="K473" s="217" t="s">
        <v>19</v>
      </c>
      <c r="L473" s="46"/>
      <c r="M473" s="222" t="s">
        <v>19</v>
      </c>
      <c r="N473" s="223" t="s">
        <v>43</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181</v>
      </c>
      <c r="AT473" s="226" t="s">
        <v>176</v>
      </c>
      <c r="AU473" s="226" t="s">
        <v>79</v>
      </c>
      <c r="AY473" s="19" t="s">
        <v>174</v>
      </c>
      <c r="BE473" s="227">
        <f>IF(N473="základní",J473,0)</f>
        <v>0</v>
      </c>
      <c r="BF473" s="227">
        <f>IF(N473="snížená",J473,0)</f>
        <v>0</v>
      </c>
      <c r="BG473" s="227">
        <f>IF(N473="zákl. přenesená",J473,0)</f>
        <v>0</v>
      </c>
      <c r="BH473" s="227">
        <f>IF(N473="sníž. přenesená",J473,0)</f>
        <v>0</v>
      </c>
      <c r="BI473" s="227">
        <f>IF(N473="nulová",J473,0)</f>
        <v>0</v>
      </c>
      <c r="BJ473" s="19" t="s">
        <v>79</v>
      </c>
      <c r="BK473" s="227">
        <f>ROUND(I473*H473,2)</f>
        <v>0</v>
      </c>
      <c r="BL473" s="19" t="s">
        <v>181</v>
      </c>
      <c r="BM473" s="226" t="s">
        <v>3609</v>
      </c>
    </row>
    <row r="474" s="2" customFormat="1">
      <c r="A474" s="40"/>
      <c r="B474" s="41"/>
      <c r="C474" s="42"/>
      <c r="D474" s="228" t="s">
        <v>183</v>
      </c>
      <c r="E474" s="42"/>
      <c r="F474" s="229" t="s">
        <v>3608</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183</v>
      </c>
      <c r="AU474" s="19" t="s">
        <v>79</v>
      </c>
    </row>
    <row r="475" s="2" customFormat="1" ht="16.5" customHeight="1">
      <c r="A475" s="40"/>
      <c r="B475" s="41"/>
      <c r="C475" s="215" t="s">
        <v>1431</v>
      </c>
      <c r="D475" s="215" t="s">
        <v>176</v>
      </c>
      <c r="E475" s="216" t="s">
        <v>3610</v>
      </c>
      <c r="F475" s="217" t="s">
        <v>3611</v>
      </c>
      <c r="G475" s="218" t="s">
        <v>2846</v>
      </c>
      <c r="H475" s="219">
        <v>4</v>
      </c>
      <c r="I475" s="220"/>
      <c r="J475" s="221">
        <f>ROUND(I475*H475,2)</f>
        <v>0</v>
      </c>
      <c r="K475" s="217" t="s">
        <v>19</v>
      </c>
      <c r="L475" s="46"/>
      <c r="M475" s="222" t="s">
        <v>19</v>
      </c>
      <c r="N475" s="223" t="s">
        <v>43</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181</v>
      </c>
      <c r="AT475" s="226" t="s">
        <v>176</v>
      </c>
      <c r="AU475" s="226" t="s">
        <v>79</v>
      </c>
      <c r="AY475" s="19" t="s">
        <v>174</v>
      </c>
      <c r="BE475" s="227">
        <f>IF(N475="základní",J475,0)</f>
        <v>0</v>
      </c>
      <c r="BF475" s="227">
        <f>IF(N475="snížená",J475,0)</f>
        <v>0</v>
      </c>
      <c r="BG475" s="227">
        <f>IF(N475="zákl. přenesená",J475,0)</f>
        <v>0</v>
      </c>
      <c r="BH475" s="227">
        <f>IF(N475="sníž. přenesená",J475,0)</f>
        <v>0</v>
      </c>
      <c r="BI475" s="227">
        <f>IF(N475="nulová",J475,0)</f>
        <v>0</v>
      </c>
      <c r="BJ475" s="19" t="s">
        <v>79</v>
      </c>
      <c r="BK475" s="227">
        <f>ROUND(I475*H475,2)</f>
        <v>0</v>
      </c>
      <c r="BL475" s="19" t="s">
        <v>181</v>
      </c>
      <c r="BM475" s="226" t="s">
        <v>3612</v>
      </c>
    </row>
    <row r="476" s="2" customFormat="1">
      <c r="A476" s="40"/>
      <c r="B476" s="41"/>
      <c r="C476" s="42"/>
      <c r="D476" s="228" t="s">
        <v>183</v>
      </c>
      <c r="E476" s="42"/>
      <c r="F476" s="229" t="s">
        <v>3611</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183</v>
      </c>
      <c r="AU476" s="19" t="s">
        <v>79</v>
      </c>
    </row>
    <row r="477" s="2" customFormat="1" ht="16.5" customHeight="1">
      <c r="A477" s="40"/>
      <c r="B477" s="41"/>
      <c r="C477" s="215" t="s">
        <v>1436</v>
      </c>
      <c r="D477" s="215" t="s">
        <v>176</v>
      </c>
      <c r="E477" s="216" t="s">
        <v>3613</v>
      </c>
      <c r="F477" s="217" t="s">
        <v>3614</v>
      </c>
      <c r="G477" s="218" t="s">
        <v>2846</v>
      </c>
      <c r="H477" s="219">
        <v>2</v>
      </c>
      <c r="I477" s="220"/>
      <c r="J477" s="221">
        <f>ROUND(I477*H477,2)</f>
        <v>0</v>
      </c>
      <c r="K477" s="217" t="s">
        <v>19</v>
      </c>
      <c r="L477" s="46"/>
      <c r="M477" s="222" t="s">
        <v>19</v>
      </c>
      <c r="N477" s="223" t="s">
        <v>43</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181</v>
      </c>
      <c r="AT477" s="226" t="s">
        <v>176</v>
      </c>
      <c r="AU477" s="226" t="s">
        <v>79</v>
      </c>
      <c r="AY477" s="19" t="s">
        <v>174</v>
      </c>
      <c r="BE477" s="227">
        <f>IF(N477="základní",J477,0)</f>
        <v>0</v>
      </c>
      <c r="BF477" s="227">
        <f>IF(N477="snížená",J477,0)</f>
        <v>0</v>
      </c>
      <c r="BG477" s="227">
        <f>IF(N477="zákl. přenesená",J477,0)</f>
        <v>0</v>
      </c>
      <c r="BH477" s="227">
        <f>IF(N477="sníž. přenesená",J477,0)</f>
        <v>0</v>
      </c>
      <c r="BI477" s="227">
        <f>IF(N477="nulová",J477,0)</f>
        <v>0</v>
      </c>
      <c r="BJ477" s="19" t="s">
        <v>79</v>
      </c>
      <c r="BK477" s="227">
        <f>ROUND(I477*H477,2)</f>
        <v>0</v>
      </c>
      <c r="BL477" s="19" t="s">
        <v>181</v>
      </c>
      <c r="BM477" s="226" t="s">
        <v>3615</v>
      </c>
    </row>
    <row r="478" s="2" customFormat="1">
      <c r="A478" s="40"/>
      <c r="B478" s="41"/>
      <c r="C478" s="42"/>
      <c r="D478" s="228" t="s">
        <v>183</v>
      </c>
      <c r="E478" s="42"/>
      <c r="F478" s="229" t="s">
        <v>3614</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183</v>
      </c>
      <c r="AU478" s="19" t="s">
        <v>79</v>
      </c>
    </row>
    <row r="479" s="2" customFormat="1" ht="16.5" customHeight="1">
      <c r="A479" s="40"/>
      <c r="B479" s="41"/>
      <c r="C479" s="215" t="s">
        <v>1442</v>
      </c>
      <c r="D479" s="215" t="s">
        <v>176</v>
      </c>
      <c r="E479" s="216" t="s">
        <v>3616</v>
      </c>
      <c r="F479" s="217" t="s">
        <v>3617</v>
      </c>
      <c r="G479" s="218" t="s">
        <v>2846</v>
      </c>
      <c r="H479" s="219">
        <v>2</v>
      </c>
      <c r="I479" s="220"/>
      <c r="J479" s="221">
        <f>ROUND(I479*H479,2)</f>
        <v>0</v>
      </c>
      <c r="K479" s="217" t="s">
        <v>19</v>
      </c>
      <c r="L479" s="46"/>
      <c r="M479" s="222" t="s">
        <v>19</v>
      </c>
      <c r="N479" s="223" t="s">
        <v>43</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181</v>
      </c>
      <c r="AT479" s="226" t="s">
        <v>176</v>
      </c>
      <c r="AU479" s="226" t="s">
        <v>79</v>
      </c>
      <c r="AY479" s="19" t="s">
        <v>174</v>
      </c>
      <c r="BE479" s="227">
        <f>IF(N479="základní",J479,0)</f>
        <v>0</v>
      </c>
      <c r="BF479" s="227">
        <f>IF(N479="snížená",J479,0)</f>
        <v>0</v>
      </c>
      <c r="BG479" s="227">
        <f>IF(N479="zákl. přenesená",J479,0)</f>
        <v>0</v>
      </c>
      <c r="BH479" s="227">
        <f>IF(N479="sníž. přenesená",J479,0)</f>
        <v>0</v>
      </c>
      <c r="BI479" s="227">
        <f>IF(N479="nulová",J479,0)</f>
        <v>0</v>
      </c>
      <c r="BJ479" s="19" t="s">
        <v>79</v>
      </c>
      <c r="BK479" s="227">
        <f>ROUND(I479*H479,2)</f>
        <v>0</v>
      </c>
      <c r="BL479" s="19" t="s">
        <v>181</v>
      </c>
      <c r="BM479" s="226" t="s">
        <v>3618</v>
      </c>
    </row>
    <row r="480" s="2" customFormat="1">
      <c r="A480" s="40"/>
      <c r="B480" s="41"/>
      <c r="C480" s="42"/>
      <c r="D480" s="228" t="s">
        <v>183</v>
      </c>
      <c r="E480" s="42"/>
      <c r="F480" s="229" t="s">
        <v>3617</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183</v>
      </c>
      <c r="AU480" s="19" t="s">
        <v>79</v>
      </c>
    </row>
    <row r="481" s="2" customFormat="1" ht="16.5" customHeight="1">
      <c r="A481" s="40"/>
      <c r="B481" s="41"/>
      <c r="C481" s="215" t="s">
        <v>1450</v>
      </c>
      <c r="D481" s="215" t="s">
        <v>176</v>
      </c>
      <c r="E481" s="216" t="s">
        <v>3597</v>
      </c>
      <c r="F481" s="217" t="s">
        <v>3598</v>
      </c>
      <c r="G481" s="218" t="s">
        <v>2846</v>
      </c>
      <c r="H481" s="219">
        <v>2</v>
      </c>
      <c r="I481" s="220"/>
      <c r="J481" s="221">
        <f>ROUND(I481*H481,2)</f>
        <v>0</v>
      </c>
      <c r="K481" s="217" t="s">
        <v>19</v>
      </c>
      <c r="L481" s="46"/>
      <c r="M481" s="222" t="s">
        <v>19</v>
      </c>
      <c r="N481" s="223" t="s">
        <v>43</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181</v>
      </c>
      <c r="AT481" s="226" t="s">
        <v>176</v>
      </c>
      <c r="AU481" s="226" t="s">
        <v>79</v>
      </c>
      <c r="AY481" s="19" t="s">
        <v>174</v>
      </c>
      <c r="BE481" s="227">
        <f>IF(N481="základní",J481,0)</f>
        <v>0</v>
      </c>
      <c r="BF481" s="227">
        <f>IF(N481="snížená",J481,0)</f>
        <v>0</v>
      </c>
      <c r="BG481" s="227">
        <f>IF(N481="zákl. přenesená",J481,0)</f>
        <v>0</v>
      </c>
      <c r="BH481" s="227">
        <f>IF(N481="sníž. přenesená",J481,0)</f>
        <v>0</v>
      </c>
      <c r="BI481" s="227">
        <f>IF(N481="nulová",J481,0)</f>
        <v>0</v>
      </c>
      <c r="BJ481" s="19" t="s">
        <v>79</v>
      </c>
      <c r="BK481" s="227">
        <f>ROUND(I481*H481,2)</f>
        <v>0</v>
      </c>
      <c r="BL481" s="19" t="s">
        <v>181</v>
      </c>
      <c r="BM481" s="226" t="s">
        <v>3619</v>
      </c>
    </row>
    <row r="482" s="2" customFormat="1">
      <c r="A482" s="40"/>
      <c r="B482" s="41"/>
      <c r="C482" s="42"/>
      <c r="D482" s="228" t="s">
        <v>183</v>
      </c>
      <c r="E482" s="42"/>
      <c r="F482" s="229" t="s">
        <v>3598</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183</v>
      </c>
      <c r="AU482" s="19" t="s">
        <v>79</v>
      </c>
    </row>
    <row r="483" s="2" customFormat="1" ht="16.5" customHeight="1">
      <c r="A483" s="40"/>
      <c r="B483" s="41"/>
      <c r="C483" s="215" t="s">
        <v>1458</v>
      </c>
      <c r="D483" s="215" t="s">
        <v>176</v>
      </c>
      <c r="E483" s="216" t="s">
        <v>3620</v>
      </c>
      <c r="F483" s="217" t="s">
        <v>3621</v>
      </c>
      <c r="G483" s="218" t="s">
        <v>3289</v>
      </c>
      <c r="H483" s="219">
        <v>1</v>
      </c>
      <c r="I483" s="220"/>
      <c r="J483" s="221">
        <f>ROUND(I483*H483,2)</f>
        <v>0</v>
      </c>
      <c r="K483" s="217" t="s">
        <v>19</v>
      </c>
      <c r="L483" s="46"/>
      <c r="M483" s="222" t="s">
        <v>19</v>
      </c>
      <c r="N483" s="223" t="s">
        <v>43</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275</v>
      </c>
      <c r="AT483" s="226" t="s">
        <v>176</v>
      </c>
      <c r="AU483" s="226" t="s">
        <v>79</v>
      </c>
      <c r="AY483" s="19" t="s">
        <v>174</v>
      </c>
      <c r="BE483" s="227">
        <f>IF(N483="základní",J483,0)</f>
        <v>0</v>
      </c>
      <c r="BF483" s="227">
        <f>IF(N483="snížená",J483,0)</f>
        <v>0</v>
      </c>
      <c r="BG483" s="227">
        <f>IF(N483="zákl. přenesená",J483,0)</f>
        <v>0</v>
      </c>
      <c r="BH483" s="227">
        <f>IF(N483="sníž. přenesená",J483,0)</f>
        <v>0</v>
      </c>
      <c r="BI483" s="227">
        <f>IF(N483="nulová",J483,0)</f>
        <v>0</v>
      </c>
      <c r="BJ483" s="19" t="s">
        <v>79</v>
      </c>
      <c r="BK483" s="227">
        <f>ROUND(I483*H483,2)</f>
        <v>0</v>
      </c>
      <c r="BL483" s="19" t="s">
        <v>275</v>
      </c>
      <c r="BM483" s="226" t="s">
        <v>3622</v>
      </c>
    </row>
    <row r="484" s="2" customFormat="1">
      <c r="A484" s="40"/>
      <c r="B484" s="41"/>
      <c r="C484" s="42"/>
      <c r="D484" s="228" t="s">
        <v>183</v>
      </c>
      <c r="E484" s="42"/>
      <c r="F484" s="229" t="s">
        <v>3623</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183</v>
      </c>
      <c r="AU484" s="19" t="s">
        <v>79</v>
      </c>
    </row>
    <row r="485" s="12" customFormat="1" ht="25.92" customHeight="1">
      <c r="A485" s="12"/>
      <c r="B485" s="199"/>
      <c r="C485" s="200"/>
      <c r="D485" s="201" t="s">
        <v>71</v>
      </c>
      <c r="E485" s="202" t="s">
        <v>2860</v>
      </c>
      <c r="F485" s="202" t="s">
        <v>3624</v>
      </c>
      <c r="G485" s="200"/>
      <c r="H485" s="200"/>
      <c r="I485" s="203"/>
      <c r="J485" s="204">
        <f>BK485</f>
        <v>0</v>
      </c>
      <c r="K485" s="200"/>
      <c r="L485" s="205"/>
      <c r="M485" s="206"/>
      <c r="N485" s="207"/>
      <c r="O485" s="207"/>
      <c r="P485" s="208">
        <f>SUM(P486:P489)</f>
        <v>0</v>
      </c>
      <c r="Q485" s="207"/>
      <c r="R485" s="208">
        <f>SUM(R486:R489)</f>
        <v>0</v>
      </c>
      <c r="S485" s="207"/>
      <c r="T485" s="209">
        <f>SUM(T486:T489)</f>
        <v>0</v>
      </c>
      <c r="U485" s="12"/>
      <c r="V485" s="12"/>
      <c r="W485" s="12"/>
      <c r="X485" s="12"/>
      <c r="Y485" s="12"/>
      <c r="Z485" s="12"/>
      <c r="AA485" s="12"/>
      <c r="AB485" s="12"/>
      <c r="AC485" s="12"/>
      <c r="AD485" s="12"/>
      <c r="AE485" s="12"/>
      <c r="AR485" s="210" t="s">
        <v>79</v>
      </c>
      <c r="AT485" s="211" t="s">
        <v>71</v>
      </c>
      <c r="AU485" s="211" t="s">
        <v>72</v>
      </c>
      <c r="AY485" s="210" t="s">
        <v>174</v>
      </c>
      <c r="BK485" s="212">
        <f>SUM(BK486:BK489)</f>
        <v>0</v>
      </c>
    </row>
    <row r="486" s="2" customFormat="1" ht="16.5" customHeight="1">
      <c r="A486" s="40"/>
      <c r="B486" s="41"/>
      <c r="C486" s="215" t="s">
        <v>1464</v>
      </c>
      <c r="D486" s="215" t="s">
        <v>176</v>
      </c>
      <c r="E486" s="216" t="s">
        <v>3625</v>
      </c>
      <c r="F486" s="217" t="s">
        <v>3626</v>
      </c>
      <c r="G486" s="218" t="s">
        <v>2846</v>
      </c>
      <c r="H486" s="219">
        <v>1</v>
      </c>
      <c r="I486" s="220"/>
      <c r="J486" s="221">
        <f>ROUND(I486*H486,2)</f>
        <v>0</v>
      </c>
      <c r="K486" s="217" t="s">
        <v>19</v>
      </c>
      <c r="L486" s="46"/>
      <c r="M486" s="222" t="s">
        <v>19</v>
      </c>
      <c r="N486" s="223" t="s">
        <v>43</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181</v>
      </c>
      <c r="AT486" s="226" t="s">
        <v>176</v>
      </c>
      <c r="AU486" s="226" t="s">
        <v>79</v>
      </c>
      <c r="AY486" s="19" t="s">
        <v>174</v>
      </c>
      <c r="BE486" s="227">
        <f>IF(N486="základní",J486,0)</f>
        <v>0</v>
      </c>
      <c r="BF486" s="227">
        <f>IF(N486="snížená",J486,0)</f>
        <v>0</v>
      </c>
      <c r="BG486" s="227">
        <f>IF(N486="zákl. přenesená",J486,0)</f>
        <v>0</v>
      </c>
      <c r="BH486" s="227">
        <f>IF(N486="sníž. přenesená",J486,0)</f>
        <v>0</v>
      </c>
      <c r="BI486" s="227">
        <f>IF(N486="nulová",J486,0)</f>
        <v>0</v>
      </c>
      <c r="BJ486" s="19" t="s">
        <v>79</v>
      </c>
      <c r="BK486" s="227">
        <f>ROUND(I486*H486,2)</f>
        <v>0</v>
      </c>
      <c r="BL486" s="19" t="s">
        <v>181</v>
      </c>
      <c r="BM486" s="226" t="s">
        <v>3627</v>
      </c>
    </row>
    <row r="487" s="2" customFormat="1">
      <c r="A487" s="40"/>
      <c r="B487" s="41"/>
      <c r="C487" s="42"/>
      <c r="D487" s="228" t="s">
        <v>183</v>
      </c>
      <c r="E487" s="42"/>
      <c r="F487" s="229" t="s">
        <v>3626</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183</v>
      </c>
      <c r="AU487" s="19" t="s">
        <v>79</v>
      </c>
    </row>
    <row r="488" s="2" customFormat="1" ht="16.5" customHeight="1">
      <c r="A488" s="40"/>
      <c r="B488" s="41"/>
      <c r="C488" s="215" t="s">
        <v>1477</v>
      </c>
      <c r="D488" s="215" t="s">
        <v>176</v>
      </c>
      <c r="E488" s="216" t="s">
        <v>3628</v>
      </c>
      <c r="F488" s="217" t="s">
        <v>3629</v>
      </c>
      <c r="G488" s="218" t="s">
        <v>2846</v>
      </c>
      <c r="H488" s="219">
        <v>1</v>
      </c>
      <c r="I488" s="220"/>
      <c r="J488" s="221">
        <f>ROUND(I488*H488,2)</f>
        <v>0</v>
      </c>
      <c r="K488" s="217" t="s">
        <v>19</v>
      </c>
      <c r="L488" s="46"/>
      <c r="M488" s="222" t="s">
        <v>19</v>
      </c>
      <c r="N488" s="223" t="s">
        <v>43</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181</v>
      </c>
      <c r="AT488" s="226" t="s">
        <v>176</v>
      </c>
      <c r="AU488" s="226" t="s">
        <v>79</v>
      </c>
      <c r="AY488" s="19" t="s">
        <v>174</v>
      </c>
      <c r="BE488" s="227">
        <f>IF(N488="základní",J488,0)</f>
        <v>0</v>
      </c>
      <c r="BF488" s="227">
        <f>IF(N488="snížená",J488,0)</f>
        <v>0</v>
      </c>
      <c r="BG488" s="227">
        <f>IF(N488="zákl. přenesená",J488,0)</f>
        <v>0</v>
      </c>
      <c r="BH488" s="227">
        <f>IF(N488="sníž. přenesená",J488,0)</f>
        <v>0</v>
      </c>
      <c r="BI488" s="227">
        <f>IF(N488="nulová",J488,0)</f>
        <v>0</v>
      </c>
      <c r="BJ488" s="19" t="s">
        <v>79</v>
      </c>
      <c r="BK488" s="227">
        <f>ROUND(I488*H488,2)</f>
        <v>0</v>
      </c>
      <c r="BL488" s="19" t="s">
        <v>181</v>
      </c>
      <c r="BM488" s="226" t="s">
        <v>3630</v>
      </c>
    </row>
    <row r="489" s="2" customFormat="1">
      <c r="A489" s="40"/>
      <c r="B489" s="41"/>
      <c r="C489" s="42"/>
      <c r="D489" s="228" t="s">
        <v>183</v>
      </c>
      <c r="E489" s="42"/>
      <c r="F489" s="229" t="s">
        <v>3629</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183</v>
      </c>
      <c r="AU489" s="19" t="s">
        <v>79</v>
      </c>
    </row>
    <row r="490" s="12" customFormat="1" ht="25.92" customHeight="1">
      <c r="A490" s="12"/>
      <c r="B490" s="199"/>
      <c r="C490" s="200"/>
      <c r="D490" s="201" t="s">
        <v>71</v>
      </c>
      <c r="E490" s="202" t="s">
        <v>2864</v>
      </c>
      <c r="F490" s="202" t="s">
        <v>175</v>
      </c>
      <c r="G490" s="200"/>
      <c r="H490" s="200"/>
      <c r="I490" s="203"/>
      <c r="J490" s="204">
        <f>BK490</f>
        <v>0</v>
      </c>
      <c r="K490" s="200"/>
      <c r="L490" s="205"/>
      <c r="M490" s="206"/>
      <c r="N490" s="207"/>
      <c r="O490" s="207"/>
      <c r="P490" s="208">
        <f>SUM(P491:P498)</f>
        <v>0</v>
      </c>
      <c r="Q490" s="207"/>
      <c r="R490" s="208">
        <f>SUM(R491:R498)</f>
        <v>0</v>
      </c>
      <c r="S490" s="207"/>
      <c r="T490" s="209">
        <f>SUM(T491:T498)</f>
        <v>0</v>
      </c>
      <c r="U490" s="12"/>
      <c r="V490" s="12"/>
      <c r="W490" s="12"/>
      <c r="X490" s="12"/>
      <c r="Y490" s="12"/>
      <c r="Z490" s="12"/>
      <c r="AA490" s="12"/>
      <c r="AB490" s="12"/>
      <c r="AC490" s="12"/>
      <c r="AD490" s="12"/>
      <c r="AE490" s="12"/>
      <c r="AR490" s="210" t="s">
        <v>79</v>
      </c>
      <c r="AT490" s="211" t="s">
        <v>71</v>
      </c>
      <c r="AU490" s="211" t="s">
        <v>72</v>
      </c>
      <c r="AY490" s="210" t="s">
        <v>174</v>
      </c>
      <c r="BK490" s="212">
        <f>SUM(BK491:BK498)</f>
        <v>0</v>
      </c>
    </row>
    <row r="491" s="2" customFormat="1" ht="16.5" customHeight="1">
      <c r="A491" s="40"/>
      <c r="B491" s="41"/>
      <c r="C491" s="215" t="s">
        <v>1482</v>
      </c>
      <c r="D491" s="215" t="s">
        <v>176</v>
      </c>
      <c r="E491" s="216" t="s">
        <v>3631</v>
      </c>
      <c r="F491" s="217" t="s">
        <v>3632</v>
      </c>
      <c r="G491" s="218" t="s">
        <v>179</v>
      </c>
      <c r="H491" s="219">
        <v>38</v>
      </c>
      <c r="I491" s="220"/>
      <c r="J491" s="221">
        <f>ROUND(I491*H491,2)</f>
        <v>0</v>
      </c>
      <c r="K491" s="217" t="s">
        <v>19</v>
      </c>
      <c r="L491" s="46"/>
      <c r="M491" s="222" t="s">
        <v>19</v>
      </c>
      <c r="N491" s="223" t="s">
        <v>43</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181</v>
      </c>
      <c r="AT491" s="226" t="s">
        <v>176</v>
      </c>
      <c r="AU491" s="226" t="s">
        <v>79</v>
      </c>
      <c r="AY491" s="19" t="s">
        <v>174</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181</v>
      </c>
      <c r="BM491" s="226" t="s">
        <v>3633</v>
      </c>
    </row>
    <row r="492" s="2" customFormat="1">
      <c r="A492" s="40"/>
      <c r="B492" s="41"/>
      <c r="C492" s="42"/>
      <c r="D492" s="228" t="s">
        <v>183</v>
      </c>
      <c r="E492" s="42"/>
      <c r="F492" s="229" t="s">
        <v>3632</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183</v>
      </c>
      <c r="AU492" s="19" t="s">
        <v>79</v>
      </c>
    </row>
    <row r="493" s="2" customFormat="1" ht="16.5" customHeight="1">
      <c r="A493" s="40"/>
      <c r="B493" s="41"/>
      <c r="C493" s="215" t="s">
        <v>1490</v>
      </c>
      <c r="D493" s="215" t="s">
        <v>176</v>
      </c>
      <c r="E493" s="216" t="s">
        <v>3634</v>
      </c>
      <c r="F493" s="217" t="s">
        <v>3635</v>
      </c>
      <c r="G493" s="218" t="s">
        <v>179</v>
      </c>
      <c r="H493" s="219">
        <v>38</v>
      </c>
      <c r="I493" s="220"/>
      <c r="J493" s="221">
        <f>ROUND(I493*H493,2)</f>
        <v>0</v>
      </c>
      <c r="K493" s="217" t="s">
        <v>19</v>
      </c>
      <c r="L493" s="46"/>
      <c r="M493" s="222" t="s">
        <v>19</v>
      </c>
      <c r="N493" s="223" t="s">
        <v>43</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181</v>
      </c>
      <c r="AT493" s="226" t="s">
        <v>176</v>
      </c>
      <c r="AU493" s="226" t="s">
        <v>79</v>
      </c>
      <c r="AY493" s="19" t="s">
        <v>174</v>
      </c>
      <c r="BE493" s="227">
        <f>IF(N493="základní",J493,0)</f>
        <v>0</v>
      </c>
      <c r="BF493" s="227">
        <f>IF(N493="snížená",J493,0)</f>
        <v>0</v>
      </c>
      <c r="BG493" s="227">
        <f>IF(N493="zákl. přenesená",J493,0)</f>
        <v>0</v>
      </c>
      <c r="BH493" s="227">
        <f>IF(N493="sníž. přenesená",J493,0)</f>
        <v>0</v>
      </c>
      <c r="BI493" s="227">
        <f>IF(N493="nulová",J493,0)</f>
        <v>0</v>
      </c>
      <c r="BJ493" s="19" t="s">
        <v>79</v>
      </c>
      <c r="BK493" s="227">
        <f>ROUND(I493*H493,2)</f>
        <v>0</v>
      </c>
      <c r="BL493" s="19" t="s">
        <v>181</v>
      </c>
      <c r="BM493" s="226" t="s">
        <v>3636</v>
      </c>
    </row>
    <row r="494" s="2" customFormat="1">
      <c r="A494" s="40"/>
      <c r="B494" s="41"/>
      <c r="C494" s="42"/>
      <c r="D494" s="228" t="s">
        <v>183</v>
      </c>
      <c r="E494" s="42"/>
      <c r="F494" s="229" t="s">
        <v>3635</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183</v>
      </c>
      <c r="AU494" s="19" t="s">
        <v>79</v>
      </c>
    </row>
    <row r="495" s="2" customFormat="1" ht="16.5" customHeight="1">
      <c r="A495" s="40"/>
      <c r="B495" s="41"/>
      <c r="C495" s="215" t="s">
        <v>1496</v>
      </c>
      <c r="D495" s="215" t="s">
        <v>176</v>
      </c>
      <c r="E495" s="216" t="s">
        <v>3637</v>
      </c>
      <c r="F495" s="217" t="s">
        <v>3638</v>
      </c>
      <c r="G495" s="218" t="s">
        <v>252</v>
      </c>
      <c r="H495" s="219">
        <v>13.300000000000001</v>
      </c>
      <c r="I495" s="220"/>
      <c r="J495" s="221">
        <f>ROUND(I495*H495,2)</f>
        <v>0</v>
      </c>
      <c r="K495" s="217" t="s">
        <v>19</v>
      </c>
      <c r="L495" s="46"/>
      <c r="M495" s="222" t="s">
        <v>19</v>
      </c>
      <c r="N495" s="223" t="s">
        <v>43</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181</v>
      </c>
      <c r="AT495" s="226" t="s">
        <v>176</v>
      </c>
      <c r="AU495" s="226" t="s">
        <v>79</v>
      </c>
      <c r="AY495" s="19" t="s">
        <v>174</v>
      </c>
      <c r="BE495" s="227">
        <f>IF(N495="základní",J495,0)</f>
        <v>0</v>
      </c>
      <c r="BF495" s="227">
        <f>IF(N495="snížená",J495,0)</f>
        <v>0</v>
      </c>
      <c r="BG495" s="227">
        <f>IF(N495="zákl. přenesená",J495,0)</f>
        <v>0</v>
      </c>
      <c r="BH495" s="227">
        <f>IF(N495="sníž. přenesená",J495,0)</f>
        <v>0</v>
      </c>
      <c r="BI495" s="227">
        <f>IF(N495="nulová",J495,0)</f>
        <v>0</v>
      </c>
      <c r="BJ495" s="19" t="s">
        <v>79</v>
      </c>
      <c r="BK495" s="227">
        <f>ROUND(I495*H495,2)</f>
        <v>0</v>
      </c>
      <c r="BL495" s="19" t="s">
        <v>181</v>
      </c>
      <c r="BM495" s="226" t="s">
        <v>3639</v>
      </c>
    </row>
    <row r="496" s="2" customFormat="1">
      <c r="A496" s="40"/>
      <c r="B496" s="41"/>
      <c r="C496" s="42"/>
      <c r="D496" s="228" t="s">
        <v>183</v>
      </c>
      <c r="E496" s="42"/>
      <c r="F496" s="229" t="s">
        <v>3638</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183</v>
      </c>
      <c r="AU496" s="19" t="s">
        <v>79</v>
      </c>
    </row>
    <row r="497" s="2" customFormat="1" ht="16.5" customHeight="1">
      <c r="A497" s="40"/>
      <c r="B497" s="41"/>
      <c r="C497" s="215" t="s">
        <v>1503</v>
      </c>
      <c r="D497" s="215" t="s">
        <v>176</v>
      </c>
      <c r="E497" s="216" t="s">
        <v>3640</v>
      </c>
      <c r="F497" s="217" t="s">
        <v>3641</v>
      </c>
      <c r="G497" s="218" t="s">
        <v>3289</v>
      </c>
      <c r="H497" s="219">
        <v>1</v>
      </c>
      <c r="I497" s="220"/>
      <c r="J497" s="221">
        <f>ROUND(I497*H497,2)</f>
        <v>0</v>
      </c>
      <c r="K497" s="217" t="s">
        <v>19</v>
      </c>
      <c r="L497" s="46"/>
      <c r="M497" s="222" t="s">
        <v>19</v>
      </c>
      <c r="N497" s="223" t="s">
        <v>43</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275</v>
      </c>
      <c r="AT497" s="226" t="s">
        <v>176</v>
      </c>
      <c r="AU497" s="226" t="s">
        <v>79</v>
      </c>
      <c r="AY497" s="19" t="s">
        <v>174</v>
      </c>
      <c r="BE497" s="227">
        <f>IF(N497="základní",J497,0)</f>
        <v>0</v>
      </c>
      <c r="BF497" s="227">
        <f>IF(N497="snížená",J497,0)</f>
        <v>0</v>
      </c>
      <c r="BG497" s="227">
        <f>IF(N497="zákl. přenesená",J497,0)</f>
        <v>0</v>
      </c>
      <c r="BH497" s="227">
        <f>IF(N497="sníž. přenesená",J497,0)</f>
        <v>0</v>
      </c>
      <c r="BI497" s="227">
        <f>IF(N497="nulová",J497,0)</f>
        <v>0</v>
      </c>
      <c r="BJ497" s="19" t="s">
        <v>79</v>
      </c>
      <c r="BK497" s="227">
        <f>ROUND(I497*H497,2)</f>
        <v>0</v>
      </c>
      <c r="BL497" s="19" t="s">
        <v>275</v>
      </c>
      <c r="BM497" s="226" t="s">
        <v>3642</v>
      </c>
    </row>
    <row r="498" s="2" customFormat="1">
      <c r="A498" s="40"/>
      <c r="B498" s="41"/>
      <c r="C498" s="42"/>
      <c r="D498" s="228" t="s">
        <v>183</v>
      </c>
      <c r="E498" s="42"/>
      <c r="F498" s="229" t="s">
        <v>3643</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183</v>
      </c>
      <c r="AU498" s="19" t="s">
        <v>79</v>
      </c>
    </row>
    <row r="499" s="12" customFormat="1" ht="25.92" customHeight="1">
      <c r="A499" s="12"/>
      <c r="B499" s="199"/>
      <c r="C499" s="200"/>
      <c r="D499" s="201" t="s">
        <v>71</v>
      </c>
      <c r="E499" s="202" t="s">
        <v>2877</v>
      </c>
      <c r="F499" s="202" t="s">
        <v>2823</v>
      </c>
      <c r="G499" s="200"/>
      <c r="H499" s="200"/>
      <c r="I499" s="203"/>
      <c r="J499" s="204">
        <f>BK499</f>
        <v>0</v>
      </c>
      <c r="K499" s="200"/>
      <c r="L499" s="205"/>
      <c r="M499" s="206"/>
      <c r="N499" s="207"/>
      <c r="O499" s="207"/>
      <c r="P499" s="208">
        <f>SUM(P500:P527)</f>
        <v>0</v>
      </c>
      <c r="Q499" s="207"/>
      <c r="R499" s="208">
        <f>SUM(R500:R527)</f>
        <v>0</v>
      </c>
      <c r="S499" s="207"/>
      <c r="T499" s="209">
        <f>SUM(T500:T527)</f>
        <v>0</v>
      </c>
      <c r="U499" s="12"/>
      <c r="V499" s="12"/>
      <c r="W499" s="12"/>
      <c r="X499" s="12"/>
      <c r="Y499" s="12"/>
      <c r="Z499" s="12"/>
      <c r="AA499" s="12"/>
      <c r="AB499" s="12"/>
      <c r="AC499" s="12"/>
      <c r="AD499" s="12"/>
      <c r="AE499" s="12"/>
      <c r="AR499" s="210" t="s">
        <v>79</v>
      </c>
      <c r="AT499" s="211" t="s">
        <v>71</v>
      </c>
      <c r="AU499" s="211" t="s">
        <v>72</v>
      </c>
      <c r="AY499" s="210" t="s">
        <v>174</v>
      </c>
      <c r="BK499" s="212">
        <f>SUM(BK500:BK527)</f>
        <v>0</v>
      </c>
    </row>
    <row r="500" s="2" customFormat="1" ht="16.5" customHeight="1">
      <c r="A500" s="40"/>
      <c r="B500" s="41"/>
      <c r="C500" s="245" t="s">
        <v>1510</v>
      </c>
      <c r="D500" s="245" t="s">
        <v>269</v>
      </c>
      <c r="E500" s="246" t="s">
        <v>3644</v>
      </c>
      <c r="F500" s="247" t="s">
        <v>3645</v>
      </c>
      <c r="G500" s="248" t="s">
        <v>2846</v>
      </c>
      <c r="H500" s="249">
        <v>7</v>
      </c>
      <c r="I500" s="250"/>
      <c r="J500" s="251">
        <f>ROUND(I500*H500,2)</f>
        <v>0</v>
      </c>
      <c r="K500" s="247" t="s">
        <v>19</v>
      </c>
      <c r="L500" s="252"/>
      <c r="M500" s="253" t="s">
        <v>19</v>
      </c>
      <c r="N500" s="254" t="s">
        <v>43</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227</v>
      </c>
      <c r="AT500" s="226" t="s">
        <v>269</v>
      </c>
      <c r="AU500" s="226" t="s">
        <v>79</v>
      </c>
      <c r="AY500" s="19" t="s">
        <v>174</v>
      </c>
      <c r="BE500" s="227">
        <f>IF(N500="základní",J500,0)</f>
        <v>0</v>
      </c>
      <c r="BF500" s="227">
        <f>IF(N500="snížená",J500,0)</f>
        <v>0</v>
      </c>
      <c r="BG500" s="227">
        <f>IF(N500="zákl. přenesená",J500,0)</f>
        <v>0</v>
      </c>
      <c r="BH500" s="227">
        <f>IF(N500="sníž. přenesená",J500,0)</f>
        <v>0</v>
      </c>
      <c r="BI500" s="227">
        <f>IF(N500="nulová",J500,0)</f>
        <v>0</v>
      </c>
      <c r="BJ500" s="19" t="s">
        <v>79</v>
      </c>
      <c r="BK500" s="227">
        <f>ROUND(I500*H500,2)</f>
        <v>0</v>
      </c>
      <c r="BL500" s="19" t="s">
        <v>181</v>
      </c>
      <c r="BM500" s="226" t="s">
        <v>3646</v>
      </c>
    </row>
    <row r="501" s="2" customFormat="1">
      <c r="A501" s="40"/>
      <c r="B501" s="41"/>
      <c r="C501" s="42"/>
      <c r="D501" s="228" t="s">
        <v>183</v>
      </c>
      <c r="E501" s="42"/>
      <c r="F501" s="229" t="s">
        <v>3645</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183</v>
      </c>
      <c r="AU501" s="19" t="s">
        <v>79</v>
      </c>
    </row>
    <row r="502" s="2" customFormat="1" ht="16.5" customHeight="1">
      <c r="A502" s="40"/>
      <c r="B502" s="41"/>
      <c r="C502" s="245" t="s">
        <v>1516</v>
      </c>
      <c r="D502" s="245" t="s">
        <v>269</v>
      </c>
      <c r="E502" s="246" t="s">
        <v>3644</v>
      </c>
      <c r="F502" s="247" t="s">
        <v>3645</v>
      </c>
      <c r="G502" s="248" t="s">
        <v>2846</v>
      </c>
      <c r="H502" s="249">
        <v>9</v>
      </c>
      <c r="I502" s="250"/>
      <c r="J502" s="251">
        <f>ROUND(I502*H502,2)</f>
        <v>0</v>
      </c>
      <c r="K502" s="247" t="s">
        <v>19</v>
      </c>
      <c r="L502" s="252"/>
      <c r="M502" s="253" t="s">
        <v>19</v>
      </c>
      <c r="N502" s="254" t="s">
        <v>43</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227</v>
      </c>
      <c r="AT502" s="226" t="s">
        <v>269</v>
      </c>
      <c r="AU502" s="226" t="s">
        <v>79</v>
      </c>
      <c r="AY502" s="19" t="s">
        <v>174</v>
      </c>
      <c r="BE502" s="227">
        <f>IF(N502="základní",J502,0)</f>
        <v>0</v>
      </c>
      <c r="BF502" s="227">
        <f>IF(N502="snížená",J502,0)</f>
        <v>0</v>
      </c>
      <c r="BG502" s="227">
        <f>IF(N502="zákl. přenesená",J502,0)</f>
        <v>0</v>
      </c>
      <c r="BH502" s="227">
        <f>IF(N502="sníž. přenesená",J502,0)</f>
        <v>0</v>
      </c>
      <c r="BI502" s="227">
        <f>IF(N502="nulová",J502,0)</f>
        <v>0</v>
      </c>
      <c r="BJ502" s="19" t="s">
        <v>79</v>
      </c>
      <c r="BK502" s="227">
        <f>ROUND(I502*H502,2)</f>
        <v>0</v>
      </c>
      <c r="BL502" s="19" t="s">
        <v>181</v>
      </c>
      <c r="BM502" s="226" t="s">
        <v>3647</v>
      </c>
    </row>
    <row r="503" s="2" customFormat="1">
      <c r="A503" s="40"/>
      <c r="B503" s="41"/>
      <c r="C503" s="42"/>
      <c r="D503" s="228" t="s">
        <v>183</v>
      </c>
      <c r="E503" s="42"/>
      <c r="F503" s="229" t="s">
        <v>3645</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183</v>
      </c>
      <c r="AU503" s="19" t="s">
        <v>79</v>
      </c>
    </row>
    <row r="504" s="2" customFormat="1" ht="16.5" customHeight="1">
      <c r="A504" s="40"/>
      <c r="B504" s="41"/>
      <c r="C504" s="245" t="s">
        <v>1521</v>
      </c>
      <c r="D504" s="245" t="s">
        <v>269</v>
      </c>
      <c r="E504" s="246" t="s">
        <v>3644</v>
      </c>
      <c r="F504" s="247" t="s">
        <v>3645</v>
      </c>
      <c r="G504" s="248" t="s">
        <v>2846</v>
      </c>
      <c r="H504" s="249">
        <v>6</v>
      </c>
      <c r="I504" s="250"/>
      <c r="J504" s="251">
        <f>ROUND(I504*H504,2)</f>
        <v>0</v>
      </c>
      <c r="K504" s="247" t="s">
        <v>19</v>
      </c>
      <c r="L504" s="252"/>
      <c r="M504" s="253" t="s">
        <v>19</v>
      </c>
      <c r="N504" s="254" t="s">
        <v>43</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227</v>
      </c>
      <c r="AT504" s="226" t="s">
        <v>269</v>
      </c>
      <c r="AU504" s="226" t="s">
        <v>79</v>
      </c>
      <c r="AY504" s="19" t="s">
        <v>174</v>
      </c>
      <c r="BE504" s="227">
        <f>IF(N504="základní",J504,0)</f>
        <v>0</v>
      </c>
      <c r="BF504" s="227">
        <f>IF(N504="snížená",J504,0)</f>
        <v>0</v>
      </c>
      <c r="BG504" s="227">
        <f>IF(N504="zákl. přenesená",J504,0)</f>
        <v>0</v>
      </c>
      <c r="BH504" s="227">
        <f>IF(N504="sníž. přenesená",J504,0)</f>
        <v>0</v>
      </c>
      <c r="BI504" s="227">
        <f>IF(N504="nulová",J504,0)</f>
        <v>0</v>
      </c>
      <c r="BJ504" s="19" t="s">
        <v>79</v>
      </c>
      <c r="BK504" s="227">
        <f>ROUND(I504*H504,2)</f>
        <v>0</v>
      </c>
      <c r="BL504" s="19" t="s">
        <v>181</v>
      </c>
      <c r="BM504" s="226" t="s">
        <v>3648</v>
      </c>
    </row>
    <row r="505" s="2" customFormat="1">
      <c r="A505" s="40"/>
      <c r="B505" s="41"/>
      <c r="C505" s="42"/>
      <c r="D505" s="228" t="s">
        <v>183</v>
      </c>
      <c r="E505" s="42"/>
      <c r="F505" s="229" t="s">
        <v>3645</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183</v>
      </c>
      <c r="AU505" s="19" t="s">
        <v>79</v>
      </c>
    </row>
    <row r="506" s="2" customFormat="1" ht="16.5" customHeight="1">
      <c r="A506" s="40"/>
      <c r="B506" s="41"/>
      <c r="C506" s="245" t="s">
        <v>1526</v>
      </c>
      <c r="D506" s="245" t="s">
        <v>269</v>
      </c>
      <c r="E506" s="246" t="s">
        <v>3644</v>
      </c>
      <c r="F506" s="247" t="s">
        <v>3645</v>
      </c>
      <c r="G506" s="248" t="s">
        <v>2846</v>
      </c>
      <c r="H506" s="249">
        <v>14</v>
      </c>
      <c r="I506" s="250"/>
      <c r="J506" s="251">
        <f>ROUND(I506*H506,2)</f>
        <v>0</v>
      </c>
      <c r="K506" s="247" t="s">
        <v>19</v>
      </c>
      <c r="L506" s="252"/>
      <c r="M506" s="253" t="s">
        <v>19</v>
      </c>
      <c r="N506" s="254" t="s">
        <v>43</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227</v>
      </c>
      <c r="AT506" s="226" t="s">
        <v>269</v>
      </c>
      <c r="AU506" s="226" t="s">
        <v>79</v>
      </c>
      <c r="AY506" s="19" t="s">
        <v>174</v>
      </c>
      <c r="BE506" s="227">
        <f>IF(N506="základní",J506,0)</f>
        <v>0</v>
      </c>
      <c r="BF506" s="227">
        <f>IF(N506="snížená",J506,0)</f>
        <v>0</v>
      </c>
      <c r="BG506" s="227">
        <f>IF(N506="zákl. přenesená",J506,0)</f>
        <v>0</v>
      </c>
      <c r="BH506" s="227">
        <f>IF(N506="sníž. přenesená",J506,0)</f>
        <v>0</v>
      </c>
      <c r="BI506" s="227">
        <f>IF(N506="nulová",J506,0)</f>
        <v>0</v>
      </c>
      <c r="BJ506" s="19" t="s">
        <v>79</v>
      </c>
      <c r="BK506" s="227">
        <f>ROUND(I506*H506,2)</f>
        <v>0</v>
      </c>
      <c r="BL506" s="19" t="s">
        <v>181</v>
      </c>
      <c r="BM506" s="226" t="s">
        <v>3649</v>
      </c>
    </row>
    <row r="507" s="2" customFormat="1">
      <c r="A507" s="40"/>
      <c r="B507" s="41"/>
      <c r="C507" s="42"/>
      <c r="D507" s="228" t="s">
        <v>183</v>
      </c>
      <c r="E507" s="42"/>
      <c r="F507" s="229" t="s">
        <v>3645</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183</v>
      </c>
      <c r="AU507" s="19" t="s">
        <v>79</v>
      </c>
    </row>
    <row r="508" s="2" customFormat="1" ht="16.5" customHeight="1">
      <c r="A508" s="40"/>
      <c r="B508" s="41"/>
      <c r="C508" s="245" t="s">
        <v>1533</v>
      </c>
      <c r="D508" s="245" t="s">
        <v>269</v>
      </c>
      <c r="E508" s="246" t="s">
        <v>3644</v>
      </c>
      <c r="F508" s="247" t="s">
        <v>3645</v>
      </c>
      <c r="G508" s="248" t="s">
        <v>2846</v>
      </c>
      <c r="H508" s="249">
        <v>22</v>
      </c>
      <c r="I508" s="250"/>
      <c r="J508" s="251">
        <f>ROUND(I508*H508,2)</f>
        <v>0</v>
      </c>
      <c r="K508" s="247" t="s">
        <v>19</v>
      </c>
      <c r="L508" s="252"/>
      <c r="M508" s="253" t="s">
        <v>19</v>
      </c>
      <c r="N508" s="254" t="s">
        <v>43</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227</v>
      </c>
      <c r="AT508" s="226" t="s">
        <v>269</v>
      </c>
      <c r="AU508" s="226" t="s">
        <v>79</v>
      </c>
      <c r="AY508" s="19" t="s">
        <v>174</v>
      </c>
      <c r="BE508" s="227">
        <f>IF(N508="základní",J508,0)</f>
        <v>0</v>
      </c>
      <c r="BF508" s="227">
        <f>IF(N508="snížená",J508,0)</f>
        <v>0</v>
      </c>
      <c r="BG508" s="227">
        <f>IF(N508="zákl. přenesená",J508,0)</f>
        <v>0</v>
      </c>
      <c r="BH508" s="227">
        <f>IF(N508="sníž. přenesená",J508,0)</f>
        <v>0</v>
      </c>
      <c r="BI508" s="227">
        <f>IF(N508="nulová",J508,0)</f>
        <v>0</v>
      </c>
      <c r="BJ508" s="19" t="s">
        <v>79</v>
      </c>
      <c r="BK508" s="227">
        <f>ROUND(I508*H508,2)</f>
        <v>0</v>
      </c>
      <c r="BL508" s="19" t="s">
        <v>181</v>
      </c>
      <c r="BM508" s="226" t="s">
        <v>3650</v>
      </c>
    </row>
    <row r="509" s="2" customFormat="1">
      <c r="A509" s="40"/>
      <c r="B509" s="41"/>
      <c r="C509" s="42"/>
      <c r="D509" s="228" t="s">
        <v>183</v>
      </c>
      <c r="E509" s="42"/>
      <c r="F509" s="229" t="s">
        <v>3645</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183</v>
      </c>
      <c r="AU509" s="19" t="s">
        <v>79</v>
      </c>
    </row>
    <row r="510" s="2" customFormat="1" ht="16.5" customHeight="1">
      <c r="A510" s="40"/>
      <c r="B510" s="41"/>
      <c r="C510" s="245" t="s">
        <v>1539</v>
      </c>
      <c r="D510" s="245" t="s">
        <v>269</v>
      </c>
      <c r="E510" s="246" t="s">
        <v>3644</v>
      </c>
      <c r="F510" s="247" t="s">
        <v>3645</v>
      </c>
      <c r="G510" s="248" t="s">
        <v>2846</v>
      </c>
      <c r="H510" s="249">
        <v>9</v>
      </c>
      <c r="I510" s="250"/>
      <c r="J510" s="251">
        <f>ROUND(I510*H510,2)</f>
        <v>0</v>
      </c>
      <c r="K510" s="247" t="s">
        <v>19</v>
      </c>
      <c r="L510" s="252"/>
      <c r="M510" s="253" t="s">
        <v>19</v>
      </c>
      <c r="N510" s="254" t="s">
        <v>43</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227</v>
      </c>
      <c r="AT510" s="226" t="s">
        <v>269</v>
      </c>
      <c r="AU510" s="226" t="s">
        <v>79</v>
      </c>
      <c r="AY510" s="19" t="s">
        <v>174</v>
      </c>
      <c r="BE510" s="227">
        <f>IF(N510="základní",J510,0)</f>
        <v>0</v>
      </c>
      <c r="BF510" s="227">
        <f>IF(N510="snížená",J510,0)</f>
        <v>0</v>
      </c>
      <c r="BG510" s="227">
        <f>IF(N510="zákl. přenesená",J510,0)</f>
        <v>0</v>
      </c>
      <c r="BH510" s="227">
        <f>IF(N510="sníž. přenesená",J510,0)</f>
        <v>0</v>
      </c>
      <c r="BI510" s="227">
        <f>IF(N510="nulová",J510,0)</f>
        <v>0</v>
      </c>
      <c r="BJ510" s="19" t="s">
        <v>79</v>
      </c>
      <c r="BK510" s="227">
        <f>ROUND(I510*H510,2)</f>
        <v>0</v>
      </c>
      <c r="BL510" s="19" t="s">
        <v>181</v>
      </c>
      <c r="BM510" s="226" t="s">
        <v>3651</v>
      </c>
    </row>
    <row r="511" s="2" customFormat="1">
      <c r="A511" s="40"/>
      <c r="B511" s="41"/>
      <c r="C511" s="42"/>
      <c r="D511" s="228" t="s">
        <v>183</v>
      </c>
      <c r="E511" s="42"/>
      <c r="F511" s="229" t="s">
        <v>3645</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183</v>
      </c>
      <c r="AU511" s="19" t="s">
        <v>79</v>
      </c>
    </row>
    <row r="512" s="2" customFormat="1" ht="16.5" customHeight="1">
      <c r="A512" s="40"/>
      <c r="B512" s="41"/>
      <c r="C512" s="245" t="s">
        <v>1545</v>
      </c>
      <c r="D512" s="245" t="s">
        <v>269</v>
      </c>
      <c r="E512" s="246" t="s">
        <v>3644</v>
      </c>
      <c r="F512" s="247" t="s">
        <v>3645</v>
      </c>
      <c r="G512" s="248" t="s">
        <v>2846</v>
      </c>
      <c r="H512" s="249">
        <v>2</v>
      </c>
      <c r="I512" s="250"/>
      <c r="J512" s="251">
        <f>ROUND(I512*H512,2)</f>
        <v>0</v>
      </c>
      <c r="K512" s="247" t="s">
        <v>19</v>
      </c>
      <c r="L512" s="252"/>
      <c r="M512" s="253" t="s">
        <v>19</v>
      </c>
      <c r="N512" s="254" t="s">
        <v>43</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227</v>
      </c>
      <c r="AT512" s="226" t="s">
        <v>269</v>
      </c>
      <c r="AU512" s="226" t="s">
        <v>79</v>
      </c>
      <c r="AY512" s="19" t="s">
        <v>174</v>
      </c>
      <c r="BE512" s="227">
        <f>IF(N512="základní",J512,0)</f>
        <v>0</v>
      </c>
      <c r="BF512" s="227">
        <f>IF(N512="snížená",J512,0)</f>
        <v>0</v>
      </c>
      <c r="BG512" s="227">
        <f>IF(N512="zákl. přenesená",J512,0)</f>
        <v>0</v>
      </c>
      <c r="BH512" s="227">
        <f>IF(N512="sníž. přenesená",J512,0)</f>
        <v>0</v>
      </c>
      <c r="BI512" s="227">
        <f>IF(N512="nulová",J512,0)</f>
        <v>0</v>
      </c>
      <c r="BJ512" s="19" t="s">
        <v>79</v>
      </c>
      <c r="BK512" s="227">
        <f>ROUND(I512*H512,2)</f>
        <v>0</v>
      </c>
      <c r="BL512" s="19" t="s">
        <v>181</v>
      </c>
      <c r="BM512" s="226" t="s">
        <v>3652</v>
      </c>
    </row>
    <row r="513" s="2" customFormat="1">
      <c r="A513" s="40"/>
      <c r="B513" s="41"/>
      <c r="C513" s="42"/>
      <c r="D513" s="228" t="s">
        <v>183</v>
      </c>
      <c r="E513" s="42"/>
      <c r="F513" s="229" t="s">
        <v>3645</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183</v>
      </c>
      <c r="AU513" s="19" t="s">
        <v>79</v>
      </c>
    </row>
    <row r="514" s="2" customFormat="1" ht="16.5" customHeight="1">
      <c r="A514" s="40"/>
      <c r="B514" s="41"/>
      <c r="C514" s="245" t="s">
        <v>1551</v>
      </c>
      <c r="D514" s="245" t="s">
        <v>269</v>
      </c>
      <c r="E514" s="246" t="s">
        <v>3644</v>
      </c>
      <c r="F514" s="247" t="s">
        <v>3645</v>
      </c>
      <c r="G514" s="248" t="s">
        <v>2846</v>
      </c>
      <c r="H514" s="249">
        <v>18</v>
      </c>
      <c r="I514" s="250"/>
      <c r="J514" s="251">
        <f>ROUND(I514*H514,2)</f>
        <v>0</v>
      </c>
      <c r="K514" s="247" t="s">
        <v>19</v>
      </c>
      <c r="L514" s="252"/>
      <c r="M514" s="253" t="s">
        <v>19</v>
      </c>
      <c r="N514" s="254" t="s">
        <v>43</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227</v>
      </c>
      <c r="AT514" s="226" t="s">
        <v>269</v>
      </c>
      <c r="AU514" s="226" t="s">
        <v>79</v>
      </c>
      <c r="AY514" s="19" t="s">
        <v>174</v>
      </c>
      <c r="BE514" s="227">
        <f>IF(N514="základní",J514,0)</f>
        <v>0</v>
      </c>
      <c r="BF514" s="227">
        <f>IF(N514="snížená",J514,0)</f>
        <v>0</v>
      </c>
      <c r="BG514" s="227">
        <f>IF(N514="zákl. přenesená",J514,0)</f>
        <v>0</v>
      </c>
      <c r="BH514" s="227">
        <f>IF(N514="sníž. přenesená",J514,0)</f>
        <v>0</v>
      </c>
      <c r="BI514" s="227">
        <f>IF(N514="nulová",J514,0)</f>
        <v>0</v>
      </c>
      <c r="BJ514" s="19" t="s">
        <v>79</v>
      </c>
      <c r="BK514" s="227">
        <f>ROUND(I514*H514,2)</f>
        <v>0</v>
      </c>
      <c r="BL514" s="19" t="s">
        <v>181</v>
      </c>
      <c r="BM514" s="226" t="s">
        <v>3653</v>
      </c>
    </row>
    <row r="515" s="2" customFormat="1">
      <c r="A515" s="40"/>
      <c r="B515" s="41"/>
      <c r="C515" s="42"/>
      <c r="D515" s="228" t="s">
        <v>183</v>
      </c>
      <c r="E515" s="42"/>
      <c r="F515" s="229" t="s">
        <v>3645</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183</v>
      </c>
      <c r="AU515" s="19" t="s">
        <v>79</v>
      </c>
    </row>
    <row r="516" s="2" customFormat="1" ht="16.5" customHeight="1">
      <c r="A516" s="40"/>
      <c r="B516" s="41"/>
      <c r="C516" s="215" t="s">
        <v>1558</v>
      </c>
      <c r="D516" s="215" t="s">
        <v>176</v>
      </c>
      <c r="E516" s="216" t="s">
        <v>3654</v>
      </c>
      <c r="F516" s="217" t="s">
        <v>3655</v>
      </c>
      <c r="G516" s="218" t="s">
        <v>179</v>
      </c>
      <c r="H516" s="219">
        <v>250</v>
      </c>
      <c r="I516" s="220"/>
      <c r="J516" s="221">
        <f>ROUND(I516*H516,2)</f>
        <v>0</v>
      </c>
      <c r="K516" s="217" t="s">
        <v>19</v>
      </c>
      <c r="L516" s="46"/>
      <c r="M516" s="222" t="s">
        <v>19</v>
      </c>
      <c r="N516" s="223" t="s">
        <v>43</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181</v>
      </c>
      <c r="AT516" s="226" t="s">
        <v>176</v>
      </c>
      <c r="AU516" s="226" t="s">
        <v>79</v>
      </c>
      <c r="AY516" s="19" t="s">
        <v>174</v>
      </c>
      <c r="BE516" s="227">
        <f>IF(N516="základní",J516,0)</f>
        <v>0</v>
      </c>
      <c r="BF516" s="227">
        <f>IF(N516="snížená",J516,0)</f>
        <v>0</v>
      </c>
      <c r="BG516" s="227">
        <f>IF(N516="zákl. přenesená",J516,0)</f>
        <v>0</v>
      </c>
      <c r="BH516" s="227">
        <f>IF(N516="sníž. přenesená",J516,0)</f>
        <v>0</v>
      </c>
      <c r="BI516" s="227">
        <f>IF(N516="nulová",J516,0)</f>
        <v>0</v>
      </c>
      <c r="BJ516" s="19" t="s">
        <v>79</v>
      </c>
      <c r="BK516" s="227">
        <f>ROUND(I516*H516,2)</f>
        <v>0</v>
      </c>
      <c r="BL516" s="19" t="s">
        <v>181</v>
      </c>
      <c r="BM516" s="226" t="s">
        <v>3656</v>
      </c>
    </row>
    <row r="517" s="2" customFormat="1">
      <c r="A517" s="40"/>
      <c r="B517" s="41"/>
      <c r="C517" s="42"/>
      <c r="D517" s="228" t="s">
        <v>183</v>
      </c>
      <c r="E517" s="42"/>
      <c r="F517" s="229" t="s">
        <v>3655</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183</v>
      </c>
      <c r="AU517" s="19" t="s">
        <v>79</v>
      </c>
    </row>
    <row r="518" s="2" customFormat="1" ht="21.75" customHeight="1">
      <c r="A518" s="40"/>
      <c r="B518" s="41"/>
      <c r="C518" s="215" t="s">
        <v>1564</v>
      </c>
      <c r="D518" s="215" t="s">
        <v>176</v>
      </c>
      <c r="E518" s="216" t="s">
        <v>3657</v>
      </c>
      <c r="F518" s="217" t="s">
        <v>3658</v>
      </c>
      <c r="G518" s="218" t="s">
        <v>179</v>
      </c>
      <c r="H518" s="219">
        <v>21</v>
      </c>
      <c r="I518" s="220"/>
      <c r="J518" s="221">
        <f>ROUND(I518*H518,2)</f>
        <v>0</v>
      </c>
      <c r="K518" s="217" t="s">
        <v>19</v>
      </c>
      <c r="L518" s="46"/>
      <c r="M518" s="222" t="s">
        <v>19</v>
      </c>
      <c r="N518" s="223" t="s">
        <v>43</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181</v>
      </c>
      <c r="AT518" s="226" t="s">
        <v>176</v>
      </c>
      <c r="AU518" s="226" t="s">
        <v>79</v>
      </c>
      <c r="AY518" s="19" t="s">
        <v>174</v>
      </c>
      <c r="BE518" s="227">
        <f>IF(N518="základní",J518,0)</f>
        <v>0</v>
      </c>
      <c r="BF518" s="227">
        <f>IF(N518="snížená",J518,0)</f>
        <v>0</v>
      </c>
      <c r="BG518" s="227">
        <f>IF(N518="zákl. přenesená",J518,0)</f>
        <v>0</v>
      </c>
      <c r="BH518" s="227">
        <f>IF(N518="sníž. přenesená",J518,0)</f>
        <v>0</v>
      </c>
      <c r="BI518" s="227">
        <f>IF(N518="nulová",J518,0)</f>
        <v>0</v>
      </c>
      <c r="BJ518" s="19" t="s">
        <v>79</v>
      </c>
      <c r="BK518" s="227">
        <f>ROUND(I518*H518,2)</f>
        <v>0</v>
      </c>
      <c r="BL518" s="19" t="s">
        <v>181</v>
      </c>
      <c r="BM518" s="226" t="s">
        <v>3659</v>
      </c>
    </row>
    <row r="519" s="2" customFormat="1">
      <c r="A519" s="40"/>
      <c r="B519" s="41"/>
      <c r="C519" s="42"/>
      <c r="D519" s="228" t="s">
        <v>183</v>
      </c>
      <c r="E519" s="42"/>
      <c r="F519" s="229" t="s">
        <v>3658</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183</v>
      </c>
      <c r="AU519" s="19" t="s">
        <v>79</v>
      </c>
    </row>
    <row r="520" s="2" customFormat="1" ht="21.75" customHeight="1">
      <c r="A520" s="40"/>
      <c r="B520" s="41"/>
      <c r="C520" s="215" t="s">
        <v>1571</v>
      </c>
      <c r="D520" s="215" t="s">
        <v>176</v>
      </c>
      <c r="E520" s="216" t="s">
        <v>3660</v>
      </c>
      <c r="F520" s="217" t="s">
        <v>3661</v>
      </c>
      <c r="G520" s="218" t="s">
        <v>179</v>
      </c>
      <c r="H520" s="219">
        <v>20</v>
      </c>
      <c r="I520" s="220"/>
      <c r="J520" s="221">
        <f>ROUND(I520*H520,2)</f>
        <v>0</v>
      </c>
      <c r="K520" s="217" t="s">
        <v>19</v>
      </c>
      <c r="L520" s="46"/>
      <c r="M520" s="222" t="s">
        <v>19</v>
      </c>
      <c r="N520" s="223" t="s">
        <v>43</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181</v>
      </c>
      <c r="AT520" s="226" t="s">
        <v>176</v>
      </c>
      <c r="AU520" s="226" t="s">
        <v>79</v>
      </c>
      <c r="AY520" s="19" t="s">
        <v>174</v>
      </c>
      <c r="BE520" s="227">
        <f>IF(N520="základní",J520,0)</f>
        <v>0</v>
      </c>
      <c r="BF520" s="227">
        <f>IF(N520="snížená",J520,0)</f>
        <v>0</v>
      </c>
      <c r="BG520" s="227">
        <f>IF(N520="zákl. přenesená",J520,0)</f>
        <v>0</v>
      </c>
      <c r="BH520" s="227">
        <f>IF(N520="sníž. přenesená",J520,0)</f>
        <v>0</v>
      </c>
      <c r="BI520" s="227">
        <f>IF(N520="nulová",J520,0)</f>
        <v>0</v>
      </c>
      <c r="BJ520" s="19" t="s">
        <v>79</v>
      </c>
      <c r="BK520" s="227">
        <f>ROUND(I520*H520,2)</f>
        <v>0</v>
      </c>
      <c r="BL520" s="19" t="s">
        <v>181</v>
      </c>
      <c r="BM520" s="226" t="s">
        <v>3662</v>
      </c>
    </row>
    <row r="521" s="2" customFormat="1">
      <c r="A521" s="40"/>
      <c r="B521" s="41"/>
      <c r="C521" s="42"/>
      <c r="D521" s="228" t="s">
        <v>183</v>
      </c>
      <c r="E521" s="42"/>
      <c r="F521" s="229" t="s">
        <v>3661</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183</v>
      </c>
      <c r="AU521" s="19" t="s">
        <v>79</v>
      </c>
    </row>
    <row r="522" s="2" customFormat="1" ht="21.75" customHeight="1">
      <c r="A522" s="40"/>
      <c r="B522" s="41"/>
      <c r="C522" s="215" t="s">
        <v>1577</v>
      </c>
      <c r="D522" s="215" t="s">
        <v>176</v>
      </c>
      <c r="E522" s="216" t="s">
        <v>3663</v>
      </c>
      <c r="F522" s="217" t="s">
        <v>3664</v>
      </c>
      <c r="G522" s="218" t="s">
        <v>2846</v>
      </c>
      <c r="H522" s="219">
        <v>50</v>
      </c>
      <c r="I522" s="220"/>
      <c r="J522" s="221">
        <f>ROUND(I522*H522,2)</f>
        <v>0</v>
      </c>
      <c r="K522" s="217" t="s">
        <v>19</v>
      </c>
      <c r="L522" s="46"/>
      <c r="M522" s="222" t="s">
        <v>19</v>
      </c>
      <c r="N522" s="223" t="s">
        <v>43</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181</v>
      </c>
      <c r="AT522" s="226" t="s">
        <v>176</v>
      </c>
      <c r="AU522" s="226" t="s">
        <v>79</v>
      </c>
      <c r="AY522" s="19" t="s">
        <v>174</v>
      </c>
      <c r="BE522" s="227">
        <f>IF(N522="základní",J522,0)</f>
        <v>0</v>
      </c>
      <c r="BF522" s="227">
        <f>IF(N522="snížená",J522,0)</f>
        <v>0</v>
      </c>
      <c r="BG522" s="227">
        <f>IF(N522="zákl. přenesená",J522,0)</f>
        <v>0</v>
      </c>
      <c r="BH522" s="227">
        <f>IF(N522="sníž. přenesená",J522,0)</f>
        <v>0</v>
      </c>
      <c r="BI522" s="227">
        <f>IF(N522="nulová",J522,0)</f>
        <v>0</v>
      </c>
      <c r="BJ522" s="19" t="s">
        <v>79</v>
      </c>
      <c r="BK522" s="227">
        <f>ROUND(I522*H522,2)</f>
        <v>0</v>
      </c>
      <c r="BL522" s="19" t="s">
        <v>181</v>
      </c>
      <c r="BM522" s="226" t="s">
        <v>3665</v>
      </c>
    </row>
    <row r="523" s="2" customFormat="1">
      <c r="A523" s="40"/>
      <c r="B523" s="41"/>
      <c r="C523" s="42"/>
      <c r="D523" s="228" t="s">
        <v>183</v>
      </c>
      <c r="E523" s="42"/>
      <c r="F523" s="229" t="s">
        <v>3664</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183</v>
      </c>
      <c r="AU523" s="19" t="s">
        <v>79</v>
      </c>
    </row>
    <row r="524" s="2" customFormat="1" ht="21.75" customHeight="1">
      <c r="A524" s="40"/>
      <c r="B524" s="41"/>
      <c r="C524" s="215" t="s">
        <v>1583</v>
      </c>
      <c r="D524" s="215" t="s">
        <v>176</v>
      </c>
      <c r="E524" s="216" t="s">
        <v>3666</v>
      </c>
      <c r="F524" s="217" t="s">
        <v>3667</v>
      </c>
      <c r="G524" s="218" t="s">
        <v>2846</v>
      </c>
      <c r="H524" s="219">
        <v>8</v>
      </c>
      <c r="I524" s="220"/>
      <c r="J524" s="221">
        <f>ROUND(I524*H524,2)</f>
        <v>0</v>
      </c>
      <c r="K524" s="217" t="s">
        <v>19</v>
      </c>
      <c r="L524" s="46"/>
      <c r="M524" s="222" t="s">
        <v>19</v>
      </c>
      <c r="N524" s="223" t="s">
        <v>43</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181</v>
      </c>
      <c r="AT524" s="226" t="s">
        <v>176</v>
      </c>
      <c r="AU524" s="226" t="s">
        <v>79</v>
      </c>
      <c r="AY524" s="19" t="s">
        <v>174</v>
      </c>
      <c r="BE524" s="227">
        <f>IF(N524="základní",J524,0)</f>
        <v>0</v>
      </c>
      <c r="BF524" s="227">
        <f>IF(N524="snížená",J524,0)</f>
        <v>0</v>
      </c>
      <c r="BG524" s="227">
        <f>IF(N524="zákl. přenesená",J524,0)</f>
        <v>0</v>
      </c>
      <c r="BH524" s="227">
        <f>IF(N524="sníž. přenesená",J524,0)</f>
        <v>0</v>
      </c>
      <c r="BI524" s="227">
        <f>IF(N524="nulová",J524,0)</f>
        <v>0</v>
      </c>
      <c r="BJ524" s="19" t="s">
        <v>79</v>
      </c>
      <c r="BK524" s="227">
        <f>ROUND(I524*H524,2)</f>
        <v>0</v>
      </c>
      <c r="BL524" s="19" t="s">
        <v>181</v>
      </c>
      <c r="BM524" s="226" t="s">
        <v>3668</v>
      </c>
    </row>
    <row r="525" s="2" customFormat="1">
      <c r="A525" s="40"/>
      <c r="B525" s="41"/>
      <c r="C525" s="42"/>
      <c r="D525" s="228" t="s">
        <v>183</v>
      </c>
      <c r="E525" s="42"/>
      <c r="F525" s="229" t="s">
        <v>3667</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183</v>
      </c>
      <c r="AU525" s="19" t="s">
        <v>79</v>
      </c>
    </row>
    <row r="526" s="2" customFormat="1" ht="16.5" customHeight="1">
      <c r="A526" s="40"/>
      <c r="B526" s="41"/>
      <c r="C526" s="215" t="s">
        <v>1591</v>
      </c>
      <c r="D526" s="215" t="s">
        <v>176</v>
      </c>
      <c r="E526" s="216" t="s">
        <v>3669</v>
      </c>
      <c r="F526" s="217" t="s">
        <v>3670</v>
      </c>
      <c r="G526" s="218" t="s">
        <v>2846</v>
      </c>
      <c r="H526" s="219">
        <v>10</v>
      </c>
      <c r="I526" s="220"/>
      <c r="J526" s="221">
        <f>ROUND(I526*H526,2)</f>
        <v>0</v>
      </c>
      <c r="K526" s="217" t="s">
        <v>19</v>
      </c>
      <c r="L526" s="46"/>
      <c r="M526" s="222" t="s">
        <v>19</v>
      </c>
      <c r="N526" s="223" t="s">
        <v>43</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181</v>
      </c>
      <c r="AT526" s="226" t="s">
        <v>176</v>
      </c>
      <c r="AU526" s="226" t="s">
        <v>79</v>
      </c>
      <c r="AY526" s="19" t="s">
        <v>174</v>
      </c>
      <c r="BE526" s="227">
        <f>IF(N526="základní",J526,0)</f>
        <v>0</v>
      </c>
      <c r="BF526" s="227">
        <f>IF(N526="snížená",J526,0)</f>
        <v>0</v>
      </c>
      <c r="BG526" s="227">
        <f>IF(N526="zákl. přenesená",J526,0)</f>
        <v>0</v>
      </c>
      <c r="BH526" s="227">
        <f>IF(N526="sníž. přenesená",J526,0)</f>
        <v>0</v>
      </c>
      <c r="BI526" s="227">
        <f>IF(N526="nulová",J526,0)</f>
        <v>0</v>
      </c>
      <c r="BJ526" s="19" t="s">
        <v>79</v>
      </c>
      <c r="BK526" s="227">
        <f>ROUND(I526*H526,2)</f>
        <v>0</v>
      </c>
      <c r="BL526" s="19" t="s">
        <v>181</v>
      </c>
      <c r="BM526" s="226" t="s">
        <v>3671</v>
      </c>
    </row>
    <row r="527" s="2" customFormat="1">
      <c r="A527" s="40"/>
      <c r="B527" s="41"/>
      <c r="C527" s="42"/>
      <c r="D527" s="228" t="s">
        <v>183</v>
      </c>
      <c r="E527" s="42"/>
      <c r="F527" s="229" t="s">
        <v>3670</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183</v>
      </c>
      <c r="AU527" s="19" t="s">
        <v>79</v>
      </c>
    </row>
    <row r="528" s="12" customFormat="1" ht="25.92" customHeight="1">
      <c r="A528" s="12"/>
      <c r="B528" s="199"/>
      <c r="C528" s="200"/>
      <c r="D528" s="201" t="s">
        <v>71</v>
      </c>
      <c r="E528" s="202" t="s">
        <v>2890</v>
      </c>
      <c r="F528" s="202" t="s">
        <v>3672</v>
      </c>
      <c r="G528" s="200"/>
      <c r="H528" s="200"/>
      <c r="I528" s="203"/>
      <c r="J528" s="204">
        <f>BK528</f>
        <v>0</v>
      </c>
      <c r="K528" s="200"/>
      <c r="L528" s="205"/>
      <c r="M528" s="206"/>
      <c r="N528" s="207"/>
      <c r="O528" s="207"/>
      <c r="P528" s="208">
        <f>SUM(P529:P538)</f>
        <v>0</v>
      </c>
      <c r="Q528" s="207"/>
      <c r="R528" s="208">
        <f>SUM(R529:R538)</f>
        <v>0</v>
      </c>
      <c r="S528" s="207"/>
      <c r="T528" s="209">
        <f>SUM(T529:T538)</f>
        <v>0</v>
      </c>
      <c r="U528" s="12"/>
      <c r="V528" s="12"/>
      <c r="W528" s="12"/>
      <c r="X528" s="12"/>
      <c r="Y528" s="12"/>
      <c r="Z528" s="12"/>
      <c r="AA528" s="12"/>
      <c r="AB528" s="12"/>
      <c r="AC528" s="12"/>
      <c r="AD528" s="12"/>
      <c r="AE528" s="12"/>
      <c r="AR528" s="210" t="s">
        <v>79</v>
      </c>
      <c r="AT528" s="211" t="s">
        <v>71</v>
      </c>
      <c r="AU528" s="211" t="s">
        <v>72</v>
      </c>
      <c r="AY528" s="210" t="s">
        <v>174</v>
      </c>
      <c r="BK528" s="212">
        <f>SUM(BK529:BK538)</f>
        <v>0</v>
      </c>
    </row>
    <row r="529" s="2" customFormat="1" ht="16.5" customHeight="1">
      <c r="A529" s="40"/>
      <c r="B529" s="41"/>
      <c r="C529" s="215" t="s">
        <v>1597</v>
      </c>
      <c r="D529" s="215" t="s">
        <v>176</v>
      </c>
      <c r="E529" s="216" t="s">
        <v>3673</v>
      </c>
      <c r="F529" s="217" t="s">
        <v>3674</v>
      </c>
      <c r="G529" s="218" t="s">
        <v>1400</v>
      </c>
      <c r="H529" s="219">
        <v>1</v>
      </c>
      <c r="I529" s="220"/>
      <c r="J529" s="221">
        <f>ROUND(I529*H529,2)</f>
        <v>0</v>
      </c>
      <c r="K529" s="217" t="s">
        <v>19</v>
      </c>
      <c r="L529" s="46"/>
      <c r="M529" s="222" t="s">
        <v>19</v>
      </c>
      <c r="N529" s="223" t="s">
        <v>43</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275</v>
      </c>
      <c r="AT529" s="226" t="s">
        <v>176</v>
      </c>
      <c r="AU529" s="226" t="s">
        <v>79</v>
      </c>
      <c r="AY529" s="19" t="s">
        <v>174</v>
      </c>
      <c r="BE529" s="227">
        <f>IF(N529="základní",J529,0)</f>
        <v>0</v>
      </c>
      <c r="BF529" s="227">
        <f>IF(N529="snížená",J529,0)</f>
        <v>0</v>
      </c>
      <c r="BG529" s="227">
        <f>IF(N529="zákl. přenesená",J529,0)</f>
        <v>0</v>
      </c>
      <c r="BH529" s="227">
        <f>IF(N529="sníž. přenesená",J529,0)</f>
        <v>0</v>
      </c>
      <c r="BI529" s="227">
        <f>IF(N529="nulová",J529,0)</f>
        <v>0</v>
      </c>
      <c r="BJ529" s="19" t="s">
        <v>79</v>
      </c>
      <c r="BK529" s="227">
        <f>ROUND(I529*H529,2)</f>
        <v>0</v>
      </c>
      <c r="BL529" s="19" t="s">
        <v>275</v>
      </c>
      <c r="BM529" s="226" t="s">
        <v>3675</v>
      </c>
    </row>
    <row r="530" s="2" customFormat="1">
      <c r="A530" s="40"/>
      <c r="B530" s="41"/>
      <c r="C530" s="42"/>
      <c r="D530" s="228" t="s">
        <v>183</v>
      </c>
      <c r="E530" s="42"/>
      <c r="F530" s="229" t="s">
        <v>3674</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183</v>
      </c>
      <c r="AU530" s="19" t="s">
        <v>79</v>
      </c>
    </row>
    <row r="531" s="2" customFormat="1" ht="16.5" customHeight="1">
      <c r="A531" s="40"/>
      <c r="B531" s="41"/>
      <c r="C531" s="215" t="s">
        <v>1605</v>
      </c>
      <c r="D531" s="215" t="s">
        <v>176</v>
      </c>
      <c r="E531" s="216" t="s">
        <v>3676</v>
      </c>
      <c r="F531" s="217" t="s">
        <v>3677</v>
      </c>
      <c r="G531" s="218" t="s">
        <v>1400</v>
      </c>
      <c r="H531" s="219">
        <v>1</v>
      </c>
      <c r="I531" s="220"/>
      <c r="J531" s="221">
        <f>ROUND(I531*H531,2)</f>
        <v>0</v>
      </c>
      <c r="K531" s="217" t="s">
        <v>19</v>
      </c>
      <c r="L531" s="46"/>
      <c r="M531" s="222" t="s">
        <v>19</v>
      </c>
      <c r="N531" s="223" t="s">
        <v>43</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275</v>
      </c>
      <c r="AT531" s="226" t="s">
        <v>176</v>
      </c>
      <c r="AU531" s="226" t="s">
        <v>79</v>
      </c>
      <c r="AY531" s="19" t="s">
        <v>174</v>
      </c>
      <c r="BE531" s="227">
        <f>IF(N531="základní",J531,0)</f>
        <v>0</v>
      </c>
      <c r="BF531" s="227">
        <f>IF(N531="snížená",J531,0)</f>
        <v>0</v>
      </c>
      <c r="BG531" s="227">
        <f>IF(N531="zákl. přenesená",J531,0)</f>
        <v>0</v>
      </c>
      <c r="BH531" s="227">
        <f>IF(N531="sníž. přenesená",J531,0)</f>
        <v>0</v>
      </c>
      <c r="BI531" s="227">
        <f>IF(N531="nulová",J531,0)</f>
        <v>0</v>
      </c>
      <c r="BJ531" s="19" t="s">
        <v>79</v>
      </c>
      <c r="BK531" s="227">
        <f>ROUND(I531*H531,2)</f>
        <v>0</v>
      </c>
      <c r="BL531" s="19" t="s">
        <v>275</v>
      </c>
      <c r="BM531" s="226" t="s">
        <v>3678</v>
      </c>
    </row>
    <row r="532" s="2" customFormat="1">
      <c r="A532" s="40"/>
      <c r="B532" s="41"/>
      <c r="C532" s="42"/>
      <c r="D532" s="228" t="s">
        <v>183</v>
      </c>
      <c r="E532" s="42"/>
      <c r="F532" s="229" t="s">
        <v>3677</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183</v>
      </c>
      <c r="AU532" s="19" t="s">
        <v>79</v>
      </c>
    </row>
    <row r="533" s="2" customFormat="1" ht="16.5" customHeight="1">
      <c r="A533" s="40"/>
      <c r="B533" s="41"/>
      <c r="C533" s="215" t="s">
        <v>1611</v>
      </c>
      <c r="D533" s="215" t="s">
        <v>176</v>
      </c>
      <c r="E533" s="216" t="s">
        <v>3679</v>
      </c>
      <c r="F533" s="217" t="s">
        <v>3680</v>
      </c>
      <c r="G533" s="218" t="s">
        <v>1400</v>
      </c>
      <c r="H533" s="219">
        <v>1</v>
      </c>
      <c r="I533" s="220"/>
      <c r="J533" s="221">
        <f>ROUND(I533*H533,2)</f>
        <v>0</v>
      </c>
      <c r="K533" s="217" t="s">
        <v>19</v>
      </c>
      <c r="L533" s="46"/>
      <c r="M533" s="222" t="s">
        <v>19</v>
      </c>
      <c r="N533" s="223" t="s">
        <v>43</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275</v>
      </c>
      <c r="AT533" s="226" t="s">
        <v>176</v>
      </c>
      <c r="AU533" s="226" t="s">
        <v>79</v>
      </c>
      <c r="AY533" s="19" t="s">
        <v>174</v>
      </c>
      <c r="BE533" s="227">
        <f>IF(N533="základní",J533,0)</f>
        <v>0</v>
      </c>
      <c r="BF533" s="227">
        <f>IF(N533="snížená",J533,0)</f>
        <v>0</v>
      </c>
      <c r="BG533" s="227">
        <f>IF(N533="zákl. přenesená",J533,0)</f>
        <v>0</v>
      </c>
      <c r="BH533" s="227">
        <f>IF(N533="sníž. přenesená",J533,0)</f>
        <v>0</v>
      </c>
      <c r="BI533" s="227">
        <f>IF(N533="nulová",J533,0)</f>
        <v>0</v>
      </c>
      <c r="BJ533" s="19" t="s">
        <v>79</v>
      </c>
      <c r="BK533" s="227">
        <f>ROUND(I533*H533,2)</f>
        <v>0</v>
      </c>
      <c r="BL533" s="19" t="s">
        <v>275</v>
      </c>
      <c r="BM533" s="226" t="s">
        <v>3681</v>
      </c>
    </row>
    <row r="534" s="2" customFormat="1">
      <c r="A534" s="40"/>
      <c r="B534" s="41"/>
      <c r="C534" s="42"/>
      <c r="D534" s="228" t="s">
        <v>183</v>
      </c>
      <c r="E534" s="42"/>
      <c r="F534" s="229" t="s">
        <v>3682</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183</v>
      </c>
      <c r="AU534" s="19" t="s">
        <v>79</v>
      </c>
    </row>
    <row r="535" s="2" customFormat="1" ht="16.5" customHeight="1">
      <c r="A535" s="40"/>
      <c r="B535" s="41"/>
      <c r="C535" s="215" t="s">
        <v>1617</v>
      </c>
      <c r="D535" s="215" t="s">
        <v>176</v>
      </c>
      <c r="E535" s="216" t="s">
        <v>3683</v>
      </c>
      <c r="F535" s="217" t="s">
        <v>3684</v>
      </c>
      <c r="G535" s="218" t="s">
        <v>1400</v>
      </c>
      <c r="H535" s="219">
        <v>1</v>
      </c>
      <c r="I535" s="220"/>
      <c r="J535" s="221">
        <f>ROUND(I535*H535,2)</f>
        <v>0</v>
      </c>
      <c r="K535" s="217" t="s">
        <v>19</v>
      </c>
      <c r="L535" s="46"/>
      <c r="M535" s="222" t="s">
        <v>19</v>
      </c>
      <c r="N535" s="223" t="s">
        <v>43</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275</v>
      </c>
      <c r="AT535" s="226" t="s">
        <v>176</v>
      </c>
      <c r="AU535" s="226" t="s">
        <v>79</v>
      </c>
      <c r="AY535" s="19" t="s">
        <v>174</v>
      </c>
      <c r="BE535" s="227">
        <f>IF(N535="základní",J535,0)</f>
        <v>0</v>
      </c>
      <c r="BF535" s="227">
        <f>IF(N535="snížená",J535,0)</f>
        <v>0</v>
      </c>
      <c r="BG535" s="227">
        <f>IF(N535="zákl. přenesená",J535,0)</f>
        <v>0</v>
      </c>
      <c r="BH535" s="227">
        <f>IF(N535="sníž. přenesená",J535,0)</f>
        <v>0</v>
      </c>
      <c r="BI535" s="227">
        <f>IF(N535="nulová",J535,0)</f>
        <v>0</v>
      </c>
      <c r="BJ535" s="19" t="s">
        <v>79</v>
      </c>
      <c r="BK535" s="227">
        <f>ROUND(I535*H535,2)</f>
        <v>0</v>
      </c>
      <c r="BL535" s="19" t="s">
        <v>275</v>
      </c>
      <c r="BM535" s="226" t="s">
        <v>3685</v>
      </c>
    </row>
    <row r="536" s="2" customFormat="1">
      <c r="A536" s="40"/>
      <c r="B536" s="41"/>
      <c r="C536" s="42"/>
      <c r="D536" s="228" t="s">
        <v>183</v>
      </c>
      <c r="E536" s="42"/>
      <c r="F536" s="229" t="s">
        <v>3686</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183</v>
      </c>
      <c r="AU536" s="19" t="s">
        <v>79</v>
      </c>
    </row>
    <row r="537" s="2" customFormat="1" ht="16.5" customHeight="1">
      <c r="A537" s="40"/>
      <c r="B537" s="41"/>
      <c r="C537" s="215" t="s">
        <v>1623</v>
      </c>
      <c r="D537" s="215" t="s">
        <v>176</v>
      </c>
      <c r="E537" s="216" t="s">
        <v>3687</v>
      </c>
      <c r="F537" s="217" t="s">
        <v>2816</v>
      </c>
      <c r="G537" s="218" t="s">
        <v>1400</v>
      </c>
      <c r="H537" s="219">
        <v>1</v>
      </c>
      <c r="I537" s="220"/>
      <c r="J537" s="221">
        <f>ROUND(I537*H537,2)</f>
        <v>0</v>
      </c>
      <c r="K537" s="217" t="s">
        <v>19</v>
      </c>
      <c r="L537" s="46"/>
      <c r="M537" s="222" t="s">
        <v>19</v>
      </c>
      <c r="N537" s="223" t="s">
        <v>43</v>
      </c>
      <c r="O537" s="86"/>
      <c r="P537" s="224">
        <f>O537*H537</f>
        <v>0</v>
      </c>
      <c r="Q537" s="224">
        <v>0</v>
      </c>
      <c r="R537" s="224">
        <f>Q537*H537</f>
        <v>0</v>
      </c>
      <c r="S537" s="224">
        <v>0</v>
      </c>
      <c r="T537" s="225">
        <f>S537*H537</f>
        <v>0</v>
      </c>
      <c r="U537" s="40"/>
      <c r="V537" s="40"/>
      <c r="W537" s="40"/>
      <c r="X537" s="40"/>
      <c r="Y537" s="40"/>
      <c r="Z537" s="40"/>
      <c r="AA537" s="40"/>
      <c r="AB537" s="40"/>
      <c r="AC537" s="40"/>
      <c r="AD537" s="40"/>
      <c r="AE537" s="40"/>
      <c r="AR537" s="226" t="s">
        <v>275</v>
      </c>
      <c r="AT537" s="226" t="s">
        <v>176</v>
      </c>
      <c r="AU537" s="226" t="s">
        <v>79</v>
      </c>
      <c r="AY537" s="19" t="s">
        <v>174</v>
      </c>
      <c r="BE537" s="227">
        <f>IF(N537="základní",J537,0)</f>
        <v>0</v>
      </c>
      <c r="BF537" s="227">
        <f>IF(N537="snížená",J537,0)</f>
        <v>0</v>
      </c>
      <c r="BG537" s="227">
        <f>IF(N537="zákl. přenesená",J537,0)</f>
        <v>0</v>
      </c>
      <c r="BH537" s="227">
        <f>IF(N537="sníž. přenesená",J537,0)</f>
        <v>0</v>
      </c>
      <c r="BI537" s="227">
        <f>IF(N537="nulová",J537,0)</f>
        <v>0</v>
      </c>
      <c r="BJ537" s="19" t="s">
        <v>79</v>
      </c>
      <c r="BK537" s="227">
        <f>ROUND(I537*H537,2)</f>
        <v>0</v>
      </c>
      <c r="BL537" s="19" t="s">
        <v>275</v>
      </c>
      <c r="BM537" s="226" t="s">
        <v>3688</v>
      </c>
    </row>
    <row r="538" s="2" customFormat="1">
      <c r="A538" s="40"/>
      <c r="B538" s="41"/>
      <c r="C538" s="42"/>
      <c r="D538" s="228" t="s">
        <v>183</v>
      </c>
      <c r="E538" s="42"/>
      <c r="F538" s="229" t="s">
        <v>3689</v>
      </c>
      <c r="G538" s="42"/>
      <c r="H538" s="42"/>
      <c r="I538" s="230"/>
      <c r="J538" s="42"/>
      <c r="K538" s="42"/>
      <c r="L538" s="46"/>
      <c r="M538" s="265"/>
      <c r="N538" s="266"/>
      <c r="O538" s="267"/>
      <c r="P538" s="267"/>
      <c r="Q538" s="267"/>
      <c r="R538" s="267"/>
      <c r="S538" s="267"/>
      <c r="T538" s="268"/>
      <c r="U538" s="40"/>
      <c r="V538" s="40"/>
      <c r="W538" s="40"/>
      <c r="X538" s="40"/>
      <c r="Y538" s="40"/>
      <c r="Z538" s="40"/>
      <c r="AA538" s="40"/>
      <c r="AB538" s="40"/>
      <c r="AC538" s="40"/>
      <c r="AD538" s="40"/>
      <c r="AE538" s="40"/>
      <c r="AT538" s="19" t="s">
        <v>183</v>
      </c>
      <c r="AU538" s="19" t="s">
        <v>79</v>
      </c>
    </row>
    <row r="539" s="2" customFormat="1" ht="6.96" customHeight="1">
      <c r="A539" s="40"/>
      <c r="B539" s="61"/>
      <c r="C539" s="62"/>
      <c r="D539" s="62"/>
      <c r="E539" s="62"/>
      <c r="F539" s="62"/>
      <c r="G539" s="62"/>
      <c r="H539" s="62"/>
      <c r="I539" s="62"/>
      <c r="J539" s="62"/>
      <c r="K539" s="62"/>
      <c r="L539" s="46"/>
      <c r="M539" s="40"/>
      <c r="O539" s="40"/>
      <c r="P539" s="40"/>
      <c r="Q539" s="40"/>
      <c r="R539" s="40"/>
      <c r="S539" s="40"/>
      <c r="T539" s="40"/>
      <c r="U539" s="40"/>
      <c r="V539" s="40"/>
      <c r="W539" s="40"/>
      <c r="X539" s="40"/>
      <c r="Y539" s="40"/>
      <c r="Z539" s="40"/>
      <c r="AA539" s="40"/>
      <c r="AB539" s="40"/>
      <c r="AC539" s="40"/>
      <c r="AD539" s="40"/>
      <c r="AE539" s="40"/>
    </row>
  </sheetData>
  <sheetProtection sheet="1" autoFilter="0" formatColumns="0" formatRows="0" objects="1" scenarios="1" spinCount="100000" saltValue="27KakKkjSaVXMCgfPw41iJDA408LNdNggBiM0p06dti7Dt/ItHzcO0t8ZlvGGNG++Mc5Zekts2AcqXfZxNcRvw==" hashValue="6zP/I8G26hg60EwZAp0zZMR5KMzwEUuyMdMNHcPmE3ovkpDhU3wWn7YlkURqTO1UlrE7wWa0i0rf4em+4Q1AAg==" algorithmName="SHA-512" password="ED5F"/>
  <autoFilter ref="C97:K538"/>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3690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ROUND((SUM(BE100:BE357)),  2)</f>
        <v>0</v>
      </c>
      <c r="G37" s="40"/>
      <c r="H37" s="40"/>
      <c r="I37" s="160">
        <v>0.20999999999999999</v>
      </c>
      <c r="J37" s="159">
        <f>ROUND(((SUM(BE100:BE357))*I37),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ROUND((SUM(BF100:BF357)),  2)</f>
        <v>0</v>
      </c>
      <c r="G38" s="40"/>
      <c r="H38" s="40"/>
      <c r="I38" s="160">
        <v>0.14999999999999999</v>
      </c>
      <c r="J38" s="159">
        <f>ROUND(((SUM(BF100:BF357))*I38),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ROUND((SUM(BG100:BG357)),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ROUND((SUM(BH100:BH357)),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ROUND((SUM(BI100:BI357)),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01.D.1.4.5. - Elektronické komunikace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3691</v>
      </c>
      <c r="E68" s="180"/>
      <c r="F68" s="180"/>
      <c r="G68" s="180"/>
      <c r="H68" s="180"/>
      <c r="I68" s="180"/>
      <c r="J68" s="181">
        <f>J101</f>
        <v>0</v>
      </c>
      <c r="K68" s="178"/>
      <c r="L68" s="182"/>
      <c r="S68" s="9"/>
      <c r="T68" s="9"/>
      <c r="U68" s="9"/>
      <c r="V68" s="9"/>
      <c r="W68" s="9"/>
      <c r="X68" s="9"/>
      <c r="Y68" s="9"/>
      <c r="Z68" s="9"/>
      <c r="AA68" s="9"/>
      <c r="AB68" s="9"/>
      <c r="AC68" s="9"/>
      <c r="AD68" s="9"/>
      <c r="AE68" s="9"/>
    </row>
    <row r="69" s="9" customFormat="1" ht="24.96" customHeight="1">
      <c r="A69" s="9"/>
      <c r="B69" s="177"/>
      <c r="C69" s="178"/>
      <c r="D69" s="179" t="s">
        <v>3692</v>
      </c>
      <c r="E69" s="180"/>
      <c r="F69" s="180"/>
      <c r="G69" s="180"/>
      <c r="H69" s="180"/>
      <c r="I69" s="180"/>
      <c r="J69" s="181">
        <f>J116</f>
        <v>0</v>
      </c>
      <c r="K69" s="178"/>
      <c r="L69" s="182"/>
      <c r="S69" s="9"/>
      <c r="T69" s="9"/>
      <c r="U69" s="9"/>
      <c r="V69" s="9"/>
      <c r="W69" s="9"/>
      <c r="X69" s="9"/>
      <c r="Y69" s="9"/>
      <c r="Z69" s="9"/>
      <c r="AA69" s="9"/>
      <c r="AB69" s="9"/>
      <c r="AC69" s="9"/>
      <c r="AD69" s="9"/>
      <c r="AE69" s="9"/>
    </row>
    <row r="70" s="9" customFormat="1" ht="24.96" customHeight="1">
      <c r="A70" s="9"/>
      <c r="B70" s="177"/>
      <c r="C70" s="178"/>
      <c r="D70" s="179" t="s">
        <v>3693</v>
      </c>
      <c r="E70" s="180"/>
      <c r="F70" s="180"/>
      <c r="G70" s="180"/>
      <c r="H70" s="180"/>
      <c r="I70" s="180"/>
      <c r="J70" s="181">
        <f>J165</f>
        <v>0</v>
      </c>
      <c r="K70" s="178"/>
      <c r="L70" s="182"/>
      <c r="S70" s="9"/>
      <c r="T70" s="9"/>
      <c r="U70" s="9"/>
      <c r="V70" s="9"/>
      <c r="W70" s="9"/>
      <c r="X70" s="9"/>
      <c r="Y70" s="9"/>
      <c r="Z70" s="9"/>
      <c r="AA70" s="9"/>
      <c r="AB70" s="9"/>
      <c r="AC70" s="9"/>
      <c r="AD70" s="9"/>
      <c r="AE70" s="9"/>
    </row>
    <row r="71" s="9" customFormat="1" ht="24.96" customHeight="1">
      <c r="A71" s="9"/>
      <c r="B71" s="177"/>
      <c r="C71" s="178"/>
      <c r="D71" s="179" t="s">
        <v>3694</v>
      </c>
      <c r="E71" s="180"/>
      <c r="F71" s="180"/>
      <c r="G71" s="180"/>
      <c r="H71" s="180"/>
      <c r="I71" s="180"/>
      <c r="J71" s="181">
        <f>J218</f>
        <v>0</v>
      </c>
      <c r="K71" s="178"/>
      <c r="L71" s="182"/>
      <c r="S71" s="9"/>
      <c r="T71" s="9"/>
      <c r="U71" s="9"/>
      <c r="V71" s="9"/>
      <c r="W71" s="9"/>
      <c r="X71" s="9"/>
      <c r="Y71" s="9"/>
      <c r="Z71" s="9"/>
      <c r="AA71" s="9"/>
      <c r="AB71" s="9"/>
      <c r="AC71" s="9"/>
      <c r="AD71" s="9"/>
      <c r="AE71" s="9"/>
    </row>
    <row r="72" s="9" customFormat="1" ht="24.96" customHeight="1">
      <c r="A72" s="9"/>
      <c r="B72" s="177"/>
      <c r="C72" s="178"/>
      <c r="D72" s="179" t="s">
        <v>3695</v>
      </c>
      <c r="E72" s="180"/>
      <c r="F72" s="180"/>
      <c r="G72" s="180"/>
      <c r="H72" s="180"/>
      <c r="I72" s="180"/>
      <c r="J72" s="181">
        <f>J227</f>
        <v>0</v>
      </c>
      <c r="K72" s="178"/>
      <c r="L72" s="182"/>
      <c r="S72" s="9"/>
      <c r="T72" s="9"/>
      <c r="U72" s="9"/>
      <c r="V72" s="9"/>
      <c r="W72" s="9"/>
      <c r="X72" s="9"/>
      <c r="Y72" s="9"/>
      <c r="Z72" s="9"/>
      <c r="AA72" s="9"/>
      <c r="AB72" s="9"/>
      <c r="AC72" s="9"/>
      <c r="AD72" s="9"/>
      <c r="AE72" s="9"/>
    </row>
    <row r="73" s="9" customFormat="1" ht="24.96" customHeight="1">
      <c r="A73" s="9"/>
      <c r="B73" s="177"/>
      <c r="C73" s="178"/>
      <c r="D73" s="179" t="s">
        <v>3696</v>
      </c>
      <c r="E73" s="180"/>
      <c r="F73" s="180"/>
      <c r="G73" s="180"/>
      <c r="H73" s="180"/>
      <c r="I73" s="180"/>
      <c r="J73" s="181">
        <f>J240</f>
        <v>0</v>
      </c>
      <c r="K73" s="178"/>
      <c r="L73" s="182"/>
      <c r="S73" s="9"/>
      <c r="T73" s="9"/>
      <c r="U73" s="9"/>
      <c r="V73" s="9"/>
      <c r="W73" s="9"/>
      <c r="X73" s="9"/>
      <c r="Y73" s="9"/>
      <c r="Z73" s="9"/>
      <c r="AA73" s="9"/>
      <c r="AB73" s="9"/>
      <c r="AC73" s="9"/>
      <c r="AD73" s="9"/>
      <c r="AE73" s="9"/>
    </row>
    <row r="74" s="9" customFormat="1" ht="24.96" customHeight="1">
      <c r="A74" s="9"/>
      <c r="B74" s="177"/>
      <c r="C74" s="178"/>
      <c r="D74" s="179" t="s">
        <v>3697</v>
      </c>
      <c r="E74" s="180"/>
      <c r="F74" s="180"/>
      <c r="G74" s="180"/>
      <c r="H74" s="180"/>
      <c r="I74" s="180"/>
      <c r="J74" s="181">
        <f>J285</f>
        <v>0</v>
      </c>
      <c r="K74" s="178"/>
      <c r="L74" s="182"/>
      <c r="S74" s="9"/>
      <c r="T74" s="9"/>
      <c r="U74" s="9"/>
      <c r="V74" s="9"/>
      <c r="W74" s="9"/>
      <c r="X74" s="9"/>
      <c r="Y74" s="9"/>
      <c r="Z74" s="9"/>
      <c r="AA74" s="9"/>
      <c r="AB74" s="9"/>
      <c r="AC74" s="9"/>
      <c r="AD74" s="9"/>
      <c r="AE74" s="9"/>
    </row>
    <row r="75" s="9" customFormat="1" ht="24.96" customHeight="1">
      <c r="A75" s="9"/>
      <c r="B75" s="177"/>
      <c r="C75" s="178"/>
      <c r="D75" s="179" t="s">
        <v>3698</v>
      </c>
      <c r="E75" s="180"/>
      <c r="F75" s="180"/>
      <c r="G75" s="180"/>
      <c r="H75" s="180"/>
      <c r="I75" s="180"/>
      <c r="J75" s="181">
        <f>J334</f>
        <v>0</v>
      </c>
      <c r="K75" s="178"/>
      <c r="L75" s="182"/>
      <c r="S75" s="9"/>
      <c r="T75" s="9"/>
      <c r="U75" s="9"/>
      <c r="V75" s="9"/>
      <c r="W75" s="9"/>
      <c r="X75" s="9"/>
      <c r="Y75" s="9"/>
      <c r="Z75" s="9"/>
      <c r="AA75" s="9"/>
      <c r="AB75" s="9"/>
      <c r="AC75" s="9"/>
      <c r="AD75" s="9"/>
      <c r="AE75" s="9"/>
    </row>
    <row r="76" s="9" customFormat="1" ht="24.96" customHeight="1">
      <c r="A76" s="9"/>
      <c r="B76" s="177"/>
      <c r="C76" s="178"/>
      <c r="D76" s="179" t="s">
        <v>3699</v>
      </c>
      <c r="E76" s="180"/>
      <c r="F76" s="180"/>
      <c r="G76" s="180"/>
      <c r="H76" s="180"/>
      <c r="I76" s="180"/>
      <c r="J76" s="181">
        <f>J343</f>
        <v>0</v>
      </c>
      <c r="K76" s="178"/>
      <c r="L76" s="182"/>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159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Nejdek, MŠ Lipová - Celková rekonstrukce</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116</v>
      </c>
      <c r="D87" s="24"/>
      <c r="E87" s="24"/>
      <c r="F87" s="24"/>
      <c r="G87" s="24"/>
      <c r="H87" s="24"/>
      <c r="I87" s="24"/>
      <c r="J87" s="24"/>
      <c r="K87" s="24"/>
      <c r="L87" s="22"/>
    </row>
    <row r="88" s="1" customFormat="1" ht="16.5" customHeight="1">
      <c r="B88" s="23"/>
      <c r="C88" s="24"/>
      <c r="D88" s="24"/>
      <c r="E88" s="172" t="s">
        <v>117</v>
      </c>
      <c r="F88" s="24"/>
      <c r="G88" s="24"/>
      <c r="H88" s="24"/>
      <c r="I88" s="24"/>
      <c r="J88" s="24"/>
      <c r="K88" s="24"/>
      <c r="L88" s="22"/>
    </row>
    <row r="89" s="1" customFormat="1" ht="12" customHeight="1">
      <c r="B89" s="23"/>
      <c r="C89" s="34" t="s">
        <v>118</v>
      </c>
      <c r="D89" s="24"/>
      <c r="E89" s="24"/>
      <c r="F89" s="24"/>
      <c r="G89" s="24"/>
      <c r="H89" s="24"/>
      <c r="I89" s="24"/>
      <c r="J89" s="24"/>
      <c r="K89" s="24"/>
      <c r="L89" s="22"/>
    </row>
    <row r="90" s="2" customFormat="1" ht="16.5" customHeight="1">
      <c r="A90" s="40"/>
      <c r="B90" s="41"/>
      <c r="C90" s="42"/>
      <c r="D90" s="42"/>
      <c r="E90" s="269" t="s">
        <v>2332</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2333</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E13</f>
        <v>01.D.1.4.5. - Elektronické komunikace</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Nejdek, ul. Lipová</v>
      </c>
      <c r="G94" s="42"/>
      <c r="H94" s="42"/>
      <c r="I94" s="34" t="s">
        <v>23</v>
      </c>
      <c r="J94" s="74" t="str">
        <f>IF(J16="","",J16)</f>
        <v>25. 1. 2021</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40.05" customHeight="1">
      <c r="A96" s="40"/>
      <c r="B96" s="41"/>
      <c r="C96" s="34" t="s">
        <v>25</v>
      </c>
      <c r="D96" s="42"/>
      <c r="E96" s="42"/>
      <c r="F96" s="29" t="str">
        <f>E19</f>
        <v>Město Nejdek, nám.Karla IV. 239, 362 21 Nejdek</v>
      </c>
      <c r="G96" s="42"/>
      <c r="H96" s="42"/>
      <c r="I96" s="34" t="s">
        <v>31</v>
      </c>
      <c r="J96" s="38" t="str">
        <f>E25</f>
        <v>Projektová Kancelář PS, Ing. Irena Pichlová</v>
      </c>
      <c r="K96" s="42"/>
      <c r="L96" s="147"/>
      <c r="S96" s="40"/>
      <c r="T96" s="40"/>
      <c r="U96" s="40"/>
      <c r="V96" s="40"/>
      <c r="W96" s="40"/>
      <c r="X96" s="40"/>
      <c r="Y96" s="40"/>
      <c r="Z96" s="40"/>
      <c r="AA96" s="40"/>
      <c r="AB96" s="40"/>
      <c r="AC96" s="40"/>
      <c r="AD96" s="40"/>
      <c r="AE96" s="40"/>
    </row>
    <row r="97" s="2" customFormat="1" ht="15.15" customHeight="1">
      <c r="A97" s="40"/>
      <c r="B97" s="41"/>
      <c r="C97" s="34" t="s">
        <v>29</v>
      </c>
      <c r="D97" s="42"/>
      <c r="E97" s="42"/>
      <c r="F97" s="29" t="str">
        <f>IF(E22="","",E22)</f>
        <v>Vyplň údaj</v>
      </c>
      <c r="G97" s="42"/>
      <c r="H97" s="42"/>
      <c r="I97" s="34" t="s">
        <v>34</v>
      </c>
      <c r="J97" s="38" t="str">
        <f>E28</f>
        <v>Daniela Hahnová</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160</v>
      </c>
      <c r="D99" s="191" t="s">
        <v>57</v>
      </c>
      <c r="E99" s="191" t="s">
        <v>53</v>
      </c>
      <c r="F99" s="191" t="s">
        <v>54</v>
      </c>
      <c r="G99" s="191" t="s">
        <v>161</v>
      </c>
      <c r="H99" s="191" t="s">
        <v>162</v>
      </c>
      <c r="I99" s="191" t="s">
        <v>163</v>
      </c>
      <c r="J99" s="191" t="s">
        <v>122</v>
      </c>
      <c r="K99" s="192" t="s">
        <v>164</v>
      </c>
      <c r="L99" s="193"/>
      <c r="M99" s="94" t="s">
        <v>19</v>
      </c>
      <c r="N99" s="95" t="s">
        <v>42</v>
      </c>
      <c r="O99" s="95" t="s">
        <v>165</v>
      </c>
      <c r="P99" s="95" t="s">
        <v>166</v>
      </c>
      <c r="Q99" s="95" t="s">
        <v>167</v>
      </c>
      <c r="R99" s="95" t="s">
        <v>168</v>
      </c>
      <c r="S99" s="95" t="s">
        <v>169</v>
      </c>
      <c r="T99" s="96" t="s">
        <v>170</v>
      </c>
      <c r="U99" s="188"/>
      <c r="V99" s="188"/>
      <c r="W99" s="188"/>
      <c r="X99" s="188"/>
      <c r="Y99" s="188"/>
      <c r="Z99" s="188"/>
      <c r="AA99" s="188"/>
      <c r="AB99" s="188"/>
      <c r="AC99" s="188"/>
      <c r="AD99" s="188"/>
      <c r="AE99" s="188"/>
    </row>
    <row r="100" s="2" customFormat="1" ht="22.8" customHeight="1">
      <c r="A100" s="40"/>
      <c r="B100" s="41"/>
      <c r="C100" s="101" t="s">
        <v>171</v>
      </c>
      <c r="D100" s="42"/>
      <c r="E100" s="42"/>
      <c r="F100" s="42"/>
      <c r="G100" s="42"/>
      <c r="H100" s="42"/>
      <c r="I100" s="42"/>
      <c r="J100" s="194">
        <f>BK100</f>
        <v>0</v>
      </c>
      <c r="K100" s="42"/>
      <c r="L100" s="46"/>
      <c r="M100" s="97"/>
      <c r="N100" s="195"/>
      <c r="O100" s="98"/>
      <c r="P100" s="196">
        <f>P101+P116+P165+P218+P227+P240+P285+P334+P343</f>
        <v>0</v>
      </c>
      <c r="Q100" s="98"/>
      <c r="R100" s="196">
        <f>R101+R116+R165+R218+R227+R240+R285+R334+R343</f>
        <v>0</v>
      </c>
      <c r="S100" s="98"/>
      <c r="T100" s="197">
        <f>T101+T116+T165+T218+T227+T240+T285+T334+T343</f>
        <v>0</v>
      </c>
      <c r="U100" s="40"/>
      <c r="V100" s="40"/>
      <c r="W100" s="40"/>
      <c r="X100" s="40"/>
      <c r="Y100" s="40"/>
      <c r="Z100" s="40"/>
      <c r="AA100" s="40"/>
      <c r="AB100" s="40"/>
      <c r="AC100" s="40"/>
      <c r="AD100" s="40"/>
      <c r="AE100" s="40"/>
      <c r="AT100" s="19" t="s">
        <v>71</v>
      </c>
      <c r="AU100" s="19" t="s">
        <v>123</v>
      </c>
      <c r="BK100" s="198">
        <f>BK101+BK116+BK165+BK218+BK227+BK240+BK285+BK334+BK343</f>
        <v>0</v>
      </c>
    </row>
    <row r="101" s="12" customFormat="1" ht="25.92" customHeight="1">
      <c r="A101" s="12"/>
      <c r="B101" s="199"/>
      <c r="C101" s="200"/>
      <c r="D101" s="201" t="s">
        <v>71</v>
      </c>
      <c r="E101" s="202" t="s">
        <v>3700</v>
      </c>
      <c r="F101" s="202" t="s">
        <v>3701</v>
      </c>
      <c r="G101" s="200"/>
      <c r="H101" s="200"/>
      <c r="I101" s="203"/>
      <c r="J101" s="204">
        <f>BK101</f>
        <v>0</v>
      </c>
      <c r="K101" s="200"/>
      <c r="L101" s="205"/>
      <c r="M101" s="206"/>
      <c r="N101" s="207"/>
      <c r="O101" s="207"/>
      <c r="P101" s="208">
        <f>SUM(P102:P115)</f>
        <v>0</v>
      </c>
      <c r="Q101" s="207"/>
      <c r="R101" s="208">
        <f>SUM(R102:R115)</f>
        <v>0</v>
      </c>
      <c r="S101" s="207"/>
      <c r="T101" s="209">
        <f>SUM(T102:T115)</f>
        <v>0</v>
      </c>
      <c r="U101" s="12"/>
      <c r="V101" s="12"/>
      <c r="W101" s="12"/>
      <c r="X101" s="12"/>
      <c r="Y101" s="12"/>
      <c r="Z101" s="12"/>
      <c r="AA101" s="12"/>
      <c r="AB101" s="12"/>
      <c r="AC101" s="12"/>
      <c r="AD101" s="12"/>
      <c r="AE101" s="12"/>
      <c r="AR101" s="210" t="s">
        <v>79</v>
      </c>
      <c r="AT101" s="211" t="s">
        <v>71</v>
      </c>
      <c r="AU101" s="211" t="s">
        <v>72</v>
      </c>
      <c r="AY101" s="210" t="s">
        <v>174</v>
      </c>
      <c r="BK101" s="212">
        <f>SUM(BK102:BK115)</f>
        <v>0</v>
      </c>
    </row>
    <row r="102" s="2" customFormat="1" ht="16.5" customHeight="1">
      <c r="A102" s="40"/>
      <c r="B102" s="41"/>
      <c r="C102" s="245" t="s">
        <v>79</v>
      </c>
      <c r="D102" s="245" t="s">
        <v>269</v>
      </c>
      <c r="E102" s="246" t="s">
        <v>3702</v>
      </c>
      <c r="F102" s="247" t="s">
        <v>3703</v>
      </c>
      <c r="G102" s="248" t="s">
        <v>2846</v>
      </c>
      <c r="H102" s="249">
        <v>2</v>
      </c>
      <c r="I102" s="250"/>
      <c r="J102" s="251">
        <f>ROUND(I102*H102,2)</f>
        <v>0</v>
      </c>
      <c r="K102" s="247" t="s">
        <v>19</v>
      </c>
      <c r="L102" s="252"/>
      <c r="M102" s="253" t="s">
        <v>19</v>
      </c>
      <c r="N102" s="254"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227</v>
      </c>
      <c r="AT102" s="226" t="s">
        <v>269</v>
      </c>
      <c r="AU102" s="226" t="s">
        <v>79</v>
      </c>
      <c r="AY102" s="19" t="s">
        <v>174</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181</v>
      </c>
      <c r="BM102" s="226" t="s">
        <v>81</v>
      </c>
    </row>
    <row r="103" s="2" customFormat="1">
      <c r="A103" s="40"/>
      <c r="B103" s="41"/>
      <c r="C103" s="42"/>
      <c r="D103" s="228" t="s">
        <v>183</v>
      </c>
      <c r="E103" s="42"/>
      <c r="F103" s="229" t="s">
        <v>3703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183</v>
      </c>
      <c r="AU103" s="19" t="s">
        <v>79</v>
      </c>
    </row>
    <row r="104" s="2" customFormat="1" ht="16.5" customHeight="1">
      <c r="A104" s="40"/>
      <c r="B104" s="41"/>
      <c r="C104" s="245" t="s">
        <v>81</v>
      </c>
      <c r="D104" s="245" t="s">
        <v>269</v>
      </c>
      <c r="E104" s="246" t="s">
        <v>3704</v>
      </c>
      <c r="F104" s="247" t="s">
        <v>3705</v>
      </c>
      <c r="G104" s="248" t="s">
        <v>2846</v>
      </c>
      <c r="H104" s="249">
        <v>3</v>
      </c>
      <c r="I104" s="250"/>
      <c r="J104" s="251">
        <f>ROUND(I104*H104,2)</f>
        <v>0</v>
      </c>
      <c r="K104" s="247" t="s">
        <v>19</v>
      </c>
      <c r="L104" s="252"/>
      <c r="M104" s="253" t="s">
        <v>19</v>
      </c>
      <c r="N104" s="254"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227</v>
      </c>
      <c r="AT104" s="226" t="s">
        <v>269</v>
      </c>
      <c r="AU104" s="226" t="s">
        <v>79</v>
      </c>
      <c r="AY104" s="19" t="s">
        <v>174</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181</v>
      </c>
      <c r="BM104" s="226" t="s">
        <v>181</v>
      </c>
    </row>
    <row r="105" s="2" customFormat="1">
      <c r="A105" s="40"/>
      <c r="B105" s="41"/>
      <c r="C105" s="42"/>
      <c r="D105" s="228" t="s">
        <v>183</v>
      </c>
      <c r="E105" s="42"/>
      <c r="F105" s="229" t="s">
        <v>3705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183</v>
      </c>
      <c r="AU105" s="19" t="s">
        <v>79</v>
      </c>
    </row>
    <row r="106" s="2" customFormat="1" ht="21.75" customHeight="1">
      <c r="A106" s="40"/>
      <c r="B106" s="41"/>
      <c r="C106" s="245" t="s">
        <v>92</v>
      </c>
      <c r="D106" s="245" t="s">
        <v>269</v>
      </c>
      <c r="E106" s="246" t="s">
        <v>3706</v>
      </c>
      <c r="F106" s="247" t="s">
        <v>3707</v>
      </c>
      <c r="G106" s="248" t="s">
        <v>2846</v>
      </c>
      <c r="H106" s="249">
        <v>1</v>
      </c>
      <c r="I106" s="250"/>
      <c r="J106" s="251">
        <f>ROUND(I106*H106,2)</f>
        <v>0</v>
      </c>
      <c r="K106" s="247" t="s">
        <v>19</v>
      </c>
      <c r="L106" s="252"/>
      <c r="M106" s="253" t="s">
        <v>19</v>
      </c>
      <c r="N106" s="254"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227</v>
      </c>
      <c r="AT106" s="226" t="s">
        <v>269</v>
      </c>
      <c r="AU106" s="226" t="s">
        <v>79</v>
      </c>
      <c r="AY106" s="19" t="s">
        <v>174</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181</v>
      </c>
      <c r="BM106" s="226" t="s">
        <v>214</v>
      </c>
    </row>
    <row r="107" s="2" customFormat="1">
      <c r="A107" s="40"/>
      <c r="B107" s="41"/>
      <c r="C107" s="42"/>
      <c r="D107" s="228" t="s">
        <v>183</v>
      </c>
      <c r="E107" s="42"/>
      <c r="F107" s="229" t="s">
        <v>3707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183</v>
      </c>
      <c r="AU107" s="19" t="s">
        <v>79</v>
      </c>
    </row>
    <row r="108" s="2" customFormat="1" ht="16.5" customHeight="1">
      <c r="A108" s="40"/>
      <c r="B108" s="41"/>
      <c r="C108" s="245" t="s">
        <v>181</v>
      </c>
      <c r="D108" s="245" t="s">
        <v>269</v>
      </c>
      <c r="E108" s="246" t="s">
        <v>3708</v>
      </c>
      <c r="F108" s="247" t="s">
        <v>3709</v>
      </c>
      <c r="G108" s="248" t="s">
        <v>2846</v>
      </c>
      <c r="H108" s="249">
        <v>1</v>
      </c>
      <c r="I108" s="250"/>
      <c r="J108" s="251">
        <f>ROUND(I108*H108,2)</f>
        <v>0</v>
      </c>
      <c r="K108" s="247" t="s">
        <v>19</v>
      </c>
      <c r="L108" s="252"/>
      <c r="M108" s="253" t="s">
        <v>19</v>
      </c>
      <c r="N108" s="254"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227</v>
      </c>
      <c r="AT108" s="226" t="s">
        <v>269</v>
      </c>
      <c r="AU108" s="226" t="s">
        <v>79</v>
      </c>
      <c r="AY108" s="19" t="s">
        <v>174</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181</v>
      </c>
      <c r="BM108" s="226" t="s">
        <v>227</v>
      </c>
    </row>
    <row r="109" s="2" customFormat="1">
      <c r="A109" s="40"/>
      <c r="B109" s="41"/>
      <c r="C109" s="42"/>
      <c r="D109" s="228" t="s">
        <v>183</v>
      </c>
      <c r="E109" s="42"/>
      <c r="F109" s="229" t="s">
        <v>3709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183</v>
      </c>
      <c r="AU109" s="19" t="s">
        <v>79</v>
      </c>
    </row>
    <row r="110" s="2" customFormat="1" ht="16.5" customHeight="1">
      <c r="A110" s="40"/>
      <c r="B110" s="41"/>
      <c r="C110" s="245" t="s">
        <v>206</v>
      </c>
      <c r="D110" s="245" t="s">
        <v>269</v>
      </c>
      <c r="E110" s="246" t="s">
        <v>3710</v>
      </c>
      <c r="F110" s="247" t="s">
        <v>3711</v>
      </c>
      <c r="G110" s="248" t="s">
        <v>2846</v>
      </c>
      <c r="H110" s="249">
        <v>1</v>
      </c>
      <c r="I110" s="250"/>
      <c r="J110" s="251">
        <f>ROUND(I110*H110,2)</f>
        <v>0</v>
      </c>
      <c r="K110" s="247" t="s">
        <v>19</v>
      </c>
      <c r="L110" s="252"/>
      <c r="M110" s="253" t="s">
        <v>19</v>
      </c>
      <c r="N110" s="254"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227</v>
      </c>
      <c r="AT110" s="226" t="s">
        <v>269</v>
      </c>
      <c r="AU110" s="226" t="s">
        <v>79</v>
      </c>
      <c r="AY110" s="19" t="s">
        <v>174</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181</v>
      </c>
      <c r="BM110" s="226" t="s">
        <v>235</v>
      </c>
    </row>
    <row r="111" s="2" customFormat="1">
      <c r="A111" s="40"/>
      <c r="B111" s="41"/>
      <c r="C111" s="42"/>
      <c r="D111" s="228" t="s">
        <v>183</v>
      </c>
      <c r="E111" s="42"/>
      <c r="F111" s="229" t="s">
        <v>3711</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183</v>
      </c>
      <c r="AU111" s="19" t="s">
        <v>79</v>
      </c>
    </row>
    <row r="112" s="2" customFormat="1" ht="16.5" customHeight="1">
      <c r="A112" s="40"/>
      <c r="B112" s="41"/>
      <c r="C112" s="245" t="s">
        <v>214</v>
      </c>
      <c r="D112" s="245" t="s">
        <v>269</v>
      </c>
      <c r="E112" s="246" t="s">
        <v>3712</v>
      </c>
      <c r="F112" s="247" t="s">
        <v>3713</v>
      </c>
      <c r="G112" s="248" t="s">
        <v>2846</v>
      </c>
      <c r="H112" s="249">
        <v>1</v>
      </c>
      <c r="I112" s="250"/>
      <c r="J112" s="251">
        <f>ROUND(I112*H112,2)</f>
        <v>0</v>
      </c>
      <c r="K112" s="247" t="s">
        <v>19</v>
      </c>
      <c r="L112" s="252"/>
      <c r="M112" s="253" t="s">
        <v>19</v>
      </c>
      <c r="N112" s="254"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227</v>
      </c>
      <c r="AT112" s="226" t="s">
        <v>269</v>
      </c>
      <c r="AU112" s="226" t="s">
        <v>79</v>
      </c>
      <c r="AY112" s="19" t="s">
        <v>174</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181</v>
      </c>
      <c r="BM112" s="226" t="s">
        <v>249</v>
      </c>
    </row>
    <row r="113" s="2" customFormat="1">
      <c r="A113" s="40"/>
      <c r="B113" s="41"/>
      <c r="C113" s="42"/>
      <c r="D113" s="228" t="s">
        <v>183</v>
      </c>
      <c r="E113" s="42"/>
      <c r="F113" s="229" t="s">
        <v>3713</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183</v>
      </c>
      <c r="AU113" s="19" t="s">
        <v>79</v>
      </c>
    </row>
    <row r="114" s="2" customFormat="1" ht="16.5" customHeight="1">
      <c r="A114" s="40"/>
      <c r="B114" s="41"/>
      <c r="C114" s="245" t="s">
        <v>221</v>
      </c>
      <c r="D114" s="245" t="s">
        <v>269</v>
      </c>
      <c r="E114" s="246" t="s">
        <v>3714</v>
      </c>
      <c r="F114" s="247" t="s">
        <v>3715</v>
      </c>
      <c r="G114" s="248" t="s">
        <v>2846</v>
      </c>
      <c r="H114" s="249">
        <v>21</v>
      </c>
      <c r="I114" s="250"/>
      <c r="J114" s="251">
        <f>ROUND(I114*H114,2)</f>
        <v>0</v>
      </c>
      <c r="K114" s="247" t="s">
        <v>19</v>
      </c>
      <c r="L114" s="252"/>
      <c r="M114" s="253" t="s">
        <v>19</v>
      </c>
      <c r="N114" s="254"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227</v>
      </c>
      <c r="AT114" s="226" t="s">
        <v>269</v>
      </c>
      <c r="AU114" s="226" t="s">
        <v>79</v>
      </c>
      <c r="AY114" s="19" t="s">
        <v>174</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181</v>
      </c>
      <c r="BM114" s="226" t="s">
        <v>263</v>
      </c>
    </row>
    <row r="115" s="2" customFormat="1">
      <c r="A115" s="40"/>
      <c r="B115" s="41"/>
      <c r="C115" s="42"/>
      <c r="D115" s="228" t="s">
        <v>183</v>
      </c>
      <c r="E115" s="42"/>
      <c r="F115" s="229" t="s">
        <v>3715</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183</v>
      </c>
      <c r="AU115" s="19" t="s">
        <v>79</v>
      </c>
    </row>
    <row r="116" s="12" customFormat="1" ht="25.92" customHeight="1">
      <c r="A116" s="12"/>
      <c r="B116" s="199"/>
      <c r="C116" s="200"/>
      <c r="D116" s="201" t="s">
        <v>71</v>
      </c>
      <c r="E116" s="202" t="s">
        <v>3716</v>
      </c>
      <c r="F116" s="202" t="s">
        <v>3717</v>
      </c>
      <c r="G116" s="200"/>
      <c r="H116" s="200"/>
      <c r="I116" s="203"/>
      <c r="J116" s="204">
        <f>BK116</f>
        <v>0</v>
      </c>
      <c r="K116" s="200"/>
      <c r="L116" s="205"/>
      <c r="M116" s="206"/>
      <c r="N116" s="207"/>
      <c r="O116" s="207"/>
      <c r="P116" s="208">
        <f>SUM(P117:P164)</f>
        <v>0</v>
      </c>
      <c r="Q116" s="207"/>
      <c r="R116" s="208">
        <f>SUM(R117:R164)</f>
        <v>0</v>
      </c>
      <c r="S116" s="207"/>
      <c r="T116" s="209">
        <f>SUM(T117:T164)</f>
        <v>0</v>
      </c>
      <c r="U116" s="12"/>
      <c r="V116" s="12"/>
      <c r="W116" s="12"/>
      <c r="X116" s="12"/>
      <c r="Y116" s="12"/>
      <c r="Z116" s="12"/>
      <c r="AA116" s="12"/>
      <c r="AB116" s="12"/>
      <c r="AC116" s="12"/>
      <c r="AD116" s="12"/>
      <c r="AE116" s="12"/>
      <c r="AR116" s="210" t="s">
        <v>79</v>
      </c>
      <c r="AT116" s="211" t="s">
        <v>71</v>
      </c>
      <c r="AU116" s="211" t="s">
        <v>72</v>
      </c>
      <c r="AY116" s="210" t="s">
        <v>174</v>
      </c>
      <c r="BK116" s="212">
        <f>SUM(BK117:BK164)</f>
        <v>0</v>
      </c>
    </row>
    <row r="117" s="2" customFormat="1" ht="16.5" customHeight="1">
      <c r="A117" s="40"/>
      <c r="B117" s="41"/>
      <c r="C117" s="245" t="s">
        <v>227</v>
      </c>
      <c r="D117" s="245" t="s">
        <v>269</v>
      </c>
      <c r="E117" s="246" t="s">
        <v>3718</v>
      </c>
      <c r="F117" s="247" t="s">
        <v>3719</v>
      </c>
      <c r="G117" s="248" t="s">
        <v>2846</v>
      </c>
      <c r="H117" s="249">
        <v>18</v>
      </c>
      <c r="I117" s="250"/>
      <c r="J117" s="251">
        <f>ROUND(I117*H117,2)</f>
        <v>0</v>
      </c>
      <c r="K117" s="247" t="s">
        <v>19</v>
      </c>
      <c r="L117" s="252"/>
      <c r="M117" s="253" t="s">
        <v>19</v>
      </c>
      <c r="N117" s="254"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227</v>
      </c>
      <c r="AT117" s="226" t="s">
        <v>269</v>
      </c>
      <c r="AU117" s="226" t="s">
        <v>79</v>
      </c>
      <c r="AY117" s="19" t="s">
        <v>174</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181</v>
      </c>
      <c r="BM117" s="226" t="s">
        <v>275</v>
      </c>
    </row>
    <row r="118" s="2" customFormat="1">
      <c r="A118" s="40"/>
      <c r="B118" s="41"/>
      <c r="C118" s="42"/>
      <c r="D118" s="228" t="s">
        <v>183</v>
      </c>
      <c r="E118" s="42"/>
      <c r="F118" s="229" t="s">
        <v>3719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183</v>
      </c>
      <c r="AU118" s="19" t="s">
        <v>79</v>
      </c>
    </row>
    <row r="119" s="2" customFormat="1" ht="16.5" customHeight="1">
      <c r="A119" s="40"/>
      <c r="B119" s="41"/>
      <c r="C119" s="245" t="s">
        <v>233</v>
      </c>
      <c r="D119" s="245" t="s">
        <v>269</v>
      </c>
      <c r="E119" s="246" t="s">
        <v>3720</v>
      </c>
      <c r="F119" s="247" t="s">
        <v>3721</v>
      </c>
      <c r="G119" s="248" t="s">
        <v>2846</v>
      </c>
      <c r="H119" s="249">
        <v>3</v>
      </c>
      <c r="I119" s="250"/>
      <c r="J119" s="251">
        <f>ROUND(I119*H119,2)</f>
        <v>0</v>
      </c>
      <c r="K119" s="247" t="s">
        <v>19</v>
      </c>
      <c r="L119" s="252"/>
      <c r="M119" s="253" t="s">
        <v>19</v>
      </c>
      <c r="N119" s="254"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227</v>
      </c>
      <c r="AT119" s="226" t="s">
        <v>269</v>
      </c>
      <c r="AU119" s="226" t="s">
        <v>79</v>
      </c>
      <c r="AY119" s="19" t="s">
        <v>174</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181</v>
      </c>
      <c r="BM119" s="226" t="s">
        <v>289</v>
      </c>
    </row>
    <row r="120" s="2" customFormat="1">
      <c r="A120" s="40"/>
      <c r="B120" s="41"/>
      <c r="C120" s="42"/>
      <c r="D120" s="228" t="s">
        <v>183</v>
      </c>
      <c r="E120" s="42"/>
      <c r="F120" s="229" t="s">
        <v>3721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183</v>
      </c>
      <c r="AU120" s="19" t="s">
        <v>79</v>
      </c>
    </row>
    <row r="121" s="2" customFormat="1" ht="16.5" customHeight="1">
      <c r="A121" s="40"/>
      <c r="B121" s="41"/>
      <c r="C121" s="245" t="s">
        <v>235</v>
      </c>
      <c r="D121" s="245" t="s">
        <v>269</v>
      </c>
      <c r="E121" s="246" t="s">
        <v>3722</v>
      </c>
      <c r="F121" s="247" t="s">
        <v>3723</v>
      </c>
      <c r="G121" s="248" t="s">
        <v>2846</v>
      </c>
      <c r="H121" s="249">
        <v>21</v>
      </c>
      <c r="I121" s="250"/>
      <c r="J121" s="251">
        <f>ROUND(I121*H121,2)</f>
        <v>0</v>
      </c>
      <c r="K121" s="247" t="s">
        <v>19</v>
      </c>
      <c r="L121" s="252"/>
      <c r="M121" s="253" t="s">
        <v>19</v>
      </c>
      <c r="N121" s="254"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227</v>
      </c>
      <c r="AT121" s="226" t="s">
        <v>269</v>
      </c>
      <c r="AU121" s="226" t="s">
        <v>79</v>
      </c>
      <c r="AY121" s="19" t="s">
        <v>174</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181</v>
      </c>
      <c r="BM121" s="226" t="s">
        <v>301</v>
      </c>
    </row>
    <row r="122" s="2" customFormat="1">
      <c r="A122" s="40"/>
      <c r="B122" s="41"/>
      <c r="C122" s="42"/>
      <c r="D122" s="228" t="s">
        <v>183</v>
      </c>
      <c r="E122" s="42"/>
      <c r="F122" s="229" t="s">
        <v>3723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183</v>
      </c>
      <c r="AU122" s="19" t="s">
        <v>79</v>
      </c>
    </row>
    <row r="123" s="2" customFormat="1" ht="16.5" customHeight="1">
      <c r="A123" s="40"/>
      <c r="B123" s="41"/>
      <c r="C123" s="245" t="s">
        <v>243</v>
      </c>
      <c r="D123" s="245" t="s">
        <v>269</v>
      </c>
      <c r="E123" s="246" t="s">
        <v>3724</v>
      </c>
      <c r="F123" s="247" t="s">
        <v>3725</v>
      </c>
      <c r="G123" s="248" t="s">
        <v>2846</v>
      </c>
      <c r="H123" s="249">
        <v>19</v>
      </c>
      <c r="I123" s="250"/>
      <c r="J123" s="251">
        <f>ROUND(I123*H123,2)</f>
        <v>0</v>
      </c>
      <c r="K123" s="247" t="s">
        <v>19</v>
      </c>
      <c r="L123" s="252"/>
      <c r="M123" s="253" t="s">
        <v>19</v>
      </c>
      <c r="N123" s="254"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227</v>
      </c>
      <c r="AT123" s="226" t="s">
        <v>269</v>
      </c>
      <c r="AU123" s="226" t="s">
        <v>79</v>
      </c>
      <c r="AY123" s="19" t="s">
        <v>174</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181</v>
      </c>
      <c r="BM123" s="226" t="s">
        <v>314</v>
      </c>
    </row>
    <row r="124" s="2" customFormat="1">
      <c r="A124" s="40"/>
      <c r="B124" s="41"/>
      <c r="C124" s="42"/>
      <c r="D124" s="228" t="s">
        <v>183</v>
      </c>
      <c r="E124" s="42"/>
      <c r="F124" s="229" t="s">
        <v>3725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183</v>
      </c>
      <c r="AU124" s="19" t="s">
        <v>79</v>
      </c>
    </row>
    <row r="125" s="2" customFormat="1" ht="16.5" customHeight="1">
      <c r="A125" s="40"/>
      <c r="B125" s="41"/>
      <c r="C125" s="245" t="s">
        <v>249</v>
      </c>
      <c r="D125" s="245" t="s">
        <v>269</v>
      </c>
      <c r="E125" s="246" t="s">
        <v>3726</v>
      </c>
      <c r="F125" s="247" t="s">
        <v>3727</v>
      </c>
      <c r="G125" s="248" t="s">
        <v>2846</v>
      </c>
      <c r="H125" s="249">
        <v>4</v>
      </c>
      <c r="I125" s="250"/>
      <c r="J125" s="251">
        <f>ROUND(I125*H125,2)</f>
        <v>0</v>
      </c>
      <c r="K125" s="247" t="s">
        <v>19</v>
      </c>
      <c r="L125" s="252"/>
      <c r="M125" s="253" t="s">
        <v>19</v>
      </c>
      <c r="N125" s="254"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227</v>
      </c>
      <c r="AT125" s="226" t="s">
        <v>269</v>
      </c>
      <c r="AU125" s="226" t="s">
        <v>79</v>
      </c>
      <c r="AY125" s="19" t="s">
        <v>174</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181</v>
      </c>
      <c r="BM125" s="226" t="s">
        <v>327</v>
      </c>
    </row>
    <row r="126" s="2" customFormat="1">
      <c r="A126" s="40"/>
      <c r="B126" s="41"/>
      <c r="C126" s="42"/>
      <c r="D126" s="228" t="s">
        <v>183</v>
      </c>
      <c r="E126" s="42"/>
      <c r="F126" s="229" t="s">
        <v>3727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183</v>
      </c>
      <c r="AU126" s="19" t="s">
        <v>79</v>
      </c>
    </row>
    <row r="127" s="2" customFormat="1" ht="21.75" customHeight="1">
      <c r="A127" s="40"/>
      <c r="B127" s="41"/>
      <c r="C127" s="245" t="s">
        <v>257</v>
      </c>
      <c r="D127" s="245" t="s">
        <v>269</v>
      </c>
      <c r="E127" s="246" t="s">
        <v>3728</v>
      </c>
      <c r="F127" s="247" t="s">
        <v>3729</v>
      </c>
      <c r="G127" s="248" t="s">
        <v>2846</v>
      </c>
      <c r="H127" s="249">
        <v>3</v>
      </c>
      <c r="I127" s="250"/>
      <c r="J127" s="251">
        <f>ROUND(I127*H127,2)</f>
        <v>0</v>
      </c>
      <c r="K127" s="247" t="s">
        <v>19</v>
      </c>
      <c r="L127" s="252"/>
      <c r="M127" s="253" t="s">
        <v>19</v>
      </c>
      <c r="N127" s="254"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227</v>
      </c>
      <c r="AT127" s="226" t="s">
        <v>269</v>
      </c>
      <c r="AU127" s="226" t="s">
        <v>79</v>
      </c>
      <c r="AY127" s="19" t="s">
        <v>174</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181</v>
      </c>
      <c r="BM127" s="226" t="s">
        <v>343</v>
      </c>
    </row>
    <row r="128" s="2" customFormat="1">
      <c r="A128" s="40"/>
      <c r="B128" s="41"/>
      <c r="C128" s="42"/>
      <c r="D128" s="228" t="s">
        <v>183</v>
      </c>
      <c r="E128" s="42"/>
      <c r="F128" s="229" t="s">
        <v>3729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183</v>
      </c>
      <c r="AU128" s="19" t="s">
        <v>79</v>
      </c>
    </row>
    <row r="129" s="2" customFormat="1" ht="16.5" customHeight="1">
      <c r="A129" s="40"/>
      <c r="B129" s="41"/>
      <c r="C129" s="245" t="s">
        <v>263</v>
      </c>
      <c r="D129" s="245" t="s">
        <v>269</v>
      </c>
      <c r="E129" s="246" t="s">
        <v>3730</v>
      </c>
      <c r="F129" s="247" t="s">
        <v>3731</v>
      </c>
      <c r="G129" s="248" t="s">
        <v>2846</v>
      </c>
      <c r="H129" s="249">
        <v>5</v>
      </c>
      <c r="I129" s="250"/>
      <c r="J129" s="251">
        <f>ROUND(I129*H129,2)</f>
        <v>0</v>
      </c>
      <c r="K129" s="247" t="s">
        <v>19</v>
      </c>
      <c r="L129" s="252"/>
      <c r="M129" s="253" t="s">
        <v>19</v>
      </c>
      <c r="N129" s="254"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227</v>
      </c>
      <c r="AT129" s="226" t="s">
        <v>269</v>
      </c>
      <c r="AU129" s="226" t="s">
        <v>79</v>
      </c>
      <c r="AY129" s="19" t="s">
        <v>174</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181</v>
      </c>
      <c r="BM129" s="226" t="s">
        <v>363</v>
      </c>
    </row>
    <row r="130" s="2" customFormat="1">
      <c r="A130" s="40"/>
      <c r="B130" s="41"/>
      <c r="C130" s="42"/>
      <c r="D130" s="228" t="s">
        <v>183</v>
      </c>
      <c r="E130" s="42"/>
      <c r="F130" s="229" t="s">
        <v>3731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183</v>
      </c>
      <c r="AU130" s="19" t="s">
        <v>79</v>
      </c>
    </row>
    <row r="131" s="2" customFormat="1">
      <c r="A131" s="40"/>
      <c r="B131" s="41"/>
      <c r="C131" s="245" t="s">
        <v>8</v>
      </c>
      <c r="D131" s="245" t="s">
        <v>269</v>
      </c>
      <c r="E131" s="246" t="s">
        <v>3732</v>
      </c>
      <c r="F131" s="247" t="s">
        <v>3733</v>
      </c>
      <c r="G131" s="248" t="s">
        <v>2846</v>
      </c>
      <c r="H131" s="249">
        <v>1</v>
      </c>
      <c r="I131" s="250"/>
      <c r="J131" s="251">
        <f>ROUND(I131*H131,2)</f>
        <v>0</v>
      </c>
      <c r="K131" s="247" t="s">
        <v>19</v>
      </c>
      <c r="L131" s="252"/>
      <c r="M131" s="253" t="s">
        <v>19</v>
      </c>
      <c r="N131" s="254"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227</v>
      </c>
      <c r="AT131" s="226" t="s">
        <v>269</v>
      </c>
      <c r="AU131" s="226" t="s">
        <v>79</v>
      </c>
      <c r="AY131" s="19" t="s">
        <v>174</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181</v>
      </c>
      <c r="BM131" s="226" t="s">
        <v>377</v>
      </c>
    </row>
    <row r="132" s="2" customFormat="1">
      <c r="A132" s="40"/>
      <c r="B132" s="41"/>
      <c r="C132" s="42"/>
      <c r="D132" s="228" t="s">
        <v>183</v>
      </c>
      <c r="E132" s="42"/>
      <c r="F132" s="229" t="s">
        <v>3733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183</v>
      </c>
      <c r="AU132" s="19" t="s">
        <v>79</v>
      </c>
    </row>
    <row r="133" s="2" customFormat="1" ht="16.5" customHeight="1">
      <c r="A133" s="40"/>
      <c r="B133" s="41"/>
      <c r="C133" s="245" t="s">
        <v>275</v>
      </c>
      <c r="D133" s="245" t="s">
        <v>269</v>
      </c>
      <c r="E133" s="246" t="s">
        <v>3734</v>
      </c>
      <c r="F133" s="247" t="s">
        <v>3735</v>
      </c>
      <c r="G133" s="248" t="s">
        <v>2846</v>
      </c>
      <c r="H133" s="249">
        <v>5</v>
      </c>
      <c r="I133" s="250"/>
      <c r="J133" s="251">
        <f>ROUND(I133*H133,2)</f>
        <v>0</v>
      </c>
      <c r="K133" s="247" t="s">
        <v>19</v>
      </c>
      <c r="L133" s="252"/>
      <c r="M133" s="253" t="s">
        <v>19</v>
      </c>
      <c r="N133" s="254"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227</v>
      </c>
      <c r="AT133" s="226" t="s">
        <v>269</v>
      </c>
      <c r="AU133" s="226" t="s">
        <v>79</v>
      </c>
      <c r="AY133" s="19" t="s">
        <v>174</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181</v>
      </c>
      <c r="BM133" s="226" t="s">
        <v>394</v>
      </c>
    </row>
    <row r="134" s="2" customFormat="1">
      <c r="A134" s="40"/>
      <c r="B134" s="41"/>
      <c r="C134" s="42"/>
      <c r="D134" s="228" t="s">
        <v>183</v>
      </c>
      <c r="E134" s="42"/>
      <c r="F134" s="229" t="s">
        <v>3735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183</v>
      </c>
      <c r="AU134" s="19" t="s">
        <v>79</v>
      </c>
    </row>
    <row r="135" s="2" customFormat="1" ht="16.5" customHeight="1">
      <c r="A135" s="40"/>
      <c r="B135" s="41"/>
      <c r="C135" s="245" t="s">
        <v>284</v>
      </c>
      <c r="D135" s="245" t="s">
        <v>269</v>
      </c>
      <c r="E135" s="246" t="s">
        <v>3736</v>
      </c>
      <c r="F135" s="247" t="s">
        <v>3737</v>
      </c>
      <c r="G135" s="248" t="s">
        <v>2846</v>
      </c>
      <c r="H135" s="249">
        <v>1</v>
      </c>
      <c r="I135" s="250"/>
      <c r="J135" s="251">
        <f>ROUND(I135*H135,2)</f>
        <v>0</v>
      </c>
      <c r="K135" s="247" t="s">
        <v>19</v>
      </c>
      <c r="L135" s="252"/>
      <c r="M135" s="253" t="s">
        <v>19</v>
      </c>
      <c r="N135" s="254"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227</v>
      </c>
      <c r="AT135" s="226" t="s">
        <v>269</v>
      </c>
      <c r="AU135" s="226" t="s">
        <v>79</v>
      </c>
      <c r="AY135" s="19" t="s">
        <v>174</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181</v>
      </c>
      <c r="BM135" s="226" t="s">
        <v>408</v>
      </c>
    </row>
    <row r="136" s="2" customFormat="1">
      <c r="A136" s="40"/>
      <c r="B136" s="41"/>
      <c r="C136" s="42"/>
      <c r="D136" s="228" t="s">
        <v>183</v>
      </c>
      <c r="E136" s="42"/>
      <c r="F136" s="229" t="s">
        <v>3737</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183</v>
      </c>
      <c r="AU136" s="19" t="s">
        <v>79</v>
      </c>
    </row>
    <row r="137" s="2" customFormat="1">
      <c r="A137" s="40"/>
      <c r="B137" s="41"/>
      <c r="C137" s="245" t="s">
        <v>289</v>
      </c>
      <c r="D137" s="245" t="s">
        <v>269</v>
      </c>
      <c r="E137" s="246" t="s">
        <v>3738</v>
      </c>
      <c r="F137" s="247" t="s">
        <v>3739</v>
      </c>
      <c r="G137" s="248" t="s">
        <v>2846</v>
      </c>
      <c r="H137" s="249">
        <v>1</v>
      </c>
      <c r="I137" s="250"/>
      <c r="J137" s="251">
        <f>ROUND(I137*H137,2)</f>
        <v>0</v>
      </c>
      <c r="K137" s="247" t="s">
        <v>19</v>
      </c>
      <c r="L137" s="252"/>
      <c r="M137" s="253" t="s">
        <v>19</v>
      </c>
      <c r="N137" s="254"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227</v>
      </c>
      <c r="AT137" s="226" t="s">
        <v>269</v>
      </c>
      <c r="AU137" s="226" t="s">
        <v>79</v>
      </c>
      <c r="AY137" s="19" t="s">
        <v>174</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181</v>
      </c>
      <c r="BM137" s="226" t="s">
        <v>422</v>
      </c>
    </row>
    <row r="138" s="2" customFormat="1">
      <c r="A138" s="40"/>
      <c r="B138" s="41"/>
      <c r="C138" s="42"/>
      <c r="D138" s="228" t="s">
        <v>183</v>
      </c>
      <c r="E138" s="42"/>
      <c r="F138" s="229" t="s">
        <v>3739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183</v>
      </c>
      <c r="AU138" s="19" t="s">
        <v>79</v>
      </c>
    </row>
    <row r="139" s="2" customFormat="1" ht="16.5" customHeight="1">
      <c r="A139" s="40"/>
      <c r="B139" s="41"/>
      <c r="C139" s="245" t="s">
        <v>295</v>
      </c>
      <c r="D139" s="245" t="s">
        <v>269</v>
      </c>
      <c r="E139" s="246" t="s">
        <v>3740</v>
      </c>
      <c r="F139" s="247" t="s">
        <v>3741</v>
      </c>
      <c r="G139" s="248" t="s">
        <v>2846</v>
      </c>
      <c r="H139" s="249">
        <v>1</v>
      </c>
      <c r="I139" s="250"/>
      <c r="J139" s="251">
        <f>ROUND(I139*H139,2)</f>
        <v>0</v>
      </c>
      <c r="K139" s="247" t="s">
        <v>19</v>
      </c>
      <c r="L139" s="252"/>
      <c r="M139" s="253" t="s">
        <v>19</v>
      </c>
      <c r="N139" s="254"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227</v>
      </c>
      <c r="AT139" s="226" t="s">
        <v>269</v>
      </c>
      <c r="AU139" s="226" t="s">
        <v>79</v>
      </c>
      <c r="AY139" s="19" t="s">
        <v>174</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181</v>
      </c>
      <c r="BM139" s="226" t="s">
        <v>438</v>
      </c>
    </row>
    <row r="140" s="2" customFormat="1">
      <c r="A140" s="40"/>
      <c r="B140" s="41"/>
      <c r="C140" s="42"/>
      <c r="D140" s="228" t="s">
        <v>183</v>
      </c>
      <c r="E140" s="42"/>
      <c r="F140" s="229" t="s">
        <v>3741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183</v>
      </c>
      <c r="AU140" s="19" t="s">
        <v>79</v>
      </c>
    </row>
    <row r="141" s="2" customFormat="1" ht="16.5" customHeight="1">
      <c r="A141" s="40"/>
      <c r="B141" s="41"/>
      <c r="C141" s="245" t="s">
        <v>301</v>
      </c>
      <c r="D141" s="245" t="s">
        <v>269</v>
      </c>
      <c r="E141" s="246" t="s">
        <v>3742</v>
      </c>
      <c r="F141" s="247" t="s">
        <v>3743</v>
      </c>
      <c r="G141" s="248" t="s">
        <v>2846</v>
      </c>
      <c r="H141" s="249">
        <v>1</v>
      </c>
      <c r="I141" s="250"/>
      <c r="J141" s="251">
        <f>ROUND(I141*H141,2)</f>
        <v>0</v>
      </c>
      <c r="K141" s="247" t="s">
        <v>19</v>
      </c>
      <c r="L141" s="252"/>
      <c r="M141" s="253" t="s">
        <v>19</v>
      </c>
      <c r="N141" s="254"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227</v>
      </c>
      <c r="AT141" s="226" t="s">
        <v>269</v>
      </c>
      <c r="AU141" s="226" t="s">
        <v>79</v>
      </c>
      <c r="AY141" s="19" t="s">
        <v>174</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181</v>
      </c>
      <c r="BM141" s="226" t="s">
        <v>450</v>
      </c>
    </row>
    <row r="142" s="2" customFormat="1">
      <c r="A142" s="40"/>
      <c r="B142" s="41"/>
      <c r="C142" s="42"/>
      <c r="D142" s="228" t="s">
        <v>183</v>
      </c>
      <c r="E142" s="42"/>
      <c r="F142" s="229" t="s">
        <v>3743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183</v>
      </c>
      <c r="AU142" s="19" t="s">
        <v>79</v>
      </c>
    </row>
    <row r="143" s="2" customFormat="1" ht="16.5" customHeight="1">
      <c r="A143" s="40"/>
      <c r="B143" s="41"/>
      <c r="C143" s="245" t="s">
        <v>7</v>
      </c>
      <c r="D143" s="245" t="s">
        <v>269</v>
      </c>
      <c r="E143" s="246" t="s">
        <v>3744</v>
      </c>
      <c r="F143" s="247" t="s">
        <v>3745</v>
      </c>
      <c r="G143" s="248" t="s">
        <v>179</v>
      </c>
      <c r="H143" s="249">
        <v>800</v>
      </c>
      <c r="I143" s="250"/>
      <c r="J143" s="251">
        <f>ROUND(I143*H143,2)</f>
        <v>0</v>
      </c>
      <c r="K143" s="247" t="s">
        <v>19</v>
      </c>
      <c r="L143" s="252"/>
      <c r="M143" s="253" t="s">
        <v>19</v>
      </c>
      <c r="N143" s="254"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227</v>
      </c>
      <c r="AT143" s="226" t="s">
        <v>269</v>
      </c>
      <c r="AU143" s="226" t="s">
        <v>79</v>
      </c>
      <c r="AY143" s="19" t="s">
        <v>174</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181</v>
      </c>
      <c r="BM143" s="226" t="s">
        <v>461</v>
      </c>
    </row>
    <row r="144" s="2" customFormat="1">
      <c r="A144" s="40"/>
      <c r="B144" s="41"/>
      <c r="C144" s="42"/>
      <c r="D144" s="228" t="s">
        <v>183</v>
      </c>
      <c r="E144" s="42"/>
      <c r="F144" s="229" t="s">
        <v>3745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183</v>
      </c>
      <c r="AU144" s="19" t="s">
        <v>79</v>
      </c>
    </row>
    <row r="145" s="2" customFormat="1" ht="16.5" customHeight="1">
      <c r="A145" s="40"/>
      <c r="B145" s="41"/>
      <c r="C145" s="245" t="s">
        <v>314</v>
      </c>
      <c r="D145" s="245" t="s">
        <v>269</v>
      </c>
      <c r="E145" s="246" t="s">
        <v>3746</v>
      </c>
      <c r="F145" s="247" t="s">
        <v>3747</v>
      </c>
      <c r="G145" s="248" t="s">
        <v>269</v>
      </c>
      <c r="H145" s="249">
        <v>700</v>
      </c>
      <c r="I145" s="250"/>
      <c r="J145" s="251">
        <f>ROUND(I145*H145,2)</f>
        <v>0</v>
      </c>
      <c r="K145" s="247" t="s">
        <v>19</v>
      </c>
      <c r="L145" s="252"/>
      <c r="M145" s="253" t="s">
        <v>19</v>
      </c>
      <c r="N145" s="254"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227</v>
      </c>
      <c r="AT145" s="226" t="s">
        <v>269</v>
      </c>
      <c r="AU145" s="226" t="s">
        <v>79</v>
      </c>
      <c r="AY145" s="19" t="s">
        <v>174</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181</v>
      </c>
      <c r="BM145" s="226" t="s">
        <v>475</v>
      </c>
    </row>
    <row r="146" s="2" customFormat="1">
      <c r="A146" s="40"/>
      <c r="B146" s="41"/>
      <c r="C146" s="42"/>
      <c r="D146" s="228" t="s">
        <v>183</v>
      </c>
      <c r="E146" s="42"/>
      <c r="F146" s="229" t="s">
        <v>3747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183</v>
      </c>
      <c r="AU146" s="19" t="s">
        <v>79</v>
      </c>
    </row>
    <row r="147" s="2" customFormat="1" ht="16.5" customHeight="1">
      <c r="A147" s="40"/>
      <c r="B147" s="41"/>
      <c r="C147" s="245" t="s">
        <v>321</v>
      </c>
      <c r="D147" s="245" t="s">
        <v>269</v>
      </c>
      <c r="E147" s="246" t="s">
        <v>3748</v>
      </c>
      <c r="F147" s="247" t="s">
        <v>3749</v>
      </c>
      <c r="G147" s="248" t="s">
        <v>179</v>
      </c>
      <c r="H147" s="249">
        <v>150</v>
      </c>
      <c r="I147" s="250"/>
      <c r="J147" s="251">
        <f>ROUND(I147*H147,2)</f>
        <v>0</v>
      </c>
      <c r="K147" s="247" t="s">
        <v>19</v>
      </c>
      <c r="L147" s="252"/>
      <c r="M147" s="253" t="s">
        <v>19</v>
      </c>
      <c r="N147" s="254"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227</v>
      </c>
      <c r="AT147" s="226" t="s">
        <v>269</v>
      </c>
      <c r="AU147" s="226" t="s">
        <v>79</v>
      </c>
      <c r="AY147" s="19" t="s">
        <v>174</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181</v>
      </c>
      <c r="BM147" s="226" t="s">
        <v>488</v>
      </c>
    </row>
    <row r="148" s="2" customFormat="1">
      <c r="A148" s="40"/>
      <c r="B148" s="41"/>
      <c r="C148" s="42"/>
      <c r="D148" s="228" t="s">
        <v>183</v>
      </c>
      <c r="E148" s="42"/>
      <c r="F148" s="229" t="s">
        <v>3749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183</v>
      </c>
      <c r="AU148" s="19" t="s">
        <v>79</v>
      </c>
    </row>
    <row r="149" s="2" customFormat="1" ht="16.5" customHeight="1">
      <c r="A149" s="40"/>
      <c r="B149" s="41"/>
      <c r="C149" s="245" t="s">
        <v>327</v>
      </c>
      <c r="D149" s="245" t="s">
        <v>269</v>
      </c>
      <c r="E149" s="246" t="s">
        <v>3750</v>
      </c>
      <c r="F149" s="247" t="s">
        <v>3751</v>
      </c>
      <c r="G149" s="248" t="s">
        <v>179</v>
      </c>
      <c r="H149" s="249">
        <v>150</v>
      </c>
      <c r="I149" s="250"/>
      <c r="J149" s="251">
        <f>ROUND(I149*H149,2)</f>
        <v>0</v>
      </c>
      <c r="K149" s="247" t="s">
        <v>19</v>
      </c>
      <c r="L149" s="252"/>
      <c r="M149" s="253" t="s">
        <v>19</v>
      </c>
      <c r="N149" s="254"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227</v>
      </c>
      <c r="AT149" s="226" t="s">
        <v>269</v>
      </c>
      <c r="AU149" s="226" t="s">
        <v>79</v>
      </c>
      <c r="AY149" s="19" t="s">
        <v>174</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181</v>
      </c>
      <c r="BM149" s="226" t="s">
        <v>500</v>
      </c>
    </row>
    <row r="150" s="2" customFormat="1">
      <c r="A150" s="40"/>
      <c r="B150" s="41"/>
      <c r="C150" s="42"/>
      <c r="D150" s="228" t="s">
        <v>183</v>
      </c>
      <c r="E150" s="42"/>
      <c r="F150" s="229" t="s">
        <v>3751</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183</v>
      </c>
      <c r="AU150" s="19" t="s">
        <v>79</v>
      </c>
    </row>
    <row r="151" s="2" customFormat="1" ht="16.5" customHeight="1">
      <c r="A151" s="40"/>
      <c r="B151" s="41"/>
      <c r="C151" s="245" t="s">
        <v>335</v>
      </c>
      <c r="D151" s="245" t="s">
        <v>269</v>
      </c>
      <c r="E151" s="246" t="s">
        <v>3752</v>
      </c>
      <c r="F151" s="247" t="s">
        <v>3753</v>
      </c>
      <c r="G151" s="248" t="s">
        <v>179</v>
      </c>
      <c r="H151" s="249">
        <v>1700</v>
      </c>
      <c r="I151" s="250"/>
      <c r="J151" s="251">
        <f>ROUND(I151*H151,2)</f>
        <v>0</v>
      </c>
      <c r="K151" s="247" t="s">
        <v>19</v>
      </c>
      <c r="L151" s="252"/>
      <c r="M151" s="253" t="s">
        <v>19</v>
      </c>
      <c r="N151" s="254"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227</v>
      </c>
      <c r="AT151" s="226" t="s">
        <v>269</v>
      </c>
      <c r="AU151" s="226" t="s">
        <v>79</v>
      </c>
      <c r="AY151" s="19" t="s">
        <v>174</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181</v>
      </c>
      <c r="BM151" s="226" t="s">
        <v>522</v>
      </c>
    </row>
    <row r="152" s="2" customFormat="1">
      <c r="A152" s="40"/>
      <c r="B152" s="41"/>
      <c r="C152" s="42"/>
      <c r="D152" s="228" t="s">
        <v>183</v>
      </c>
      <c r="E152" s="42"/>
      <c r="F152" s="229" t="s">
        <v>3753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183</v>
      </c>
      <c r="AU152" s="19" t="s">
        <v>79</v>
      </c>
    </row>
    <row r="153" s="2" customFormat="1" ht="16.5" customHeight="1">
      <c r="A153" s="40"/>
      <c r="B153" s="41"/>
      <c r="C153" s="245" t="s">
        <v>343</v>
      </c>
      <c r="D153" s="245" t="s">
        <v>269</v>
      </c>
      <c r="E153" s="246" t="s">
        <v>3754</v>
      </c>
      <c r="F153" s="247" t="s">
        <v>3755</v>
      </c>
      <c r="G153" s="248" t="s">
        <v>2846</v>
      </c>
      <c r="H153" s="249">
        <v>1</v>
      </c>
      <c r="I153" s="250"/>
      <c r="J153" s="251">
        <f>ROUND(I153*H153,2)</f>
        <v>0</v>
      </c>
      <c r="K153" s="247" t="s">
        <v>19</v>
      </c>
      <c r="L153" s="252"/>
      <c r="M153" s="253" t="s">
        <v>19</v>
      </c>
      <c r="N153" s="254"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227</v>
      </c>
      <c r="AT153" s="226" t="s">
        <v>269</v>
      </c>
      <c r="AU153" s="226" t="s">
        <v>79</v>
      </c>
      <c r="AY153" s="19" t="s">
        <v>174</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181</v>
      </c>
      <c r="BM153" s="226" t="s">
        <v>534</v>
      </c>
    </row>
    <row r="154" s="2" customFormat="1">
      <c r="A154" s="40"/>
      <c r="B154" s="41"/>
      <c r="C154" s="42"/>
      <c r="D154" s="228" t="s">
        <v>183</v>
      </c>
      <c r="E154" s="42"/>
      <c r="F154" s="229" t="s">
        <v>3755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183</v>
      </c>
      <c r="AU154" s="19" t="s">
        <v>79</v>
      </c>
    </row>
    <row r="155" s="2" customFormat="1" ht="16.5" customHeight="1">
      <c r="A155" s="40"/>
      <c r="B155" s="41"/>
      <c r="C155" s="245" t="s">
        <v>353</v>
      </c>
      <c r="D155" s="245" t="s">
        <v>269</v>
      </c>
      <c r="E155" s="246" t="s">
        <v>3736</v>
      </c>
      <c r="F155" s="247" t="s">
        <v>3737</v>
      </c>
      <c r="G155" s="248" t="s">
        <v>2846</v>
      </c>
      <c r="H155" s="249">
        <v>1</v>
      </c>
      <c r="I155" s="250"/>
      <c r="J155" s="251">
        <f>ROUND(I155*H155,2)</f>
        <v>0</v>
      </c>
      <c r="K155" s="247" t="s">
        <v>19</v>
      </c>
      <c r="L155" s="252"/>
      <c r="M155" s="253" t="s">
        <v>19</v>
      </c>
      <c r="N155" s="254"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227</v>
      </c>
      <c r="AT155" s="226" t="s">
        <v>269</v>
      </c>
      <c r="AU155" s="226" t="s">
        <v>79</v>
      </c>
      <c r="AY155" s="19" t="s">
        <v>174</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181</v>
      </c>
      <c r="BM155" s="226" t="s">
        <v>578</v>
      </c>
    </row>
    <row r="156" s="2" customFormat="1">
      <c r="A156" s="40"/>
      <c r="B156" s="41"/>
      <c r="C156" s="42"/>
      <c r="D156" s="228" t="s">
        <v>183</v>
      </c>
      <c r="E156" s="42"/>
      <c r="F156" s="229" t="s">
        <v>3737</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183</v>
      </c>
      <c r="AU156" s="19" t="s">
        <v>79</v>
      </c>
    </row>
    <row r="157" s="2" customFormat="1">
      <c r="A157" s="40"/>
      <c r="B157" s="41"/>
      <c r="C157" s="245" t="s">
        <v>363</v>
      </c>
      <c r="D157" s="245" t="s">
        <v>269</v>
      </c>
      <c r="E157" s="246" t="s">
        <v>3756</v>
      </c>
      <c r="F157" s="247" t="s">
        <v>3757</v>
      </c>
      <c r="G157" s="248" t="s">
        <v>2846</v>
      </c>
      <c r="H157" s="249">
        <v>1</v>
      </c>
      <c r="I157" s="250"/>
      <c r="J157" s="251">
        <f>ROUND(I157*H157,2)</f>
        <v>0</v>
      </c>
      <c r="K157" s="247" t="s">
        <v>19</v>
      </c>
      <c r="L157" s="252"/>
      <c r="M157" s="253" t="s">
        <v>19</v>
      </c>
      <c r="N157" s="254"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227</v>
      </c>
      <c r="AT157" s="226" t="s">
        <v>269</v>
      </c>
      <c r="AU157" s="226" t="s">
        <v>79</v>
      </c>
      <c r="AY157" s="19" t="s">
        <v>174</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181</v>
      </c>
      <c r="BM157" s="226" t="s">
        <v>590</v>
      </c>
    </row>
    <row r="158" s="2" customFormat="1">
      <c r="A158" s="40"/>
      <c r="B158" s="41"/>
      <c r="C158" s="42"/>
      <c r="D158" s="228" t="s">
        <v>183</v>
      </c>
      <c r="E158" s="42"/>
      <c r="F158" s="229" t="s">
        <v>3757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183</v>
      </c>
      <c r="AU158" s="19" t="s">
        <v>79</v>
      </c>
    </row>
    <row r="159" s="2" customFormat="1" ht="16.5" customHeight="1">
      <c r="A159" s="40"/>
      <c r="B159" s="41"/>
      <c r="C159" s="245" t="s">
        <v>371</v>
      </c>
      <c r="D159" s="245" t="s">
        <v>269</v>
      </c>
      <c r="E159" s="246" t="s">
        <v>3740</v>
      </c>
      <c r="F159" s="247" t="s">
        <v>3741</v>
      </c>
      <c r="G159" s="248" t="s">
        <v>2846</v>
      </c>
      <c r="H159" s="249">
        <v>1</v>
      </c>
      <c r="I159" s="250"/>
      <c r="J159" s="251">
        <f>ROUND(I159*H159,2)</f>
        <v>0</v>
      </c>
      <c r="K159" s="247" t="s">
        <v>19</v>
      </c>
      <c r="L159" s="252"/>
      <c r="M159" s="253" t="s">
        <v>19</v>
      </c>
      <c r="N159" s="254"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227</v>
      </c>
      <c r="AT159" s="226" t="s">
        <v>269</v>
      </c>
      <c r="AU159" s="226" t="s">
        <v>79</v>
      </c>
      <c r="AY159" s="19" t="s">
        <v>174</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181</v>
      </c>
      <c r="BM159" s="226" t="s">
        <v>605</v>
      </c>
    </row>
    <row r="160" s="2" customFormat="1">
      <c r="A160" s="40"/>
      <c r="B160" s="41"/>
      <c r="C160" s="42"/>
      <c r="D160" s="228" t="s">
        <v>183</v>
      </c>
      <c r="E160" s="42"/>
      <c r="F160" s="229" t="s">
        <v>3741</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183</v>
      </c>
      <c r="AU160" s="19" t="s">
        <v>79</v>
      </c>
    </row>
    <row r="161" s="2" customFormat="1" ht="16.5" customHeight="1">
      <c r="A161" s="40"/>
      <c r="B161" s="41"/>
      <c r="C161" s="245" t="s">
        <v>377</v>
      </c>
      <c r="D161" s="245" t="s">
        <v>269</v>
      </c>
      <c r="E161" s="246" t="s">
        <v>3758</v>
      </c>
      <c r="F161" s="247" t="s">
        <v>3759</v>
      </c>
      <c r="G161" s="248" t="s">
        <v>2846</v>
      </c>
      <c r="H161" s="249">
        <v>1</v>
      </c>
      <c r="I161" s="250"/>
      <c r="J161" s="251">
        <f>ROUND(I161*H161,2)</f>
        <v>0</v>
      </c>
      <c r="K161" s="247" t="s">
        <v>19</v>
      </c>
      <c r="L161" s="252"/>
      <c r="M161" s="253" t="s">
        <v>19</v>
      </c>
      <c r="N161" s="254"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227</v>
      </c>
      <c r="AT161" s="226" t="s">
        <v>269</v>
      </c>
      <c r="AU161" s="226" t="s">
        <v>79</v>
      </c>
      <c r="AY161" s="19" t="s">
        <v>174</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181</v>
      </c>
      <c r="BM161" s="226" t="s">
        <v>620</v>
      </c>
    </row>
    <row r="162" s="2" customFormat="1">
      <c r="A162" s="40"/>
      <c r="B162" s="41"/>
      <c r="C162" s="42"/>
      <c r="D162" s="228" t="s">
        <v>183</v>
      </c>
      <c r="E162" s="42"/>
      <c r="F162" s="229" t="s">
        <v>3759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183</v>
      </c>
      <c r="AU162" s="19" t="s">
        <v>79</v>
      </c>
    </row>
    <row r="163" s="2" customFormat="1" ht="16.5" customHeight="1">
      <c r="A163" s="40"/>
      <c r="B163" s="41"/>
      <c r="C163" s="245" t="s">
        <v>384</v>
      </c>
      <c r="D163" s="245" t="s">
        <v>269</v>
      </c>
      <c r="E163" s="246" t="s">
        <v>3760</v>
      </c>
      <c r="F163" s="247" t="s">
        <v>3761</v>
      </c>
      <c r="G163" s="248" t="s">
        <v>2846</v>
      </c>
      <c r="H163" s="249">
        <v>1</v>
      </c>
      <c r="I163" s="250"/>
      <c r="J163" s="251">
        <f>ROUND(I163*H163,2)</f>
        <v>0</v>
      </c>
      <c r="K163" s="247" t="s">
        <v>19</v>
      </c>
      <c r="L163" s="252"/>
      <c r="M163" s="253" t="s">
        <v>19</v>
      </c>
      <c r="N163" s="254"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227</v>
      </c>
      <c r="AT163" s="226" t="s">
        <v>269</v>
      </c>
      <c r="AU163" s="226" t="s">
        <v>79</v>
      </c>
      <c r="AY163" s="19" t="s">
        <v>174</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181</v>
      </c>
      <c r="BM163" s="226" t="s">
        <v>597</v>
      </c>
    </row>
    <row r="164" s="2" customFormat="1">
      <c r="A164" s="40"/>
      <c r="B164" s="41"/>
      <c r="C164" s="42"/>
      <c r="D164" s="228" t="s">
        <v>183</v>
      </c>
      <c r="E164" s="42"/>
      <c r="F164" s="229" t="s">
        <v>3761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183</v>
      </c>
      <c r="AU164" s="19" t="s">
        <v>79</v>
      </c>
    </row>
    <row r="165" s="12" customFormat="1" ht="25.92" customHeight="1">
      <c r="A165" s="12"/>
      <c r="B165" s="199"/>
      <c r="C165" s="200"/>
      <c r="D165" s="201" t="s">
        <v>71</v>
      </c>
      <c r="E165" s="202" t="s">
        <v>3762</v>
      </c>
      <c r="F165" s="202" t="s">
        <v>3763</v>
      </c>
      <c r="G165" s="200"/>
      <c r="H165" s="200"/>
      <c r="I165" s="203"/>
      <c r="J165" s="204">
        <f>BK165</f>
        <v>0</v>
      </c>
      <c r="K165" s="200"/>
      <c r="L165" s="205"/>
      <c r="M165" s="206"/>
      <c r="N165" s="207"/>
      <c r="O165" s="207"/>
      <c r="P165" s="208">
        <f>SUM(P166:P217)</f>
        <v>0</v>
      </c>
      <c r="Q165" s="207"/>
      <c r="R165" s="208">
        <f>SUM(R166:R217)</f>
        <v>0</v>
      </c>
      <c r="S165" s="207"/>
      <c r="T165" s="209">
        <f>SUM(T166:T217)</f>
        <v>0</v>
      </c>
      <c r="U165" s="12"/>
      <c r="V165" s="12"/>
      <c r="W165" s="12"/>
      <c r="X165" s="12"/>
      <c r="Y165" s="12"/>
      <c r="Z165" s="12"/>
      <c r="AA165" s="12"/>
      <c r="AB165" s="12"/>
      <c r="AC165" s="12"/>
      <c r="AD165" s="12"/>
      <c r="AE165" s="12"/>
      <c r="AR165" s="210" t="s">
        <v>79</v>
      </c>
      <c r="AT165" s="211" t="s">
        <v>71</v>
      </c>
      <c r="AU165" s="211" t="s">
        <v>72</v>
      </c>
      <c r="AY165" s="210" t="s">
        <v>174</v>
      </c>
      <c r="BK165" s="212">
        <f>SUM(BK166:BK217)</f>
        <v>0</v>
      </c>
    </row>
    <row r="166" s="2" customFormat="1" ht="16.5" customHeight="1">
      <c r="A166" s="40"/>
      <c r="B166" s="41"/>
      <c r="C166" s="245" t="s">
        <v>394</v>
      </c>
      <c r="D166" s="245" t="s">
        <v>269</v>
      </c>
      <c r="E166" s="246" t="s">
        <v>3764</v>
      </c>
      <c r="F166" s="247" t="s">
        <v>3765</v>
      </c>
      <c r="G166" s="248" t="s">
        <v>2846</v>
      </c>
      <c r="H166" s="249">
        <v>1</v>
      </c>
      <c r="I166" s="250"/>
      <c r="J166" s="251">
        <f>ROUND(I166*H166,2)</f>
        <v>0</v>
      </c>
      <c r="K166" s="247" t="s">
        <v>19</v>
      </c>
      <c r="L166" s="252"/>
      <c r="M166" s="253" t="s">
        <v>19</v>
      </c>
      <c r="N166" s="254"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227</v>
      </c>
      <c r="AT166" s="226" t="s">
        <v>269</v>
      </c>
      <c r="AU166" s="226" t="s">
        <v>79</v>
      </c>
      <c r="AY166" s="19" t="s">
        <v>174</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181</v>
      </c>
      <c r="BM166" s="226" t="s">
        <v>642</v>
      </c>
    </row>
    <row r="167" s="2" customFormat="1">
      <c r="A167" s="40"/>
      <c r="B167" s="41"/>
      <c r="C167" s="42"/>
      <c r="D167" s="228" t="s">
        <v>183</v>
      </c>
      <c r="E167" s="42"/>
      <c r="F167" s="229" t="s">
        <v>3765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183</v>
      </c>
      <c r="AU167" s="19" t="s">
        <v>79</v>
      </c>
    </row>
    <row r="168" s="2" customFormat="1" ht="16.5" customHeight="1">
      <c r="A168" s="40"/>
      <c r="B168" s="41"/>
      <c r="C168" s="245" t="s">
        <v>401</v>
      </c>
      <c r="D168" s="245" t="s">
        <v>269</v>
      </c>
      <c r="E168" s="246" t="s">
        <v>3766</v>
      </c>
      <c r="F168" s="247" t="s">
        <v>3767</v>
      </c>
      <c r="G168" s="248" t="s">
        <v>2846</v>
      </c>
      <c r="H168" s="249">
        <v>2</v>
      </c>
      <c r="I168" s="250"/>
      <c r="J168" s="251">
        <f>ROUND(I168*H168,2)</f>
        <v>0</v>
      </c>
      <c r="K168" s="247" t="s">
        <v>19</v>
      </c>
      <c r="L168" s="252"/>
      <c r="M168" s="253" t="s">
        <v>19</v>
      </c>
      <c r="N168" s="254"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227</v>
      </c>
      <c r="AT168" s="226" t="s">
        <v>269</v>
      </c>
      <c r="AU168" s="226" t="s">
        <v>79</v>
      </c>
      <c r="AY168" s="19" t="s">
        <v>174</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181</v>
      </c>
      <c r="BM168" s="226" t="s">
        <v>654</v>
      </c>
    </row>
    <row r="169" s="2" customFormat="1">
      <c r="A169" s="40"/>
      <c r="B169" s="41"/>
      <c r="C169" s="42"/>
      <c r="D169" s="228" t="s">
        <v>183</v>
      </c>
      <c r="E169" s="42"/>
      <c r="F169" s="229" t="s">
        <v>3767</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183</v>
      </c>
      <c r="AU169" s="19" t="s">
        <v>79</v>
      </c>
    </row>
    <row r="170" s="2" customFormat="1" ht="16.5" customHeight="1">
      <c r="A170" s="40"/>
      <c r="B170" s="41"/>
      <c r="C170" s="245" t="s">
        <v>408</v>
      </c>
      <c r="D170" s="245" t="s">
        <v>269</v>
      </c>
      <c r="E170" s="246" t="s">
        <v>3768</v>
      </c>
      <c r="F170" s="247" t="s">
        <v>3769</v>
      </c>
      <c r="G170" s="248" t="s">
        <v>2846</v>
      </c>
      <c r="H170" s="249">
        <v>1</v>
      </c>
      <c r="I170" s="250"/>
      <c r="J170" s="251">
        <f>ROUND(I170*H170,2)</f>
        <v>0</v>
      </c>
      <c r="K170" s="247" t="s">
        <v>19</v>
      </c>
      <c r="L170" s="252"/>
      <c r="M170" s="253" t="s">
        <v>19</v>
      </c>
      <c r="N170" s="254"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227</v>
      </c>
      <c r="AT170" s="226" t="s">
        <v>269</v>
      </c>
      <c r="AU170" s="226" t="s">
        <v>79</v>
      </c>
      <c r="AY170" s="19" t="s">
        <v>174</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181</v>
      </c>
      <c r="BM170" s="226" t="s">
        <v>666</v>
      </c>
    </row>
    <row r="171" s="2" customFormat="1">
      <c r="A171" s="40"/>
      <c r="B171" s="41"/>
      <c r="C171" s="42"/>
      <c r="D171" s="228" t="s">
        <v>183</v>
      </c>
      <c r="E171" s="42"/>
      <c r="F171" s="229" t="s">
        <v>3769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183</v>
      </c>
      <c r="AU171" s="19" t="s">
        <v>79</v>
      </c>
    </row>
    <row r="172" s="2" customFormat="1" ht="16.5" customHeight="1">
      <c r="A172" s="40"/>
      <c r="B172" s="41"/>
      <c r="C172" s="245" t="s">
        <v>415</v>
      </c>
      <c r="D172" s="245" t="s">
        <v>269</v>
      </c>
      <c r="E172" s="246" t="s">
        <v>3770</v>
      </c>
      <c r="F172" s="247" t="s">
        <v>3771</v>
      </c>
      <c r="G172" s="248" t="s">
        <v>2846</v>
      </c>
      <c r="H172" s="249">
        <v>1</v>
      </c>
      <c r="I172" s="250"/>
      <c r="J172" s="251">
        <f>ROUND(I172*H172,2)</f>
        <v>0</v>
      </c>
      <c r="K172" s="247" t="s">
        <v>19</v>
      </c>
      <c r="L172" s="252"/>
      <c r="M172" s="253" t="s">
        <v>19</v>
      </c>
      <c r="N172" s="254"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227</v>
      </c>
      <c r="AT172" s="226" t="s">
        <v>269</v>
      </c>
      <c r="AU172" s="226" t="s">
        <v>79</v>
      </c>
      <c r="AY172" s="19" t="s">
        <v>174</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181</v>
      </c>
      <c r="BM172" s="226" t="s">
        <v>679</v>
      </c>
    </row>
    <row r="173" s="2" customFormat="1">
      <c r="A173" s="40"/>
      <c r="B173" s="41"/>
      <c r="C173" s="42"/>
      <c r="D173" s="228" t="s">
        <v>183</v>
      </c>
      <c r="E173" s="42"/>
      <c r="F173" s="229" t="s">
        <v>3771</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183</v>
      </c>
      <c r="AU173" s="19" t="s">
        <v>79</v>
      </c>
    </row>
    <row r="174" s="2" customFormat="1" ht="16.5" customHeight="1">
      <c r="A174" s="40"/>
      <c r="B174" s="41"/>
      <c r="C174" s="245" t="s">
        <v>422</v>
      </c>
      <c r="D174" s="245" t="s">
        <v>269</v>
      </c>
      <c r="E174" s="246" t="s">
        <v>3772</v>
      </c>
      <c r="F174" s="247" t="s">
        <v>3773</v>
      </c>
      <c r="G174" s="248" t="s">
        <v>2846</v>
      </c>
      <c r="H174" s="249">
        <v>2</v>
      </c>
      <c r="I174" s="250"/>
      <c r="J174" s="251">
        <f>ROUND(I174*H174,2)</f>
        <v>0</v>
      </c>
      <c r="K174" s="247" t="s">
        <v>19</v>
      </c>
      <c r="L174" s="252"/>
      <c r="M174" s="253" t="s">
        <v>19</v>
      </c>
      <c r="N174" s="254"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227</v>
      </c>
      <c r="AT174" s="226" t="s">
        <v>269</v>
      </c>
      <c r="AU174" s="226" t="s">
        <v>79</v>
      </c>
      <c r="AY174" s="19" t="s">
        <v>174</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181</v>
      </c>
      <c r="BM174" s="226" t="s">
        <v>691</v>
      </c>
    </row>
    <row r="175" s="2" customFormat="1">
      <c r="A175" s="40"/>
      <c r="B175" s="41"/>
      <c r="C175" s="42"/>
      <c r="D175" s="228" t="s">
        <v>183</v>
      </c>
      <c r="E175" s="42"/>
      <c r="F175" s="229" t="s">
        <v>3773</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183</v>
      </c>
      <c r="AU175" s="19" t="s">
        <v>79</v>
      </c>
    </row>
    <row r="176" s="2" customFormat="1" ht="16.5" customHeight="1">
      <c r="A176" s="40"/>
      <c r="B176" s="41"/>
      <c r="C176" s="245" t="s">
        <v>432</v>
      </c>
      <c r="D176" s="245" t="s">
        <v>269</v>
      </c>
      <c r="E176" s="246" t="s">
        <v>3774</v>
      </c>
      <c r="F176" s="247" t="s">
        <v>3775</v>
      </c>
      <c r="G176" s="248" t="s">
        <v>2846</v>
      </c>
      <c r="H176" s="249">
        <v>6</v>
      </c>
      <c r="I176" s="250"/>
      <c r="J176" s="251">
        <f>ROUND(I176*H176,2)</f>
        <v>0</v>
      </c>
      <c r="K176" s="247" t="s">
        <v>19</v>
      </c>
      <c r="L176" s="252"/>
      <c r="M176" s="253" t="s">
        <v>19</v>
      </c>
      <c r="N176" s="254"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227</v>
      </c>
      <c r="AT176" s="226" t="s">
        <v>269</v>
      </c>
      <c r="AU176" s="226" t="s">
        <v>79</v>
      </c>
      <c r="AY176" s="19" t="s">
        <v>174</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181</v>
      </c>
      <c r="BM176" s="226" t="s">
        <v>702</v>
      </c>
    </row>
    <row r="177" s="2" customFormat="1">
      <c r="A177" s="40"/>
      <c r="B177" s="41"/>
      <c r="C177" s="42"/>
      <c r="D177" s="228" t="s">
        <v>183</v>
      </c>
      <c r="E177" s="42"/>
      <c r="F177" s="229" t="s">
        <v>3775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183</v>
      </c>
      <c r="AU177" s="19" t="s">
        <v>79</v>
      </c>
    </row>
    <row r="178" s="2" customFormat="1" ht="16.5" customHeight="1">
      <c r="A178" s="40"/>
      <c r="B178" s="41"/>
      <c r="C178" s="245" t="s">
        <v>438</v>
      </c>
      <c r="D178" s="245" t="s">
        <v>269</v>
      </c>
      <c r="E178" s="246" t="s">
        <v>3776</v>
      </c>
      <c r="F178" s="247" t="s">
        <v>3777</v>
      </c>
      <c r="G178" s="248" t="s">
        <v>2846</v>
      </c>
      <c r="H178" s="249">
        <v>2</v>
      </c>
      <c r="I178" s="250"/>
      <c r="J178" s="251">
        <f>ROUND(I178*H178,2)</f>
        <v>0</v>
      </c>
      <c r="K178" s="247" t="s">
        <v>19</v>
      </c>
      <c r="L178" s="252"/>
      <c r="M178" s="253" t="s">
        <v>19</v>
      </c>
      <c r="N178" s="254"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227</v>
      </c>
      <c r="AT178" s="226" t="s">
        <v>269</v>
      </c>
      <c r="AU178" s="226" t="s">
        <v>79</v>
      </c>
      <c r="AY178" s="19" t="s">
        <v>174</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181</v>
      </c>
      <c r="BM178" s="226" t="s">
        <v>717</v>
      </c>
    </row>
    <row r="179" s="2" customFormat="1">
      <c r="A179" s="40"/>
      <c r="B179" s="41"/>
      <c r="C179" s="42"/>
      <c r="D179" s="228" t="s">
        <v>183</v>
      </c>
      <c r="E179" s="42"/>
      <c r="F179" s="229" t="s">
        <v>3777</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183</v>
      </c>
      <c r="AU179" s="19" t="s">
        <v>79</v>
      </c>
    </row>
    <row r="180" s="2" customFormat="1" ht="16.5" customHeight="1">
      <c r="A180" s="40"/>
      <c r="B180" s="41"/>
      <c r="C180" s="245" t="s">
        <v>444</v>
      </c>
      <c r="D180" s="245" t="s">
        <v>269</v>
      </c>
      <c r="E180" s="246" t="s">
        <v>3778</v>
      </c>
      <c r="F180" s="247" t="s">
        <v>3779</v>
      </c>
      <c r="G180" s="248" t="s">
        <v>2846</v>
      </c>
      <c r="H180" s="249">
        <v>14</v>
      </c>
      <c r="I180" s="250"/>
      <c r="J180" s="251">
        <f>ROUND(I180*H180,2)</f>
        <v>0</v>
      </c>
      <c r="K180" s="247" t="s">
        <v>19</v>
      </c>
      <c r="L180" s="252"/>
      <c r="M180" s="253" t="s">
        <v>19</v>
      </c>
      <c r="N180" s="254"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227</v>
      </c>
      <c r="AT180" s="226" t="s">
        <v>269</v>
      </c>
      <c r="AU180" s="226" t="s">
        <v>79</v>
      </c>
      <c r="AY180" s="19" t="s">
        <v>174</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181</v>
      </c>
      <c r="BM180" s="226" t="s">
        <v>727</v>
      </c>
    </row>
    <row r="181" s="2" customFormat="1">
      <c r="A181" s="40"/>
      <c r="B181" s="41"/>
      <c r="C181" s="42"/>
      <c r="D181" s="228" t="s">
        <v>183</v>
      </c>
      <c r="E181" s="42"/>
      <c r="F181" s="229" t="s">
        <v>3779</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183</v>
      </c>
      <c r="AU181" s="19" t="s">
        <v>79</v>
      </c>
    </row>
    <row r="182" s="2" customFormat="1" ht="16.5" customHeight="1">
      <c r="A182" s="40"/>
      <c r="B182" s="41"/>
      <c r="C182" s="245" t="s">
        <v>450</v>
      </c>
      <c r="D182" s="245" t="s">
        <v>269</v>
      </c>
      <c r="E182" s="246" t="s">
        <v>3780</v>
      </c>
      <c r="F182" s="247" t="s">
        <v>3781</v>
      </c>
      <c r="G182" s="248" t="s">
        <v>2846</v>
      </c>
      <c r="H182" s="249">
        <v>8</v>
      </c>
      <c r="I182" s="250"/>
      <c r="J182" s="251">
        <f>ROUND(I182*H182,2)</f>
        <v>0</v>
      </c>
      <c r="K182" s="247" t="s">
        <v>19</v>
      </c>
      <c r="L182" s="252"/>
      <c r="M182" s="253" t="s">
        <v>19</v>
      </c>
      <c r="N182" s="254"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227</v>
      </c>
      <c r="AT182" s="226" t="s">
        <v>269</v>
      </c>
      <c r="AU182" s="226" t="s">
        <v>79</v>
      </c>
      <c r="AY182" s="19" t="s">
        <v>174</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181</v>
      </c>
      <c r="BM182" s="226" t="s">
        <v>738</v>
      </c>
    </row>
    <row r="183" s="2" customFormat="1">
      <c r="A183" s="40"/>
      <c r="B183" s="41"/>
      <c r="C183" s="42"/>
      <c r="D183" s="228" t="s">
        <v>183</v>
      </c>
      <c r="E183" s="42"/>
      <c r="F183" s="229" t="s">
        <v>3781</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183</v>
      </c>
      <c r="AU183" s="19" t="s">
        <v>79</v>
      </c>
    </row>
    <row r="184" s="2" customFormat="1" ht="16.5" customHeight="1">
      <c r="A184" s="40"/>
      <c r="B184" s="41"/>
      <c r="C184" s="245" t="s">
        <v>455</v>
      </c>
      <c r="D184" s="245" t="s">
        <v>269</v>
      </c>
      <c r="E184" s="246" t="s">
        <v>3782</v>
      </c>
      <c r="F184" s="247" t="s">
        <v>3783</v>
      </c>
      <c r="G184" s="248" t="s">
        <v>2846</v>
      </c>
      <c r="H184" s="249">
        <v>8</v>
      </c>
      <c r="I184" s="250"/>
      <c r="J184" s="251">
        <f>ROUND(I184*H184,2)</f>
        <v>0</v>
      </c>
      <c r="K184" s="247" t="s">
        <v>19</v>
      </c>
      <c r="L184" s="252"/>
      <c r="M184" s="253" t="s">
        <v>19</v>
      </c>
      <c r="N184" s="254"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227</v>
      </c>
      <c r="AT184" s="226" t="s">
        <v>269</v>
      </c>
      <c r="AU184" s="226" t="s">
        <v>79</v>
      </c>
      <c r="AY184" s="19" t="s">
        <v>174</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181</v>
      </c>
      <c r="BM184" s="226" t="s">
        <v>750</v>
      </c>
    </row>
    <row r="185" s="2" customFormat="1">
      <c r="A185" s="40"/>
      <c r="B185" s="41"/>
      <c r="C185" s="42"/>
      <c r="D185" s="228" t="s">
        <v>183</v>
      </c>
      <c r="E185" s="42"/>
      <c r="F185" s="229" t="s">
        <v>3783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183</v>
      </c>
      <c r="AU185" s="19" t="s">
        <v>79</v>
      </c>
    </row>
    <row r="186" s="2" customFormat="1" ht="16.5" customHeight="1">
      <c r="A186" s="40"/>
      <c r="B186" s="41"/>
      <c r="C186" s="245" t="s">
        <v>461</v>
      </c>
      <c r="D186" s="245" t="s">
        <v>269</v>
      </c>
      <c r="E186" s="246" t="s">
        <v>3784</v>
      </c>
      <c r="F186" s="247" t="s">
        <v>3785</v>
      </c>
      <c r="G186" s="248" t="s">
        <v>2846</v>
      </c>
      <c r="H186" s="249">
        <v>2</v>
      </c>
      <c r="I186" s="250"/>
      <c r="J186" s="251">
        <f>ROUND(I186*H186,2)</f>
        <v>0</v>
      </c>
      <c r="K186" s="247" t="s">
        <v>19</v>
      </c>
      <c r="L186" s="252"/>
      <c r="M186" s="253" t="s">
        <v>19</v>
      </c>
      <c r="N186" s="254"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227</v>
      </c>
      <c r="AT186" s="226" t="s">
        <v>269</v>
      </c>
      <c r="AU186" s="226" t="s">
        <v>79</v>
      </c>
      <c r="AY186" s="19" t="s">
        <v>174</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181</v>
      </c>
      <c r="BM186" s="226" t="s">
        <v>765</v>
      </c>
    </row>
    <row r="187" s="2" customFormat="1">
      <c r="A187" s="40"/>
      <c r="B187" s="41"/>
      <c r="C187" s="42"/>
      <c r="D187" s="228" t="s">
        <v>183</v>
      </c>
      <c r="E187" s="42"/>
      <c r="F187" s="229" t="s">
        <v>3785</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183</v>
      </c>
      <c r="AU187" s="19" t="s">
        <v>79</v>
      </c>
    </row>
    <row r="188" s="2" customFormat="1" ht="16.5" customHeight="1">
      <c r="A188" s="40"/>
      <c r="B188" s="41"/>
      <c r="C188" s="245" t="s">
        <v>430</v>
      </c>
      <c r="D188" s="245" t="s">
        <v>269</v>
      </c>
      <c r="E188" s="246" t="s">
        <v>3786</v>
      </c>
      <c r="F188" s="247" t="s">
        <v>3787</v>
      </c>
      <c r="G188" s="248" t="s">
        <v>2846</v>
      </c>
      <c r="H188" s="249">
        <v>8</v>
      </c>
      <c r="I188" s="250"/>
      <c r="J188" s="251">
        <f>ROUND(I188*H188,2)</f>
        <v>0</v>
      </c>
      <c r="K188" s="247" t="s">
        <v>19</v>
      </c>
      <c r="L188" s="252"/>
      <c r="M188" s="253" t="s">
        <v>19</v>
      </c>
      <c r="N188" s="254"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227</v>
      </c>
      <c r="AT188" s="226" t="s">
        <v>269</v>
      </c>
      <c r="AU188" s="226" t="s">
        <v>79</v>
      </c>
      <c r="AY188" s="19" t="s">
        <v>174</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181</v>
      </c>
      <c r="BM188" s="226" t="s">
        <v>777</v>
      </c>
    </row>
    <row r="189" s="2" customFormat="1">
      <c r="A189" s="40"/>
      <c r="B189" s="41"/>
      <c r="C189" s="42"/>
      <c r="D189" s="228" t="s">
        <v>183</v>
      </c>
      <c r="E189" s="42"/>
      <c r="F189" s="229" t="s">
        <v>3787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183</v>
      </c>
      <c r="AU189" s="19" t="s">
        <v>79</v>
      </c>
    </row>
    <row r="190" s="2" customFormat="1" ht="16.5" customHeight="1">
      <c r="A190" s="40"/>
      <c r="B190" s="41"/>
      <c r="C190" s="245" t="s">
        <v>475</v>
      </c>
      <c r="D190" s="245" t="s">
        <v>269</v>
      </c>
      <c r="E190" s="246" t="s">
        <v>3788</v>
      </c>
      <c r="F190" s="247" t="s">
        <v>3789</v>
      </c>
      <c r="G190" s="248" t="s">
        <v>2846</v>
      </c>
      <c r="H190" s="249">
        <v>2</v>
      </c>
      <c r="I190" s="250"/>
      <c r="J190" s="251">
        <f>ROUND(I190*H190,2)</f>
        <v>0</v>
      </c>
      <c r="K190" s="247" t="s">
        <v>19</v>
      </c>
      <c r="L190" s="252"/>
      <c r="M190" s="253" t="s">
        <v>19</v>
      </c>
      <c r="N190" s="254"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227</v>
      </c>
      <c r="AT190" s="226" t="s">
        <v>269</v>
      </c>
      <c r="AU190" s="226" t="s">
        <v>79</v>
      </c>
      <c r="AY190" s="19" t="s">
        <v>174</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181</v>
      </c>
      <c r="BM190" s="226" t="s">
        <v>790</v>
      </c>
    </row>
    <row r="191" s="2" customFormat="1">
      <c r="A191" s="40"/>
      <c r="B191" s="41"/>
      <c r="C191" s="42"/>
      <c r="D191" s="228" t="s">
        <v>183</v>
      </c>
      <c r="E191" s="42"/>
      <c r="F191" s="229" t="s">
        <v>3789</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183</v>
      </c>
      <c r="AU191" s="19" t="s">
        <v>79</v>
      </c>
    </row>
    <row r="192" s="2" customFormat="1" ht="16.5" customHeight="1">
      <c r="A192" s="40"/>
      <c r="B192" s="41"/>
      <c r="C192" s="245" t="s">
        <v>482</v>
      </c>
      <c r="D192" s="245" t="s">
        <v>269</v>
      </c>
      <c r="E192" s="246" t="s">
        <v>3790</v>
      </c>
      <c r="F192" s="247" t="s">
        <v>3791</v>
      </c>
      <c r="G192" s="248" t="s">
        <v>2846</v>
      </c>
      <c r="H192" s="249">
        <v>1</v>
      </c>
      <c r="I192" s="250"/>
      <c r="J192" s="251">
        <f>ROUND(I192*H192,2)</f>
        <v>0</v>
      </c>
      <c r="K192" s="247" t="s">
        <v>19</v>
      </c>
      <c r="L192" s="252"/>
      <c r="M192" s="253" t="s">
        <v>19</v>
      </c>
      <c r="N192" s="254"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227</v>
      </c>
      <c r="AT192" s="226" t="s">
        <v>269</v>
      </c>
      <c r="AU192" s="226" t="s">
        <v>79</v>
      </c>
      <c r="AY192" s="19" t="s">
        <v>174</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181</v>
      </c>
      <c r="BM192" s="226" t="s">
        <v>801</v>
      </c>
    </row>
    <row r="193" s="2" customFormat="1">
      <c r="A193" s="40"/>
      <c r="B193" s="41"/>
      <c r="C193" s="42"/>
      <c r="D193" s="228" t="s">
        <v>183</v>
      </c>
      <c r="E193" s="42"/>
      <c r="F193" s="229" t="s">
        <v>3791</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183</v>
      </c>
      <c r="AU193" s="19" t="s">
        <v>79</v>
      </c>
    </row>
    <row r="194" s="2" customFormat="1" ht="16.5" customHeight="1">
      <c r="A194" s="40"/>
      <c r="B194" s="41"/>
      <c r="C194" s="245" t="s">
        <v>488</v>
      </c>
      <c r="D194" s="245" t="s">
        <v>269</v>
      </c>
      <c r="E194" s="246" t="s">
        <v>3792</v>
      </c>
      <c r="F194" s="247" t="s">
        <v>3793</v>
      </c>
      <c r="G194" s="248" t="s">
        <v>2846</v>
      </c>
      <c r="H194" s="249">
        <v>16</v>
      </c>
      <c r="I194" s="250"/>
      <c r="J194" s="251">
        <f>ROUND(I194*H194,2)</f>
        <v>0</v>
      </c>
      <c r="K194" s="247" t="s">
        <v>19</v>
      </c>
      <c r="L194" s="252"/>
      <c r="M194" s="253" t="s">
        <v>19</v>
      </c>
      <c r="N194" s="254"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227</v>
      </c>
      <c r="AT194" s="226" t="s">
        <v>269</v>
      </c>
      <c r="AU194" s="226" t="s">
        <v>79</v>
      </c>
      <c r="AY194" s="19" t="s">
        <v>174</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181</v>
      </c>
      <c r="BM194" s="226" t="s">
        <v>808</v>
      </c>
    </row>
    <row r="195" s="2" customFormat="1">
      <c r="A195" s="40"/>
      <c r="B195" s="41"/>
      <c r="C195" s="42"/>
      <c r="D195" s="228" t="s">
        <v>183</v>
      </c>
      <c r="E195" s="42"/>
      <c r="F195" s="229" t="s">
        <v>3793</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183</v>
      </c>
      <c r="AU195" s="19" t="s">
        <v>79</v>
      </c>
    </row>
    <row r="196" s="2" customFormat="1" ht="16.5" customHeight="1">
      <c r="A196" s="40"/>
      <c r="B196" s="41"/>
      <c r="C196" s="245" t="s">
        <v>495</v>
      </c>
      <c r="D196" s="245" t="s">
        <v>269</v>
      </c>
      <c r="E196" s="246" t="s">
        <v>3794</v>
      </c>
      <c r="F196" s="247" t="s">
        <v>3795</v>
      </c>
      <c r="G196" s="248" t="s">
        <v>2846</v>
      </c>
      <c r="H196" s="249">
        <v>1</v>
      </c>
      <c r="I196" s="250"/>
      <c r="J196" s="251">
        <f>ROUND(I196*H196,2)</f>
        <v>0</v>
      </c>
      <c r="K196" s="247" t="s">
        <v>19</v>
      </c>
      <c r="L196" s="252"/>
      <c r="M196" s="253" t="s">
        <v>19</v>
      </c>
      <c r="N196" s="254"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227</v>
      </c>
      <c r="AT196" s="226" t="s">
        <v>269</v>
      </c>
      <c r="AU196" s="226" t="s">
        <v>79</v>
      </c>
      <c r="AY196" s="19" t="s">
        <v>174</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181</v>
      </c>
      <c r="BM196" s="226" t="s">
        <v>821</v>
      </c>
    </row>
    <row r="197" s="2" customFormat="1">
      <c r="A197" s="40"/>
      <c r="B197" s="41"/>
      <c r="C197" s="42"/>
      <c r="D197" s="228" t="s">
        <v>183</v>
      </c>
      <c r="E197" s="42"/>
      <c r="F197" s="229" t="s">
        <v>3795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183</v>
      </c>
      <c r="AU197" s="19" t="s">
        <v>79</v>
      </c>
    </row>
    <row r="198" s="2" customFormat="1" ht="16.5" customHeight="1">
      <c r="A198" s="40"/>
      <c r="B198" s="41"/>
      <c r="C198" s="245" t="s">
        <v>500</v>
      </c>
      <c r="D198" s="245" t="s">
        <v>269</v>
      </c>
      <c r="E198" s="246" t="s">
        <v>3796</v>
      </c>
      <c r="F198" s="247" t="s">
        <v>3797</v>
      </c>
      <c r="G198" s="248" t="s">
        <v>2846</v>
      </c>
      <c r="H198" s="249">
        <v>16</v>
      </c>
      <c r="I198" s="250"/>
      <c r="J198" s="251">
        <f>ROUND(I198*H198,2)</f>
        <v>0</v>
      </c>
      <c r="K198" s="247" t="s">
        <v>19</v>
      </c>
      <c r="L198" s="252"/>
      <c r="M198" s="253" t="s">
        <v>19</v>
      </c>
      <c r="N198" s="254"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227</v>
      </c>
      <c r="AT198" s="226" t="s">
        <v>269</v>
      </c>
      <c r="AU198" s="226" t="s">
        <v>79</v>
      </c>
      <c r="AY198" s="19" t="s">
        <v>174</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181</v>
      </c>
      <c r="BM198" s="226" t="s">
        <v>835</v>
      </c>
    </row>
    <row r="199" s="2" customFormat="1">
      <c r="A199" s="40"/>
      <c r="B199" s="41"/>
      <c r="C199" s="42"/>
      <c r="D199" s="228" t="s">
        <v>183</v>
      </c>
      <c r="E199" s="42"/>
      <c r="F199" s="229" t="s">
        <v>3797</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183</v>
      </c>
      <c r="AU199" s="19" t="s">
        <v>79</v>
      </c>
    </row>
    <row r="200" s="2" customFormat="1" ht="16.5" customHeight="1">
      <c r="A200" s="40"/>
      <c r="B200" s="41"/>
      <c r="C200" s="245" t="s">
        <v>514</v>
      </c>
      <c r="D200" s="245" t="s">
        <v>269</v>
      </c>
      <c r="E200" s="246" t="s">
        <v>3798</v>
      </c>
      <c r="F200" s="247" t="s">
        <v>3799</v>
      </c>
      <c r="G200" s="248" t="s">
        <v>2846</v>
      </c>
      <c r="H200" s="249">
        <v>16</v>
      </c>
      <c r="I200" s="250"/>
      <c r="J200" s="251">
        <f>ROUND(I200*H200,2)</f>
        <v>0</v>
      </c>
      <c r="K200" s="247" t="s">
        <v>19</v>
      </c>
      <c r="L200" s="252"/>
      <c r="M200" s="253" t="s">
        <v>19</v>
      </c>
      <c r="N200" s="254"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227</v>
      </c>
      <c r="AT200" s="226" t="s">
        <v>269</v>
      </c>
      <c r="AU200" s="226" t="s">
        <v>79</v>
      </c>
      <c r="AY200" s="19" t="s">
        <v>174</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181</v>
      </c>
      <c r="BM200" s="226" t="s">
        <v>843</v>
      </c>
    </row>
    <row r="201" s="2" customFormat="1">
      <c r="A201" s="40"/>
      <c r="B201" s="41"/>
      <c r="C201" s="42"/>
      <c r="D201" s="228" t="s">
        <v>183</v>
      </c>
      <c r="E201" s="42"/>
      <c r="F201" s="229" t="s">
        <v>3799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183</v>
      </c>
      <c r="AU201" s="19" t="s">
        <v>79</v>
      </c>
    </row>
    <row r="202" s="2" customFormat="1" ht="21.75" customHeight="1">
      <c r="A202" s="40"/>
      <c r="B202" s="41"/>
      <c r="C202" s="245" t="s">
        <v>522</v>
      </c>
      <c r="D202" s="245" t="s">
        <v>269</v>
      </c>
      <c r="E202" s="246" t="s">
        <v>3800</v>
      </c>
      <c r="F202" s="247" t="s">
        <v>3801</v>
      </c>
      <c r="G202" s="248" t="s">
        <v>2846</v>
      </c>
      <c r="H202" s="249">
        <v>1</v>
      </c>
      <c r="I202" s="250"/>
      <c r="J202" s="251">
        <f>ROUND(I202*H202,2)</f>
        <v>0</v>
      </c>
      <c r="K202" s="247" t="s">
        <v>19</v>
      </c>
      <c r="L202" s="252"/>
      <c r="M202" s="253" t="s">
        <v>19</v>
      </c>
      <c r="N202" s="254"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227</v>
      </c>
      <c r="AT202" s="226" t="s">
        <v>269</v>
      </c>
      <c r="AU202" s="226" t="s">
        <v>79</v>
      </c>
      <c r="AY202" s="19" t="s">
        <v>174</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181</v>
      </c>
      <c r="BM202" s="226" t="s">
        <v>856</v>
      </c>
    </row>
    <row r="203" s="2" customFormat="1">
      <c r="A203" s="40"/>
      <c r="B203" s="41"/>
      <c r="C203" s="42"/>
      <c r="D203" s="228" t="s">
        <v>183</v>
      </c>
      <c r="E203" s="42"/>
      <c r="F203" s="229" t="s">
        <v>3801</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183</v>
      </c>
      <c r="AU203" s="19" t="s">
        <v>79</v>
      </c>
    </row>
    <row r="204" s="2" customFormat="1" ht="16.5" customHeight="1">
      <c r="A204" s="40"/>
      <c r="B204" s="41"/>
      <c r="C204" s="245" t="s">
        <v>528</v>
      </c>
      <c r="D204" s="245" t="s">
        <v>269</v>
      </c>
      <c r="E204" s="246" t="s">
        <v>3802</v>
      </c>
      <c r="F204" s="247" t="s">
        <v>3803</v>
      </c>
      <c r="G204" s="248" t="s">
        <v>179</v>
      </c>
      <c r="H204" s="249">
        <v>1000</v>
      </c>
      <c r="I204" s="250"/>
      <c r="J204" s="251">
        <f>ROUND(I204*H204,2)</f>
        <v>0</v>
      </c>
      <c r="K204" s="247" t="s">
        <v>19</v>
      </c>
      <c r="L204" s="252"/>
      <c r="M204" s="253" t="s">
        <v>19</v>
      </c>
      <c r="N204" s="254"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227</v>
      </c>
      <c r="AT204" s="226" t="s">
        <v>269</v>
      </c>
      <c r="AU204" s="226" t="s">
        <v>79</v>
      </c>
      <c r="AY204" s="19" t="s">
        <v>174</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181</v>
      </c>
      <c r="BM204" s="226" t="s">
        <v>868</v>
      </c>
    </row>
    <row r="205" s="2" customFormat="1">
      <c r="A205" s="40"/>
      <c r="B205" s="41"/>
      <c r="C205" s="42"/>
      <c r="D205" s="228" t="s">
        <v>183</v>
      </c>
      <c r="E205" s="42"/>
      <c r="F205" s="229" t="s">
        <v>3803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183</v>
      </c>
      <c r="AU205" s="19" t="s">
        <v>79</v>
      </c>
    </row>
    <row r="206" s="2" customFormat="1" ht="16.5" customHeight="1">
      <c r="A206" s="40"/>
      <c r="B206" s="41"/>
      <c r="C206" s="245" t="s">
        <v>534</v>
      </c>
      <c r="D206" s="245" t="s">
        <v>269</v>
      </c>
      <c r="E206" s="246" t="s">
        <v>3804</v>
      </c>
      <c r="F206" s="247" t="s">
        <v>3753</v>
      </c>
      <c r="G206" s="248" t="s">
        <v>179</v>
      </c>
      <c r="H206" s="249">
        <v>600</v>
      </c>
      <c r="I206" s="250"/>
      <c r="J206" s="251">
        <f>ROUND(I206*H206,2)</f>
        <v>0</v>
      </c>
      <c r="K206" s="247" t="s">
        <v>19</v>
      </c>
      <c r="L206" s="252"/>
      <c r="M206" s="253" t="s">
        <v>19</v>
      </c>
      <c r="N206" s="254"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227</v>
      </c>
      <c r="AT206" s="226" t="s">
        <v>269</v>
      </c>
      <c r="AU206" s="226" t="s">
        <v>79</v>
      </c>
      <c r="AY206" s="19" t="s">
        <v>174</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181</v>
      </c>
      <c r="BM206" s="226" t="s">
        <v>882</v>
      </c>
    </row>
    <row r="207" s="2" customFormat="1">
      <c r="A207" s="40"/>
      <c r="B207" s="41"/>
      <c r="C207" s="42"/>
      <c r="D207" s="228" t="s">
        <v>183</v>
      </c>
      <c r="E207" s="42"/>
      <c r="F207" s="229" t="s">
        <v>3753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183</v>
      </c>
      <c r="AU207" s="19" t="s">
        <v>79</v>
      </c>
    </row>
    <row r="208" s="2" customFormat="1" ht="21.75" customHeight="1">
      <c r="A208" s="40"/>
      <c r="B208" s="41"/>
      <c r="C208" s="245" t="s">
        <v>543</v>
      </c>
      <c r="D208" s="245" t="s">
        <v>269</v>
      </c>
      <c r="E208" s="246" t="s">
        <v>3805</v>
      </c>
      <c r="F208" s="247" t="s">
        <v>3806</v>
      </c>
      <c r="G208" s="248" t="s">
        <v>2915</v>
      </c>
      <c r="H208" s="249">
        <v>1</v>
      </c>
      <c r="I208" s="250"/>
      <c r="J208" s="251">
        <f>ROUND(I208*H208,2)</f>
        <v>0</v>
      </c>
      <c r="K208" s="247" t="s">
        <v>19</v>
      </c>
      <c r="L208" s="252"/>
      <c r="M208" s="253" t="s">
        <v>19</v>
      </c>
      <c r="N208" s="254"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227</v>
      </c>
      <c r="AT208" s="226" t="s">
        <v>269</v>
      </c>
      <c r="AU208" s="226" t="s">
        <v>79</v>
      </c>
      <c r="AY208" s="19" t="s">
        <v>174</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181</v>
      </c>
      <c r="BM208" s="226" t="s">
        <v>896</v>
      </c>
    </row>
    <row r="209" s="2" customFormat="1">
      <c r="A209" s="40"/>
      <c r="B209" s="41"/>
      <c r="C209" s="42"/>
      <c r="D209" s="228" t="s">
        <v>183</v>
      </c>
      <c r="E209" s="42"/>
      <c r="F209" s="229" t="s">
        <v>3806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183</v>
      </c>
      <c r="AU209" s="19" t="s">
        <v>79</v>
      </c>
    </row>
    <row r="210" s="2" customFormat="1" ht="16.5" customHeight="1">
      <c r="A210" s="40"/>
      <c r="B210" s="41"/>
      <c r="C210" s="245" t="s">
        <v>578</v>
      </c>
      <c r="D210" s="245" t="s">
        <v>269</v>
      </c>
      <c r="E210" s="246" t="s">
        <v>3807</v>
      </c>
      <c r="F210" s="247" t="s">
        <v>3808</v>
      </c>
      <c r="G210" s="248" t="s">
        <v>2846</v>
      </c>
      <c r="H210" s="249">
        <v>1</v>
      </c>
      <c r="I210" s="250"/>
      <c r="J210" s="251">
        <f>ROUND(I210*H210,2)</f>
        <v>0</v>
      </c>
      <c r="K210" s="247" t="s">
        <v>19</v>
      </c>
      <c r="L210" s="252"/>
      <c r="M210" s="253" t="s">
        <v>19</v>
      </c>
      <c r="N210" s="254"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227</v>
      </c>
      <c r="AT210" s="226" t="s">
        <v>269</v>
      </c>
      <c r="AU210" s="226" t="s">
        <v>79</v>
      </c>
      <c r="AY210" s="19" t="s">
        <v>174</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181</v>
      </c>
      <c r="BM210" s="226" t="s">
        <v>909</v>
      </c>
    </row>
    <row r="211" s="2" customFormat="1">
      <c r="A211" s="40"/>
      <c r="B211" s="41"/>
      <c r="C211" s="42"/>
      <c r="D211" s="228" t="s">
        <v>183</v>
      </c>
      <c r="E211" s="42"/>
      <c r="F211" s="229" t="s">
        <v>3808</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183</v>
      </c>
      <c r="AU211" s="19" t="s">
        <v>79</v>
      </c>
    </row>
    <row r="212" s="2" customFormat="1" ht="21.75" customHeight="1">
      <c r="A212" s="40"/>
      <c r="B212" s="41"/>
      <c r="C212" s="245" t="s">
        <v>585</v>
      </c>
      <c r="D212" s="245" t="s">
        <v>269</v>
      </c>
      <c r="E212" s="246" t="s">
        <v>3809</v>
      </c>
      <c r="F212" s="247" t="s">
        <v>3810</v>
      </c>
      <c r="G212" s="248" t="s">
        <v>2846</v>
      </c>
      <c r="H212" s="249">
        <v>2</v>
      </c>
      <c r="I212" s="250"/>
      <c r="J212" s="251">
        <f>ROUND(I212*H212,2)</f>
        <v>0</v>
      </c>
      <c r="K212" s="247" t="s">
        <v>19</v>
      </c>
      <c r="L212" s="252"/>
      <c r="M212" s="253" t="s">
        <v>19</v>
      </c>
      <c r="N212" s="254"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227</v>
      </c>
      <c r="AT212" s="226" t="s">
        <v>269</v>
      </c>
      <c r="AU212" s="226" t="s">
        <v>79</v>
      </c>
      <c r="AY212" s="19" t="s">
        <v>174</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181</v>
      </c>
      <c r="BM212" s="226" t="s">
        <v>922</v>
      </c>
    </row>
    <row r="213" s="2" customFormat="1">
      <c r="A213" s="40"/>
      <c r="B213" s="41"/>
      <c r="C213" s="42"/>
      <c r="D213" s="228" t="s">
        <v>183</v>
      </c>
      <c r="E213" s="42"/>
      <c r="F213" s="229" t="s">
        <v>3810</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183</v>
      </c>
      <c r="AU213" s="19" t="s">
        <v>79</v>
      </c>
    </row>
    <row r="214" s="2" customFormat="1" ht="33" customHeight="1">
      <c r="A214" s="40"/>
      <c r="B214" s="41"/>
      <c r="C214" s="245" t="s">
        <v>590</v>
      </c>
      <c r="D214" s="245" t="s">
        <v>269</v>
      </c>
      <c r="E214" s="246" t="s">
        <v>3811</v>
      </c>
      <c r="F214" s="247" t="s">
        <v>3812</v>
      </c>
      <c r="G214" s="248" t="s">
        <v>2846</v>
      </c>
      <c r="H214" s="249">
        <v>1</v>
      </c>
      <c r="I214" s="250"/>
      <c r="J214" s="251">
        <f>ROUND(I214*H214,2)</f>
        <v>0</v>
      </c>
      <c r="K214" s="247" t="s">
        <v>19</v>
      </c>
      <c r="L214" s="252"/>
      <c r="M214" s="253" t="s">
        <v>19</v>
      </c>
      <c r="N214" s="254"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227</v>
      </c>
      <c r="AT214" s="226" t="s">
        <v>269</v>
      </c>
      <c r="AU214" s="226" t="s">
        <v>79</v>
      </c>
      <c r="AY214" s="19" t="s">
        <v>174</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181</v>
      </c>
      <c r="BM214" s="226" t="s">
        <v>943</v>
      </c>
    </row>
    <row r="215" s="2" customFormat="1">
      <c r="A215" s="40"/>
      <c r="B215" s="41"/>
      <c r="C215" s="42"/>
      <c r="D215" s="228" t="s">
        <v>183</v>
      </c>
      <c r="E215" s="42"/>
      <c r="F215" s="229" t="s">
        <v>3812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183</v>
      </c>
      <c r="AU215" s="19" t="s">
        <v>79</v>
      </c>
    </row>
    <row r="216" s="2" customFormat="1" ht="16.5" customHeight="1">
      <c r="A216" s="40"/>
      <c r="B216" s="41"/>
      <c r="C216" s="245" t="s">
        <v>599</v>
      </c>
      <c r="D216" s="245" t="s">
        <v>269</v>
      </c>
      <c r="E216" s="246" t="s">
        <v>3813</v>
      </c>
      <c r="F216" s="247" t="s">
        <v>3814</v>
      </c>
      <c r="G216" s="248" t="s">
        <v>2846</v>
      </c>
      <c r="H216" s="249">
        <v>1</v>
      </c>
      <c r="I216" s="250"/>
      <c r="J216" s="251">
        <f>ROUND(I216*H216,2)</f>
        <v>0</v>
      </c>
      <c r="K216" s="247" t="s">
        <v>19</v>
      </c>
      <c r="L216" s="252"/>
      <c r="M216" s="253" t="s">
        <v>19</v>
      </c>
      <c r="N216" s="254"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227</v>
      </c>
      <c r="AT216" s="226" t="s">
        <v>269</v>
      </c>
      <c r="AU216" s="226" t="s">
        <v>79</v>
      </c>
      <c r="AY216" s="19" t="s">
        <v>174</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181</v>
      </c>
      <c r="BM216" s="226" t="s">
        <v>955</v>
      </c>
    </row>
    <row r="217" s="2" customFormat="1">
      <c r="A217" s="40"/>
      <c r="B217" s="41"/>
      <c r="C217" s="42"/>
      <c r="D217" s="228" t="s">
        <v>183</v>
      </c>
      <c r="E217" s="42"/>
      <c r="F217" s="229" t="s">
        <v>3814</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183</v>
      </c>
      <c r="AU217" s="19" t="s">
        <v>79</v>
      </c>
    </row>
    <row r="218" s="12" customFormat="1" ht="25.92" customHeight="1">
      <c r="A218" s="12"/>
      <c r="B218" s="199"/>
      <c r="C218" s="200"/>
      <c r="D218" s="201" t="s">
        <v>71</v>
      </c>
      <c r="E218" s="202" t="s">
        <v>3815</v>
      </c>
      <c r="F218" s="202" t="s">
        <v>3816</v>
      </c>
      <c r="G218" s="200"/>
      <c r="H218" s="200"/>
      <c r="I218" s="203"/>
      <c r="J218" s="204">
        <f>BK218</f>
        <v>0</v>
      </c>
      <c r="K218" s="200"/>
      <c r="L218" s="205"/>
      <c r="M218" s="206"/>
      <c r="N218" s="207"/>
      <c r="O218" s="207"/>
      <c r="P218" s="208">
        <f>SUM(P219:P226)</f>
        <v>0</v>
      </c>
      <c r="Q218" s="207"/>
      <c r="R218" s="208">
        <f>SUM(R219:R226)</f>
        <v>0</v>
      </c>
      <c r="S218" s="207"/>
      <c r="T218" s="209">
        <f>SUM(T219:T226)</f>
        <v>0</v>
      </c>
      <c r="U218" s="12"/>
      <c r="V218" s="12"/>
      <c r="W218" s="12"/>
      <c r="X218" s="12"/>
      <c r="Y218" s="12"/>
      <c r="Z218" s="12"/>
      <c r="AA218" s="12"/>
      <c r="AB218" s="12"/>
      <c r="AC218" s="12"/>
      <c r="AD218" s="12"/>
      <c r="AE218" s="12"/>
      <c r="AR218" s="210" t="s">
        <v>79</v>
      </c>
      <c r="AT218" s="211" t="s">
        <v>71</v>
      </c>
      <c r="AU218" s="211" t="s">
        <v>72</v>
      </c>
      <c r="AY218" s="210" t="s">
        <v>174</v>
      </c>
      <c r="BK218" s="212">
        <f>SUM(BK219:BK226)</f>
        <v>0</v>
      </c>
    </row>
    <row r="219" s="2" customFormat="1" ht="16.5" customHeight="1">
      <c r="A219" s="40"/>
      <c r="B219" s="41"/>
      <c r="C219" s="245" t="s">
        <v>605</v>
      </c>
      <c r="D219" s="245" t="s">
        <v>269</v>
      </c>
      <c r="E219" s="246" t="s">
        <v>3817</v>
      </c>
      <c r="F219" s="247" t="s">
        <v>3818</v>
      </c>
      <c r="G219" s="248" t="s">
        <v>2846</v>
      </c>
      <c r="H219" s="249">
        <v>2</v>
      </c>
      <c r="I219" s="250"/>
      <c r="J219" s="251">
        <f>ROUND(I219*H219,2)</f>
        <v>0</v>
      </c>
      <c r="K219" s="247" t="s">
        <v>19</v>
      </c>
      <c r="L219" s="252"/>
      <c r="M219" s="253" t="s">
        <v>19</v>
      </c>
      <c r="N219" s="254"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227</v>
      </c>
      <c r="AT219" s="226" t="s">
        <v>269</v>
      </c>
      <c r="AU219" s="226" t="s">
        <v>79</v>
      </c>
      <c r="AY219" s="19" t="s">
        <v>174</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181</v>
      </c>
      <c r="BM219" s="226" t="s">
        <v>978</v>
      </c>
    </row>
    <row r="220" s="2" customFormat="1">
      <c r="A220" s="40"/>
      <c r="B220" s="41"/>
      <c r="C220" s="42"/>
      <c r="D220" s="228" t="s">
        <v>183</v>
      </c>
      <c r="E220" s="42"/>
      <c r="F220" s="229" t="s">
        <v>3818</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183</v>
      </c>
      <c r="AU220" s="19" t="s">
        <v>79</v>
      </c>
    </row>
    <row r="221" s="2" customFormat="1" ht="21.75" customHeight="1">
      <c r="A221" s="40"/>
      <c r="B221" s="41"/>
      <c r="C221" s="245" t="s">
        <v>612</v>
      </c>
      <c r="D221" s="245" t="s">
        <v>269</v>
      </c>
      <c r="E221" s="246" t="s">
        <v>3819</v>
      </c>
      <c r="F221" s="247" t="s">
        <v>3820</v>
      </c>
      <c r="G221" s="248" t="s">
        <v>2846</v>
      </c>
      <c r="H221" s="249">
        <v>2</v>
      </c>
      <c r="I221" s="250"/>
      <c r="J221" s="251">
        <f>ROUND(I221*H221,2)</f>
        <v>0</v>
      </c>
      <c r="K221" s="247" t="s">
        <v>19</v>
      </c>
      <c r="L221" s="252"/>
      <c r="M221" s="253" t="s">
        <v>19</v>
      </c>
      <c r="N221" s="254"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227</v>
      </c>
      <c r="AT221" s="226" t="s">
        <v>269</v>
      </c>
      <c r="AU221" s="226" t="s">
        <v>79</v>
      </c>
      <c r="AY221" s="19" t="s">
        <v>174</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181</v>
      </c>
      <c r="BM221" s="226" t="s">
        <v>1021</v>
      </c>
    </row>
    <row r="222" s="2" customFormat="1">
      <c r="A222" s="40"/>
      <c r="B222" s="41"/>
      <c r="C222" s="42"/>
      <c r="D222" s="228" t="s">
        <v>183</v>
      </c>
      <c r="E222" s="42"/>
      <c r="F222" s="229" t="s">
        <v>3820</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183</v>
      </c>
      <c r="AU222" s="19" t="s">
        <v>79</v>
      </c>
    </row>
    <row r="223" s="2" customFormat="1" ht="21.75" customHeight="1">
      <c r="A223" s="40"/>
      <c r="B223" s="41"/>
      <c r="C223" s="245" t="s">
        <v>620</v>
      </c>
      <c r="D223" s="245" t="s">
        <v>269</v>
      </c>
      <c r="E223" s="246" t="s">
        <v>3821</v>
      </c>
      <c r="F223" s="247" t="s">
        <v>3822</v>
      </c>
      <c r="G223" s="248" t="s">
        <v>2846</v>
      </c>
      <c r="H223" s="249">
        <v>1</v>
      </c>
      <c r="I223" s="250"/>
      <c r="J223" s="251">
        <f>ROUND(I223*H223,2)</f>
        <v>0</v>
      </c>
      <c r="K223" s="247" t="s">
        <v>19</v>
      </c>
      <c r="L223" s="252"/>
      <c r="M223" s="253" t="s">
        <v>19</v>
      </c>
      <c r="N223" s="254"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227</v>
      </c>
      <c r="AT223" s="226" t="s">
        <v>269</v>
      </c>
      <c r="AU223" s="226" t="s">
        <v>79</v>
      </c>
      <c r="AY223" s="19" t="s">
        <v>174</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181</v>
      </c>
      <c r="BM223" s="226" t="s">
        <v>1034</v>
      </c>
    </row>
    <row r="224" s="2" customFormat="1">
      <c r="A224" s="40"/>
      <c r="B224" s="41"/>
      <c r="C224" s="42"/>
      <c r="D224" s="228" t="s">
        <v>183</v>
      </c>
      <c r="E224" s="42"/>
      <c r="F224" s="229" t="s">
        <v>3822</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183</v>
      </c>
      <c r="AU224" s="19" t="s">
        <v>79</v>
      </c>
    </row>
    <row r="225" s="2" customFormat="1" ht="16.5" customHeight="1">
      <c r="A225" s="40"/>
      <c r="B225" s="41"/>
      <c r="C225" s="245" t="s">
        <v>473</v>
      </c>
      <c r="D225" s="245" t="s">
        <v>269</v>
      </c>
      <c r="E225" s="246" t="s">
        <v>3823</v>
      </c>
      <c r="F225" s="247" t="s">
        <v>3824</v>
      </c>
      <c r="G225" s="248" t="s">
        <v>2846</v>
      </c>
      <c r="H225" s="249">
        <v>1</v>
      </c>
      <c r="I225" s="250"/>
      <c r="J225" s="251">
        <f>ROUND(I225*H225,2)</f>
        <v>0</v>
      </c>
      <c r="K225" s="247" t="s">
        <v>19</v>
      </c>
      <c r="L225" s="252"/>
      <c r="M225" s="253" t="s">
        <v>19</v>
      </c>
      <c r="N225" s="254"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227</v>
      </c>
      <c r="AT225" s="226" t="s">
        <v>269</v>
      </c>
      <c r="AU225" s="226" t="s">
        <v>79</v>
      </c>
      <c r="AY225" s="19" t="s">
        <v>174</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181</v>
      </c>
      <c r="BM225" s="226" t="s">
        <v>1050</v>
      </c>
    </row>
    <row r="226" s="2" customFormat="1">
      <c r="A226" s="40"/>
      <c r="B226" s="41"/>
      <c r="C226" s="42"/>
      <c r="D226" s="228" t="s">
        <v>183</v>
      </c>
      <c r="E226" s="42"/>
      <c r="F226" s="229" t="s">
        <v>3824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183</v>
      </c>
      <c r="AU226" s="19" t="s">
        <v>79</v>
      </c>
    </row>
    <row r="227" s="12" customFormat="1" ht="25.92" customHeight="1">
      <c r="A227" s="12"/>
      <c r="B227" s="199"/>
      <c r="C227" s="200"/>
      <c r="D227" s="201" t="s">
        <v>71</v>
      </c>
      <c r="E227" s="202" t="s">
        <v>3825</v>
      </c>
      <c r="F227" s="202" t="s">
        <v>3826</v>
      </c>
      <c r="G227" s="200"/>
      <c r="H227" s="200"/>
      <c r="I227" s="203"/>
      <c r="J227" s="204">
        <f>BK227</f>
        <v>0</v>
      </c>
      <c r="K227" s="200"/>
      <c r="L227" s="205"/>
      <c r="M227" s="206"/>
      <c r="N227" s="207"/>
      <c r="O227" s="207"/>
      <c r="P227" s="208">
        <f>SUM(P228:P239)</f>
        <v>0</v>
      </c>
      <c r="Q227" s="207"/>
      <c r="R227" s="208">
        <f>SUM(R228:R239)</f>
        <v>0</v>
      </c>
      <c r="S227" s="207"/>
      <c r="T227" s="209">
        <f>SUM(T228:T239)</f>
        <v>0</v>
      </c>
      <c r="U227" s="12"/>
      <c r="V227" s="12"/>
      <c r="W227" s="12"/>
      <c r="X227" s="12"/>
      <c r="Y227" s="12"/>
      <c r="Z227" s="12"/>
      <c r="AA227" s="12"/>
      <c r="AB227" s="12"/>
      <c r="AC227" s="12"/>
      <c r="AD227" s="12"/>
      <c r="AE227" s="12"/>
      <c r="AR227" s="210" t="s">
        <v>79</v>
      </c>
      <c r="AT227" s="211" t="s">
        <v>71</v>
      </c>
      <c r="AU227" s="211" t="s">
        <v>72</v>
      </c>
      <c r="AY227" s="210" t="s">
        <v>174</v>
      </c>
      <c r="BK227" s="212">
        <f>SUM(BK228:BK239)</f>
        <v>0</v>
      </c>
    </row>
    <row r="228" s="2" customFormat="1" ht="16.5" customHeight="1">
      <c r="A228" s="40"/>
      <c r="B228" s="41"/>
      <c r="C228" s="215" t="s">
        <v>597</v>
      </c>
      <c r="D228" s="215" t="s">
        <v>176</v>
      </c>
      <c r="E228" s="216" t="s">
        <v>3827</v>
      </c>
      <c r="F228" s="217" t="s">
        <v>3828</v>
      </c>
      <c r="G228" s="218" t="s">
        <v>366</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181</v>
      </c>
      <c r="AT228" s="226" t="s">
        <v>176</v>
      </c>
      <c r="AU228" s="226" t="s">
        <v>79</v>
      </c>
      <c r="AY228" s="19" t="s">
        <v>174</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181</v>
      </c>
      <c r="BM228" s="226" t="s">
        <v>1065</v>
      </c>
    </row>
    <row r="229" s="2" customFormat="1">
      <c r="A229" s="40"/>
      <c r="B229" s="41"/>
      <c r="C229" s="42"/>
      <c r="D229" s="228" t="s">
        <v>183</v>
      </c>
      <c r="E229" s="42"/>
      <c r="F229" s="229" t="s">
        <v>3828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183</v>
      </c>
      <c r="AU229" s="19" t="s">
        <v>79</v>
      </c>
    </row>
    <row r="230" s="2" customFormat="1" ht="16.5" customHeight="1">
      <c r="A230" s="40"/>
      <c r="B230" s="41"/>
      <c r="C230" s="215" t="s">
        <v>635</v>
      </c>
      <c r="D230" s="215" t="s">
        <v>176</v>
      </c>
      <c r="E230" s="216" t="s">
        <v>3829</v>
      </c>
      <c r="F230" s="217" t="s">
        <v>3830</v>
      </c>
      <c r="G230" s="218" t="s">
        <v>366</v>
      </c>
      <c r="H230" s="219">
        <v>3</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181</v>
      </c>
      <c r="AT230" s="226" t="s">
        <v>176</v>
      </c>
      <c r="AU230" s="226" t="s">
        <v>79</v>
      </c>
      <c r="AY230" s="19" t="s">
        <v>174</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181</v>
      </c>
      <c r="BM230" s="226" t="s">
        <v>1077</v>
      </c>
    </row>
    <row r="231" s="2" customFormat="1">
      <c r="A231" s="40"/>
      <c r="B231" s="41"/>
      <c r="C231" s="42"/>
      <c r="D231" s="228" t="s">
        <v>183</v>
      </c>
      <c r="E231" s="42"/>
      <c r="F231" s="229" t="s">
        <v>3830</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183</v>
      </c>
      <c r="AU231" s="19" t="s">
        <v>79</v>
      </c>
    </row>
    <row r="232" s="2" customFormat="1" ht="16.5" customHeight="1">
      <c r="A232" s="40"/>
      <c r="B232" s="41"/>
      <c r="C232" s="215" t="s">
        <v>642</v>
      </c>
      <c r="D232" s="215" t="s">
        <v>176</v>
      </c>
      <c r="E232" s="216" t="s">
        <v>3831</v>
      </c>
      <c r="F232" s="217" t="s">
        <v>3832</v>
      </c>
      <c r="G232" s="218" t="s">
        <v>2996</v>
      </c>
      <c r="H232" s="219">
        <v>8</v>
      </c>
      <c r="I232" s="220"/>
      <c r="J232" s="221">
        <f>ROUND(I232*H232,2)</f>
        <v>0</v>
      </c>
      <c r="K232" s="217" t="s">
        <v>19</v>
      </c>
      <c r="L232" s="46"/>
      <c r="M232" s="222" t="s">
        <v>19</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181</v>
      </c>
      <c r="AT232" s="226" t="s">
        <v>176</v>
      </c>
      <c r="AU232" s="226" t="s">
        <v>79</v>
      </c>
      <c r="AY232" s="19" t="s">
        <v>174</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181</v>
      </c>
      <c r="BM232" s="226" t="s">
        <v>1089</v>
      </c>
    </row>
    <row r="233" s="2" customFormat="1">
      <c r="A233" s="40"/>
      <c r="B233" s="41"/>
      <c r="C233" s="42"/>
      <c r="D233" s="228" t="s">
        <v>183</v>
      </c>
      <c r="E233" s="42"/>
      <c r="F233" s="229" t="s">
        <v>3832</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183</v>
      </c>
      <c r="AU233" s="19" t="s">
        <v>79</v>
      </c>
    </row>
    <row r="234" s="2" customFormat="1" ht="16.5" customHeight="1">
      <c r="A234" s="40"/>
      <c r="B234" s="41"/>
      <c r="C234" s="215" t="s">
        <v>648</v>
      </c>
      <c r="D234" s="215" t="s">
        <v>176</v>
      </c>
      <c r="E234" s="216" t="s">
        <v>3833</v>
      </c>
      <c r="F234" s="217" t="s">
        <v>3834</v>
      </c>
      <c r="G234" s="218" t="s">
        <v>366</v>
      </c>
      <c r="H234" s="219">
        <v>1</v>
      </c>
      <c r="I234" s="220"/>
      <c r="J234" s="221">
        <f>ROUND(I234*H234,2)</f>
        <v>0</v>
      </c>
      <c r="K234" s="217" t="s">
        <v>19</v>
      </c>
      <c r="L234" s="46"/>
      <c r="M234" s="222" t="s">
        <v>19</v>
      </c>
      <c r="N234" s="223"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181</v>
      </c>
      <c r="AT234" s="226" t="s">
        <v>176</v>
      </c>
      <c r="AU234" s="226" t="s">
        <v>79</v>
      </c>
      <c r="AY234" s="19" t="s">
        <v>174</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181</v>
      </c>
      <c r="BM234" s="226" t="s">
        <v>1101</v>
      </c>
    </row>
    <row r="235" s="2" customFormat="1">
      <c r="A235" s="40"/>
      <c r="B235" s="41"/>
      <c r="C235" s="42"/>
      <c r="D235" s="228" t="s">
        <v>183</v>
      </c>
      <c r="E235" s="42"/>
      <c r="F235" s="229" t="s">
        <v>3834</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183</v>
      </c>
      <c r="AU235" s="19" t="s">
        <v>79</v>
      </c>
    </row>
    <row r="236" s="2" customFormat="1" ht="16.5" customHeight="1">
      <c r="A236" s="40"/>
      <c r="B236" s="41"/>
      <c r="C236" s="215" t="s">
        <v>654</v>
      </c>
      <c r="D236" s="215" t="s">
        <v>176</v>
      </c>
      <c r="E236" s="216" t="s">
        <v>3835</v>
      </c>
      <c r="F236" s="217" t="s">
        <v>3836</v>
      </c>
      <c r="G236" s="218" t="s">
        <v>366</v>
      </c>
      <c r="H236" s="219">
        <v>1</v>
      </c>
      <c r="I236" s="220"/>
      <c r="J236" s="221">
        <f>ROUND(I236*H236,2)</f>
        <v>0</v>
      </c>
      <c r="K236" s="217" t="s">
        <v>19</v>
      </c>
      <c r="L236" s="46"/>
      <c r="M236" s="222" t="s">
        <v>19</v>
      </c>
      <c r="N236" s="223"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181</v>
      </c>
      <c r="AT236" s="226" t="s">
        <v>176</v>
      </c>
      <c r="AU236" s="226" t="s">
        <v>79</v>
      </c>
      <c r="AY236" s="19" t="s">
        <v>174</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181</v>
      </c>
      <c r="BM236" s="226" t="s">
        <v>1112</v>
      </c>
    </row>
    <row r="237" s="2" customFormat="1">
      <c r="A237" s="40"/>
      <c r="B237" s="41"/>
      <c r="C237" s="42"/>
      <c r="D237" s="228" t="s">
        <v>183</v>
      </c>
      <c r="E237" s="42"/>
      <c r="F237" s="229" t="s">
        <v>3836</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183</v>
      </c>
      <c r="AU237" s="19" t="s">
        <v>79</v>
      </c>
    </row>
    <row r="238" s="2" customFormat="1" ht="16.5" customHeight="1">
      <c r="A238" s="40"/>
      <c r="B238" s="41"/>
      <c r="C238" s="215" t="s">
        <v>661</v>
      </c>
      <c r="D238" s="215" t="s">
        <v>176</v>
      </c>
      <c r="E238" s="216" t="s">
        <v>3837</v>
      </c>
      <c r="F238" s="217" t="s">
        <v>3838</v>
      </c>
      <c r="G238" s="218" t="s">
        <v>366</v>
      </c>
      <c r="H238" s="219">
        <v>1</v>
      </c>
      <c r="I238" s="220"/>
      <c r="J238" s="221">
        <f>ROUND(I238*H238,2)</f>
        <v>0</v>
      </c>
      <c r="K238" s="217" t="s">
        <v>19</v>
      </c>
      <c r="L238" s="46"/>
      <c r="M238" s="222" t="s">
        <v>19</v>
      </c>
      <c r="N238" s="223"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181</v>
      </c>
      <c r="AT238" s="226" t="s">
        <v>176</v>
      </c>
      <c r="AU238" s="226" t="s">
        <v>79</v>
      </c>
      <c r="AY238" s="19" t="s">
        <v>174</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181</v>
      </c>
      <c r="BM238" s="226" t="s">
        <v>1124</v>
      </c>
    </row>
    <row r="239" s="2" customFormat="1">
      <c r="A239" s="40"/>
      <c r="B239" s="41"/>
      <c r="C239" s="42"/>
      <c r="D239" s="228" t="s">
        <v>183</v>
      </c>
      <c r="E239" s="42"/>
      <c r="F239" s="229" t="s">
        <v>3838</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183</v>
      </c>
      <c r="AU239" s="19" t="s">
        <v>79</v>
      </c>
    </row>
    <row r="240" s="12" customFormat="1" ht="25.92" customHeight="1">
      <c r="A240" s="12"/>
      <c r="B240" s="199"/>
      <c r="C240" s="200"/>
      <c r="D240" s="201" t="s">
        <v>71</v>
      </c>
      <c r="E240" s="202" t="s">
        <v>3839</v>
      </c>
      <c r="F240" s="202" t="s">
        <v>3840</v>
      </c>
      <c r="G240" s="200"/>
      <c r="H240" s="200"/>
      <c r="I240" s="203"/>
      <c r="J240" s="204">
        <f>BK240</f>
        <v>0</v>
      </c>
      <c r="K240" s="200"/>
      <c r="L240" s="205"/>
      <c r="M240" s="206"/>
      <c r="N240" s="207"/>
      <c r="O240" s="207"/>
      <c r="P240" s="208">
        <f>SUM(P241:P284)</f>
        <v>0</v>
      </c>
      <c r="Q240" s="207"/>
      <c r="R240" s="208">
        <f>SUM(R241:R284)</f>
        <v>0</v>
      </c>
      <c r="S240" s="207"/>
      <c r="T240" s="209">
        <f>SUM(T241:T284)</f>
        <v>0</v>
      </c>
      <c r="U240" s="12"/>
      <c r="V240" s="12"/>
      <c r="W240" s="12"/>
      <c r="X240" s="12"/>
      <c r="Y240" s="12"/>
      <c r="Z240" s="12"/>
      <c r="AA240" s="12"/>
      <c r="AB240" s="12"/>
      <c r="AC240" s="12"/>
      <c r="AD240" s="12"/>
      <c r="AE240" s="12"/>
      <c r="AR240" s="210" t="s">
        <v>79</v>
      </c>
      <c r="AT240" s="211" t="s">
        <v>71</v>
      </c>
      <c r="AU240" s="211" t="s">
        <v>72</v>
      </c>
      <c r="AY240" s="210" t="s">
        <v>174</v>
      </c>
      <c r="BK240" s="212">
        <f>SUM(BK241:BK284)</f>
        <v>0</v>
      </c>
    </row>
    <row r="241" s="2" customFormat="1" ht="16.5" customHeight="1">
      <c r="A241" s="40"/>
      <c r="B241" s="41"/>
      <c r="C241" s="215" t="s">
        <v>666</v>
      </c>
      <c r="D241" s="215" t="s">
        <v>176</v>
      </c>
      <c r="E241" s="216" t="s">
        <v>3841</v>
      </c>
      <c r="F241" s="217" t="s">
        <v>3842</v>
      </c>
      <c r="G241" s="218" t="s">
        <v>366</v>
      </c>
      <c r="H241" s="219">
        <v>18</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181</v>
      </c>
      <c r="AT241" s="226" t="s">
        <v>176</v>
      </c>
      <c r="AU241" s="226" t="s">
        <v>79</v>
      </c>
      <c r="AY241" s="19" t="s">
        <v>174</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181</v>
      </c>
      <c r="BM241" s="226" t="s">
        <v>1137</v>
      </c>
    </row>
    <row r="242" s="2" customFormat="1">
      <c r="A242" s="40"/>
      <c r="B242" s="41"/>
      <c r="C242" s="42"/>
      <c r="D242" s="228" t="s">
        <v>183</v>
      </c>
      <c r="E242" s="42"/>
      <c r="F242" s="229" t="s">
        <v>3842</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183</v>
      </c>
      <c r="AU242" s="19" t="s">
        <v>79</v>
      </c>
    </row>
    <row r="243" s="2" customFormat="1" ht="16.5" customHeight="1">
      <c r="A243" s="40"/>
      <c r="B243" s="41"/>
      <c r="C243" s="215" t="s">
        <v>673</v>
      </c>
      <c r="D243" s="215" t="s">
        <v>176</v>
      </c>
      <c r="E243" s="216" t="s">
        <v>3841</v>
      </c>
      <c r="F243" s="217" t="s">
        <v>3842</v>
      </c>
      <c r="G243" s="218" t="s">
        <v>366</v>
      </c>
      <c r="H243" s="219">
        <v>3</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181</v>
      </c>
      <c r="AT243" s="226" t="s">
        <v>176</v>
      </c>
      <c r="AU243" s="226" t="s">
        <v>79</v>
      </c>
      <c r="AY243" s="19" t="s">
        <v>174</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181</v>
      </c>
      <c r="BM243" s="226" t="s">
        <v>1150</v>
      </c>
    </row>
    <row r="244" s="2" customFormat="1">
      <c r="A244" s="40"/>
      <c r="B244" s="41"/>
      <c r="C244" s="42"/>
      <c r="D244" s="228" t="s">
        <v>183</v>
      </c>
      <c r="E244" s="42"/>
      <c r="F244" s="229" t="s">
        <v>3842</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183</v>
      </c>
      <c r="AU244" s="19" t="s">
        <v>79</v>
      </c>
    </row>
    <row r="245" s="2" customFormat="1" ht="16.5" customHeight="1">
      <c r="A245" s="40"/>
      <c r="B245" s="41"/>
      <c r="C245" s="215" t="s">
        <v>679</v>
      </c>
      <c r="D245" s="215" t="s">
        <v>176</v>
      </c>
      <c r="E245" s="216" t="s">
        <v>3843</v>
      </c>
      <c r="F245" s="217" t="s">
        <v>3844</v>
      </c>
      <c r="G245" s="218" t="s">
        <v>366</v>
      </c>
      <c r="H245" s="219">
        <v>21</v>
      </c>
      <c r="I245" s="220"/>
      <c r="J245" s="221">
        <f>ROUND(I245*H245,2)</f>
        <v>0</v>
      </c>
      <c r="K245" s="217" t="s">
        <v>19</v>
      </c>
      <c r="L245" s="46"/>
      <c r="M245" s="222" t="s">
        <v>19</v>
      </c>
      <c r="N245" s="223"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181</v>
      </c>
      <c r="AT245" s="226" t="s">
        <v>176</v>
      </c>
      <c r="AU245" s="226" t="s">
        <v>79</v>
      </c>
      <c r="AY245" s="19" t="s">
        <v>174</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181</v>
      </c>
      <c r="BM245" s="226" t="s">
        <v>1164</v>
      </c>
    </row>
    <row r="246" s="2" customFormat="1">
      <c r="A246" s="40"/>
      <c r="B246" s="41"/>
      <c r="C246" s="42"/>
      <c r="D246" s="228" t="s">
        <v>183</v>
      </c>
      <c r="E246" s="42"/>
      <c r="F246" s="229" t="s">
        <v>3844</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183</v>
      </c>
      <c r="AU246" s="19" t="s">
        <v>79</v>
      </c>
    </row>
    <row r="247" s="2" customFormat="1" ht="16.5" customHeight="1">
      <c r="A247" s="40"/>
      <c r="B247" s="41"/>
      <c r="C247" s="215" t="s">
        <v>686</v>
      </c>
      <c r="D247" s="215" t="s">
        <v>176</v>
      </c>
      <c r="E247" s="216" t="s">
        <v>3845</v>
      </c>
      <c r="F247" s="217" t="s">
        <v>3846</v>
      </c>
      <c r="G247" s="218" t="s">
        <v>366</v>
      </c>
      <c r="H247" s="219">
        <v>19</v>
      </c>
      <c r="I247" s="220"/>
      <c r="J247" s="221">
        <f>ROUND(I247*H247,2)</f>
        <v>0</v>
      </c>
      <c r="K247" s="217" t="s">
        <v>19</v>
      </c>
      <c r="L247" s="46"/>
      <c r="M247" s="222" t="s">
        <v>19</v>
      </c>
      <c r="N247" s="223" t="s">
        <v>43</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181</v>
      </c>
      <c r="AT247" s="226" t="s">
        <v>176</v>
      </c>
      <c r="AU247" s="226" t="s">
        <v>79</v>
      </c>
      <c r="AY247" s="19" t="s">
        <v>174</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181</v>
      </c>
      <c r="BM247" s="226" t="s">
        <v>1177</v>
      </c>
    </row>
    <row r="248" s="2" customFormat="1">
      <c r="A248" s="40"/>
      <c r="B248" s="41"/>
      <c r="C248" s="42"/>
      <c r="D248" s="228" t="s">
        <v>183</v>
      </c>
      <c r="E248" s="42"/>
      <c r="F248" s="229" t="s">
        <v>3846</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183</v>
      </c>
      <c r="AU248" s="19" t="s">
        <v>79</v>
      </c>
    </row>
    <row r="249" s="2" customFormat="1" ht="16.5" customHeight="1">
      <c r="A249" s="40"/>
      <c r="B249" s="41"/>
      <c r="C249" s="215" t="s">
        <v>691</v>
      </c>
      <c r="D249" s="215" t="s">
        <v>176</v>
      </c>
      <c r="E249" s="216" t="s">
        <v>3847</v>
      </c>
      <c r="F249" s="217" t="s">
        <v>3848</v>
      </c>
      <c r="G249" s="218" t="s">
        <v>366</v>
      </c>
      <c r="H249" s="219">
        <v>4</v>
      </c>
      <c r="I249" s="220"/>
      <c r="J249" s="221">
        <f>ROUND(I249*H249,2)</f>
        <v>0</v>
      </c>
      <c r="K249" s="217" t="s">
        <v>19</v>
      </c>
      <c r="L249" s="46"/>
      <c r="M249" s="222" t="s">
        <v>19</v>
      </c>
      <c r="N249" s="223" t="s">
        <v>43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181</v>
      </c>
      <c r="AT249" s="226" t="s">
        <v>176</v>
      </c>
      <c r="AU249" s="226" t="s">
        <v>79</v>
      </c>
      <c r="AY249" s="19" t="s">
        <v>174</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181</v>
      </c>
      <c r="BM249" s="226" t="s">
        <v>1192</v>
      </c>
    </row>
    <row r="250" s="2" customFormat="1">
      <c r="A250" s="40"/>
      <c r="B250" s="41"/>
      <c r="C250" s="42"/>
      <c r="D250" s="228" t="s">
        <v>183</v>
      </c>
      <c r="E250" s="42"/>
      <c r="F250" s="229" t="s">
        <v>3848</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183</v>
      </c>
      <c r="AU250" s="19" t="s">
        <v>79</v>
      </c>
    </row>
    <row r="251" s="2" customFormat="1" ht="16.5" customHeight="1">
      <c r="A251" s="40"/>
      <c r="B251" s="41"/>
      <c r="C251" s="215" t="s">
        <v>697</v>
      </c>
      <c r="D251" s="215" t="s">
        <v>176</v>
      </c>
      <c r="E251" s="216" t="s">
        <v>3849</v>
      </c>
      <c r="F251" s="217" t="s">
        <v>3850</v>
      </c>
      <c r="G251" s="218" t="s">
        <v>366</v>
      </c>
      <c r="H251" s="219">
        <v>3</v>
      </c>
      <c r="I251" s="220"/>
      <c r="J251" s="221">
        <f>ROUND(I251*H251,2)</f>
        <v>0</v>
      </c>
      <c r="K251" s="217" t="s">
        <v>19</v>
      </c>
      <c r="L251" s="46"/>
      <c r="M251" s="222" t="s">
        <v>19</v>
      </c>
      <c r="N251" s="223"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181</v>
      </c>
      <c r="AT251" s="226" t="s">
        <v>176</v>
      </c>
      <c r="AU251" s="226" t="s">
        <v>79</v>
      </c>
      <c r="AY251" s="19" t="s">
        <v>174</v>
      </c>
      <c r="BE251" s="227">
        <f>IF(N251="základní",J251,0)</f>
        <v>0</v>
      </c>
      <c r="BF251" s="227">
        <f>IF(N251="snížená",J251,0)</f>
        <v>0</v>
      </c>
      <c r="BG251" s="227">
        <f>IF(N251="zákl. přenesená",J251,0)</f>
        <v>0</v>
      </c>
      <c r="BH251" s="227">
        <f>IF(N251="sníž. přenesená",J251,0)</f>
        <v>0</v>
      </c>
      <c r="BI251" s="227">
        <f>IF(N251="nulová",J251,0)</f>
        <v>0</v>
      </c>
      <c r="BJ251" s="19" t="s">
        <v>79</v>
      </c>
      <c r="BK251" s="227">
        <f>ROUND(I251*H251,2)</f>
        <v>0</v>
      </c>
      <c r="BL251" s="19" t="s">
        <v>181</v>
      </c>
      <c r="BM251" s="226" t="s">
        <v>1204</v>
      </c>
    </row>
    <row r="252" s="2" customFormat="1">
      <c r="A252" s="40"/>
      <c r="B252" s="41"/>
      <c r="C252" s="42"/>
      <c r="D252" s="228" t="s">
        <v>183</v>
      </c>
      <c r="E252" s="42"/>
      <c r="F252" s="229" t="s">
        <v>3850</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183</v>
      </c>
      <c r="AU252" s="19" t="s">
        <v>79</v>
      </c>
    </row>
    <row r="253" s="2" customFormat="1" ht="16.5" customHeight="1">
      <c r="A253" s="40"/>
      <c r="B253" s="41"/>
      <c r="C253" s="215" t="s">
        <v>702</v>
      </c>
      <c r="D253" s="215" t="s">
        <v>176</v>
      </c>
      <c r="E253" s="216" t="s">
        <v>3851</v>
      </c>
      <c r="F253" s="217" t="s">
        <v>3852</v>
      </c>
      <c r="G253" s="218" t="s">
        <v>366</v>
      </c>
      <c r="H253" s="219">
        <v>5</v>
      </c>
      <c r="I253" s="220"/>
      <c r="J253" s="221">
        <f>ROUND(I253*H253,2)</f>
        <v>0</v>
      </c>
      <c r="K253" s="217" t="s">
        <v>19</v>
      </c>
      <c r="L253" s="46"/>
      <c r="M253" s="222" t="s">
        <v>19</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181</v>
      </c>
      <c r="AT253" s="226" t="s">
        <v>176</v>
      </c>
      <c r="AU253" s="226" t="s">
        <v>79</v>
      </c>
      <c r="AY253" s="19" t="s">
        <v>174</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181</v>
      </c>
      <c r="BM253" s="226" t="s">
        <v>1219</v>
      </c>
    </row>
    <row r="254" s="2" customFormat="1">
      <c r="A254" s="40"/>
      <c r="B254" s="41"/>
      <c r="C254" s="42"/>
      <c r="D254" s="228" t="s">
        <v>183</v>
      </c>
      <c r="E254" s="42"/>
      <c r="F254" s="229" t="s">
        <v>3852</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183</v>
      </c>
      <c r="AU254" s="19" t="s">
        <v>79</v>
      </c>
    </row>
    <row r="255" s="2" customFormat="1" ht="16.5" customHeight="1">
      <c r="A255" s="40"/>
      <c r="B255" s="41"/>
      <c r="C255" s="215" t="s">
        <v>712</v>
      </c>
      <c r="D255" s="215" t="s">
        <v>176</v>
      </c>
      <c r="E255" s="216" t="s">
        <v>3851</v>
      </c>
      <c r="F255" s="217" t="s">
        <v>3852</v>
      </c>
      <c r="G255" s="218" t="s">
        <v>366</v>
      </c>
      <c r="H255" s="219">
        <v>1</v>
      </c>
      <c r="I255" s="220"/>
      <c r="J255" s="221">
        <f>ROUND(I255*H255,2)</f>
        <v>0</v>
      </c>
      <c r="K255" s="217" t="s">
        <v>19</v>
      </c>
      <c r="L255" s="46"/>
      <c r="M255" s="222" t="s">
        <v>19</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181</v>
      </c>
      <c r="AT255" s="226" t="s">
        <v>176</v>
      </c>
      <c r="AU255" s="226" t="s">
        <v>79</v>
      </c>
      <c r="AY255" s="19" t="s">
        <v>174</v>
      </c>
      <c r="BE255" s="227">
        <f>IF(N255="základní",J255,0)</f>
        <v>0</v>
      </c>
      <c r="BF255" s="227">
        <f>IF(N255="snížená",J255,0)</f>
        <v>0</v>
      </c>
      <c r="BG255" s="227">
        <f>IF(N255="zákl. přenesená",J255,0)</f>
        <v>0</v>
      </c>
      <c r="BH255" s="227">
        <f>IF(N255="sníž. přenesená",J255,0)</f>
        <v>0</v>
      </c>
      <c r="BI255" s="227">
        <f>IF(N255="nulová",J255,0)</f>
        <v>0</v>
      </c>
      <c r="BJ255" s="19" t="s">
        <v>79</v>
      </c>
      <c r="BK255" s="227">
        <f>ROUND(I255*H255,2)</f>
        <v>0</v>
      </c>
      <c r="BL255" s="19" t="s">
        <v>181</v>
      </c>
      <c r="BM255" s="226" t="s">
        <v>1232</v>
      </c>
    </row>
    <row r="256" s="2" customFormat="1">
      <c r="A256" s="40"/>
      <c r="B256" s="41"/>
      <c r="C256" s="42"/>
      <c r="D256" s="228" t="s">
        <v>183</v>
      </c>
      <c r="E256" s="42"/>
      <c r="F256" s="229" t="s">
        <v>3852</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183</v>
      </c>
      <c r="AU256" s="19" t="s">
        <v>79</v>
      </c>
    </row>
    <row r="257" s="2" customFormat="1" ht="16.5" customHeight="1">
      <c r="A257" s="40"/>
      <c r="B257" s="41"/>
      <c r="C257" s="215" t="s">
        <v>717</v>
      </c>
      <c r="D257" s="215" t="s">
        <v>176</v>
      </c>
      <c r="E257" s="216" t="s">
        <v>3853</v>
      </c>
      <c r="F257" s="217" t="s">
        <v>3854</v>
      </c>
      <c r="G257" s="218" t="s">
        <v>366</v>
      </c>
      <c r="H257" s="219">
        <v>5</v>
      </c>
      <c r="I257" s="220"/>
      <c r="J257" s="221">
        <f>ROUND(I257*H257,2)</f>
        <v>0</v>
      </c>
      <c r="K257" s="217" t="s">
        <v>19</v>
      </c>
      <c r="L257" s="46"/>
      <c r="M257" s="222" t="s">
        <v>19</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181</v>
      </c>
      <c r="AT257" s="226" t="s">
        <v>176</v>
      </c>
      <c r="AU257" s="226" t="s">
        <v>79</v>
      </c>
      <c r="AY257" s="19" t="s">
        <v>174</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181</v>
      </c>
      <c r="BM257" s="226" t="s">
        <v>1245</v>
      </c>
    </row>
    <row r="258" s="2" customFormat="1">
      <c r="A258" s="40"/>
      <c r="B258" s="41"/>
      <c r="C258" s="42"/>
      <c r="D258" s="228" t="s">
        <v>183</v>
      </c>
      <c r="E258" s="42"/>
      <c r="F258" s="229" t="s">
        <v>3854</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183</v>
      </c>
      <c r="AU258" s="19" t="s">
        <v>79</v>
      </c>
    </row>
    <row r="259" s="2" customFormat="1" ht="16.5" customHeight="1">
      <c r="A259" s="40"/>
      <c r="B259" s="41"/>
      <c r="C259" s="215" t="s">
        <v>722</v>
      </c>
      <c r="D259" s="215" t="s">
        <v>176</v>
      </c>
      <c r="E259" s="216" t="s">
        <v>3855</v>
      </c>
      <c r="F259" s="217" t="s">
        <v>3856</v>
      </c>
      <c r="G259" s="218" t="s">
        <v>366</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181</v>
      </c>
      <c r="AT259" s="226" t="s">
        <v>176</v>
      </c>
      <c r="AU259" s="226" t="s">
        <v>79</v>
      </c>
      <c r="AY259" s="19" t="s">
        <v>174</v>
      </c>
      <c r="BE259" s="227">
        <f>IF(N259="základní",J259,0)</f>
        <v>0</v>
      </c>
      <c r="BF259" s="227">
        <f>IF(N259="snížená",J259,0)</f>
        <v>0</v>
      </c>
      <c r="BG259" s="227">
        <f>IF(N259="zákl. přenesená",J259,0)</f>
        <v>0</v>
      </c>
      <c r="BH259" s="227">
        <f>IF(N259="sníž. přenesená",J259,0)</f>
        <v>0</v>
      </c>
      <c r="BI259" s="227">
        <f>IF(N259="nulová",J259,0)</f>
        <v>0</v>
      </c>
      <c r="BJ259" s="19" t="s">
        <v>79</v>
      </c>
      <c r="BK259" s="227">
        <f>ROUND(I259*H259,2)</f>
        <v>0</v>
      </c>
      <c r="BL259" s="19" t="s">
        <v>181</v>
      </c>
      <c r="BM259" s="226" t="s">
        <v>1262</v>
      </c>
    </row>
    <row r="260" s="2" customFormat="1">
      <c r="A260" s="40"/>
      <c r="B260" s="41"/>
      <c r="C260" s="42"/>
      <c r="D260" s="228" t="s">
        <v>183</v>
      </c>
      <c r="E260" s="42"/>
      <c r="F260" s="229" t="s">
        <v>3856</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183</v>
      </c>
      <c r="AU260" s="19" t="s">
        <v>79</v>
      </c>
    </row>
    <row r="261" s="2" customFormat="1" ht="16.5" customHeight="1">
      <c r="A261" s="40"/>
      <c r="B261" s="41"/>
      <c r="C261" s="215" t="s">
        <v>727</v>
      </c>
      <c r="D261" s="215" t="s">
        <v>176</v>
      </c>
      <c r="E261" s="216" t="s">
        <v>3857</v>
      </c>
      <c r="F261" s="217" t="s">
        <v>3858</v>
      </c>
      <c r="G261" s="218" t="s">
        <v>366</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181</v>
      </c>
      <c r="AT261" s="226" t="s">
        <v>176</v>
      </c>
      <c r="AU261" s="226" t="s">
        <v>79</v>
      </c>
      <c r="AY261" s="19" t="s">
        <v>174</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181</v>
      </c>
      <c r="BM261" s="226" t="s">
        <v>1273</v>
      </c>
    </row>
    <row r="262" s="2" customFormat="1">
      <c r="A262" s="40"/>
      <c r="B262" s="41"/>
      <c r="C262" s="42"/>
      <c r="D262" s="228" t="s">
        <v>183</v>
      </c>
      <c r="E262" s="42"/>
      <c r="F262" s="229" t="s">
        <v>3858</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183</v>
      </c>
      <c r="AU262" s="19" t="s">
        <v>79</v>
      </c>
    </row>
    <row r="263" s="2" customFormat="1" ht="16.5" customHeight="1">
      <c r="A263" s="40"/>
      <c r="B263" s="41"/>
      <c r="C263" s="215" t="s">
        <v>733</v>
      </c>
      <c r="D263" s="215" t="s">
        <v>176</v>
      </c>
      <c r="E263" s="216" t="s">
        <v>3859</v>
      </c>
      <c r="F263" s="217" t="s">
        <v>3860</v>
      </c>
      <c r="G263" s="218" t="s">
        <v>366</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181</v>
      </c>
      <c r="AT263" s="226" t="s">
        <v>176</v>
      </c>
      <c r="AU263" s="226" t="s">
        <v>79</v>
      </c>
      <c r="AY263" s="19" t="s">
        <v>174</v>
      </c>
      <c r="BE263" s="227">
        <f>IF(N263="základní",J263,0)</f>
        <v>0</v>
      </c>
      <c r="BF263" s="227">
        <f>IF(N263="snížená",J263,0)</f>
        <v>0</v>
      </c>
      <c r="BG263" s="227">
        <f>IF(N263="zákl. přenesená",J263,0)</f>
        <v>0</v>
      </c>
      <c r="BH263" s="227">
        <f>IF(N263="sníž. přenesená",J263,0)</f>
        <v>0</v>
      </c>
      <c r="BI263" s="227">
        <f>IF(N263="nulová",J263,0)</f>
        <v>0</v>
      </c>
      <c r="BJ263" s="19" t="s">
        <v>79</v>
      </c>
      <c r="BK263" s="227">
        <f>ROUND(I263*H263,2)</f>
        <v>0</v>
      </c>
      <c r="BL263" s="19" t="s">
        <v>181</v>
      </c>
      <c r="BM263" s="226" t="s">
        <v>1283</v>
      </c>
    </row>
    <row r="264" s="2" customFormat="1">
      <c r="A264" s="40"/>
      <c r="B264" s="41"/>
      <c r="C264" s="42"/>
      <c r="D264" s="228" t="s">
        <v>183</v>
      </c>
      <c r="E264" s="42"/>
      <c r="F264" s="229" t="s">
        <v>3860</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183</v>
      </c>
      <c r="AU264" s="19" t="s">
        <v>79</v>
      </c>
    </row>
    <row r="265" s="2" customFormat="1" ht="16.5" customHeight="1">
      <c r="A265" s="40"/>
      <c r="B265" s="41"/>
      <c r="C265" s="215" t="s">
        <v>738</v>
      </c>
      <c r="D265" s="215" t="s">
        <v>176</v>
      </c>
      <c r="E265" s="216" t="s">
        <v>3861</v>
      </c>
      <c r="F265" s="217" t="s">
        <v>3862</v>
      </c>
      <c r="G265" s="218" t="s">
        <v>366</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181</v>
      </c>
      <c r="AT265" s="226" t="s">
        <v>176</v>
      </c>
      <c r="AU265" s="226" t="s">
        <v>79</v>
      </c>
      <c r="AY265" s="19" t="s">
        <v>174</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181</v>
      </c>
      <c r="BM265" s="226" t="s">
        <v>1297</v>
      </c>
    </row>
    <row r="266" s="2" customFormat="1">
      <c r="A266" s="40"/>
      <c r="B266" s="41"/>
      <c r="C266" s="42"/>
      <c r="D266" s="228" t="s">
        <v>183</v>
      </c>
      <c r="E266" s="42"/>
      <c r="F266" s="229" t="s">
        <v>3862</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183</v>
      </c>
      <c r="AU266" s="19" t="s">
        <v>79</v>
      </c>
    </row>
    <row r="267" s="2" customFormat="1" ht="21.75" customHeight="1">
      <c r="A267" s="40"/>
      <c r="B267" s="41"/>
      <c r="C267" s="215" t="s">
        <v>744</v>
      </c>
      <c r="D267" s="215" t="s">
        <v>176</v>
      </c>
      <c r="E267" s="216" t="s">
        <v>3863</v>
      </c>
      <c r="F267" s="217" t="s">
        <v>3864</v>
      </c>
      <c r="G267" s="218" t="s">
        <v>179</v>
      </c>
      <c r="H267" s="219">
        <v>800</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181</v>
      </c>
      <c r="AT267" s="226" t="s">
        <v>176</v>
      </c>
      <c r="AU267" s="226" t="s">
        <v>79</v>
      </c>
      <c r="AY267" s="19" t="s">
        <v>174</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181</v>
      </c>
      <c r="BM267" s="226" t="s">
        <v>1312</v>
      </c>
    </row>
    <row r="268" s="2" customFormat="1">
      <c r="A268" s="40"/>
      <c r="B268" s="41"/>
      <c r="C268" s="42"/>
      <c r="D268" s="228" t="s">
        <v>183</v>
      </c>
      <c r="E268" s="42"/>
      <c r="F268" s="229" t="s">
        <v>3864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183</v>
      </c>
      <c r="AU268" s="19" t="s">
        <v>79</v>
      </c>
    </row>
    <row r="269" s="2" customFormat="1" ht="16.5" customHeight="1">
      <c r="A269" s="40"/>
      <c r="B269" s="41"/>
      <c r="C269" s="215" t="s">
        <v>750</v>
      </c>
      <c r="D269" s="215" t="s">
        <v>176</v>
      </c>
      <c r="E269" s="216" t="s">
        <v>3865</v>
      </c>
      <c r="F269" s="217" t="s">
        <v>3866</v>
      </c>
      <c r="G269" s="218" t="s">
        <v>179</v>
      </c>
      <c r="H269" s="219">
        <v>700</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181</v>
      </c>
      <c r="AT269" s="226" t="s">
        <v>176</v>
      </c>
      <c r="AU269" s="226" t="s">
        <v>79</v>
      </c>
      <c r="AY269" s="19" t="s">
        <v>174</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181</v>
      </c>
      <c r="BM269" s="226" t="s">
        <v>1324</v>
      </c>
    </row>
    <row r="270" s="2" customFormat="1">
      <c r="A270" s="40"/>
      <c r="B270" s="41"/>
      <c r="C270" s="42"/>
      <c r="D270" s="228" t="s">
        <v>183</v>
      </c>
      <c r="E270" s="42"/>
      <c r="F270" s="229" t="s">
        <v>3866</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183</v>
      </c>
      <c r="AU270" s="19" t="s">
        <v>79</v>
      </c>
    </row>
    <row r="271" s="2" customFormat="1" ht="16.5" customHeight="1">
      <c r="A271" s="40"/>
      <c r="B271" s="41"/>
      <c r="C271" s="215" t="s">
        <v>758</v>
      </c>
      <c r="D271" s="215" t="s">
        <v>176</v>
      </c>
      <c r="E271" s="216" t="s">
        <v>3867</v>
      </c>
      <c r="F271" s="217" t="s">
        <v>3868</v>
      </c>
      <c r="G271" s="218" t="s">
        <v>179</v>
      </c>
      <c r="H271" s="219">
        <v>150</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181</v>
      </c>
      <c r="AT271" s="226" t="s">
        <v>176</v>
      </c>
      <c r="AU271" s="226" t="s">
        <v>79</v>
      </c>
      <c r="AY271" s="19" t="s">
        <v>174</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181</v>
      </c>
      <c r="BM271" s="226" t="s">
        <v>1336</v>
      </c>
    </row>
    <row r="272" s="2" customFormat="1">
      <c r="A272" s="40"/>
      <c r="B272" s="41"/>
      <c r="C272" s="42"/>
      <c r="D272" s="228" t="s">
        <v>183</v>
      </c>
      <c r="E272" s="42"/>
      <c r="F272" s="229" t="s">
        <v>3868</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183</v>
      </c>
      <c r="AU272" s="19" t="s">
        <v>79</v>
      </c>
    </row>
    <row r="273" s="2" customFormat="1" ht="16.5" customHeight="1">
      <c r="A273" s="40"/>
      <c r="B273" s="41"/>
      <c r="C273" s="215" t="s">
        <v>765</v>
      </c>
      <c r="D273" s="215" t="s">
        <v>176</v>
      </c>
      <c r="E273" s="216" t="s">
        <v>3869</v>
      </c>
      <c r="F273" s="217" t="s">
        <v>3870</v>
      </c>
      <c r="G273" s="218" t="s">
        <v>179</v>
      </c>
      <c r="H273" s="219">
        <v>150</v>
      </c>
      <c r="I273" s="220"/>
      <c r="J273" s="221">
        <f>ROUND(I273*H273,2)</f>
        <v>0</v>
      </c>
      <c r="K273" s="217" t="s">
        <v>19</v>
      </c>
      <c r="L273" s="46"/>
      <c r="M273" s="222" t="s">
        <v>19</v>
      </c>
      <c r="N273" s="223"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181</v>
      </c>
      <c r="AT273" s="226" t="s">
        <v>176</v>
      </c>
      <c r="AU273" s="226" t="s">
        <v>79</v>
      </c>
      <c r="AY273" s="19" t="s">
        <v>174</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181</v>
      </c>
      <c r="BM273" s="226" t="s">
        <v>1347</v>
      </c>
    </row>
    <row r="274" s="2" customFormat="1">
      <c r="A274" s="40"/>
      <c r="B274" s="41"/>
      <c r="C274" s="42"/>
      <c r="D274" s="228" t="s">
        <v>183</v>
      </c>
      <c r="E274" s="42"/>
      <c r="F274" s="229" t="s">
        <v>3870</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183</v>
      </c>
      <c r="AU274" s="19" t="s">
        <v>79</v>
      </c>
    </row>
    <row r="275" s="2" customFormat="1" ht="16.5" customHeight="1">
      <c r="A275" s="40"/>
      <c r="B275" s="41"/>
      <c r="C275" s="215" t="s">
        <v>771</v>
      </c>
      <c r="D275" s="215" t="s">
        <v>176</v>
      </c>
      <c r="E275" s="216" t="s">
        <v>3871</v>
      </c>
      <c r="F275" s="217" t="s">
        <v>3872</v>
      </c>
      <c r="G275" s="218" t="s">
        <v>179</v>
      </c>
      <c r="H275" s="219">
        <v>1700</v>
      </c>
      <c r="I275" s="220"/>
      <c r="J275" s="221">
        <f>ROUND(I275*H275,2)</f>
        <v>0</v>
      </c>
      <c r="K275" s="217" t="s">
        <v>19</v>
      </c>
      <c r="L275" s="46"/>
      <c r="M275" s="222" t="s">
        <v>19</v>
      </c>
      <c r="N275" s="223"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181</v>
      </c>
      <c r="AT275" s="226" t="s">
        <v>176</v>
      </c>
      <c r="AU275" s="226" t="s">
        <v>79</v>
      </c>
      <c r="AY275" s="19" t="s">
        <v>174</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181</v>
      </c>
      <c r="BM275" s="226" t="s">
        <v>1359</v>
      </c>
    </row>
    <row r="276" s="2" customFormat="1">
      <c r="A276" s="40"/>
      <c r="B276" s="41"/>
      <c r="C276" s="42"/>
      <c r="D276" s="228" t="s">
        <v>183</v>
      </c>
      <c r="E276" s="42"/>
      <c r="F276" s="229" t="s">
        <v>3872</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183</v>
      </c>
      <c r="AU276" s="19" t="s">
        <v>79</v>
      </c>
    </row>
    <row r="277" s="2" customFormat="1" ht="16.5" customHeight="1">
      <c r="A277" s="40"/>
      <c r="B277" s="41"/>
      <c r="C277" s="215" t="s">
        <v>777</v>
      </c>
      <c r="D277" s="215" t="s">
        <v>176</v>
      </c>
      <c r="E277" s="216" t="s">
        <v>3873</v>
      </c>
      <c r="F277" s="217" t="s">
        <v>3874</v>
      </c>
      <c r="G277" s="218" t="s">
        <v>3875</v>
      </c>
      <c r="H277" s="219">
        <v>16</v>
      </c>
      <c r="I277" s="220"/>
      <c r="J277" s="221">
        <f>ROUND(I277*H277,2)</f>
        <v>0</v>
      </c>
      <c r="K277" s="217" t="s">
        <v>19</v>
      </c>
      <c r="L277" s="46"/>
      <c r="M277" s="222" t="s">
        <v>19</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181</v>
      </c>
      <c r="AT277" s="226" t="s">
        <v>176</v>
      </c>
      <c r="AU277" s="226" t="s">
        <v>79</v>
      </c>
      <c r="AY277" s="19" t="s">
        <v>174</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181</v>
      </c>
      <c r="BM277" s="226" t="s">
        <v>1370</v>
      </c>
    </row>
    <row r="278" s="2" customFormat="1">
      <c r="A278" s="40"/>
      <c r="B278" s="41"/>
      <c r="C278" s="42"/>
      <c r="D278" s="228" t="s">
        <v>183</v>
      </c>
      <c r="E278" s="42"/>
      <c r="F278" s="229" t="s">
        <v>3874</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183</v>
      </c>
      <c r="AU278" s="19" t="s">
        <v>79</v>
      </c>
    </row>
    <row r="279" s="2" customFormat="1" ht="16.5" customHeight="1">
      <c r="A279" s="40"/>
      <c r="B279" s="41"/>
      <c r="C279" s="215" t="s">
        <v>784</v>
      </c>
      <c r="D279" s="215" t="s">
        <v>176</v>
      </c>
      <c r="E279" s="216" t="s">
        <v>3876</v>
      </c>
      <c r="F279" s="217" t="s">
        <v>3877</v>
      </c>
      <c r="G279" s="218" t="s">
        <v>3875</v>
      </c>
      <c r="H279" s="219">
        <v>4</v>
      </c>
      <c r="I279" s="220"/>
      <c r="J279" s="221">
        <f>ROUND(I279*H279,2)</f>
        <v>0</v>
      </c>
      <c r="K279" s="217" t="s">
        <v>19</v>
      </c>
      <c r="L279" s="46"/>
      <c r="M279" s="222" t="s">
        <v>19</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181</v>
      </c>
      <c r="AT279" s="226" t="s">
        <v>176</v>
      </c>
      <c r="AU279" s="226" t="s">
        <v>79</v>
      </c>
      <c r="AY279" s="19" t="s">
        <v>174</v>
      </c>
      <c r="BE279" s="227">
        <f>IF(N279="základní",J279,0)</f>
        <v>0</v>
      </c>
      <c r="BF279" s="227">
        <f>IF(N279="snížená",J279,0)</f>
        <v>0</v>
      </c>
      <c r="BG279" s="227">
        <f>IF(N279="zákl. přenesená",J279,0)</f>
        <v>0</v>
      </c>
      <c r="BH279" s="227">
        <f>IF(N279="sníž. přenesená",J279,0)</f>
        <v>0</v>
      </c>
      <c r="BI279" s="227">
        <f>IF(N279="nulová",J279,0)</f>
        <v>0</v>
      </c>
      <c r="BJ279" s="19" t="s">
        <v>79</v>
      </c>
      <c r="BK279" s="227">
        <f>ROUND(I279*H279,2)</f>
        <v>0</v>
      </c>
      <c r="BL279" s="19" t="s">
        <v>181</v>
      </c>
      <c r="BM279" s="226" t="s">
        <v>1383</v>
      </c>
    </row>
    <row r="280" s="2" customFormat="1">
      <c r="A280" s="40"/>
      <c r="B280" s="41"/>
      <c r="C280" s="42"/>
      <c r="D280" s="228" t="s">
        <v>183</v>
      </c>
      <c r="E280" s="42"/>
      <c r="F280" s="229" t="s">
        <v>3877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183</v>
      </c>
      <c r="AU280" s="19" t="s">
        <v>79</v>
      </c>
    </row>
    <row r="281" s="2" customFormat="1" ht="16.5" customHeight="1">
      <c r="A281" s="40"/>
      <c r="B281" s="41"/>
      <c r="C281" s="215" t="s">
        <v>790</v>
      </c>
      <c r="D281" s="215" t="s">
        <v>176</v>
      </c>
      <c r="E281" s="216" t="s">
        <v>3878</v>
      </c>
      <c r="F281" s="217" t="s">
        <v>3879</v>
      </c>
      <c r="G281" s="218" t="s">
        <v>366</v>
      </c>
      <c r="H281" s="219">
        <v>1</v>
      </c>
      <c r="I281" s="220"/>
      <c r="J281" s="221">
        <f>ROUND(I281*H281,2)</f>
        <v>0</v>
      </c>
      <c r="K281" s="217" t="s">
        <v>19</v>
      </c>
      <c r="L281" s="46"/>
      <c r="M281" s="222" t="s">
        <v>19</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181</v>
      </c>
      <c r="AT281" s="226" t="s">
        <v>176</v>
      </c>
      <c r="AU281" s="226" t="s">
        <v>79</v>
      </c>
      <c r="AY281" s="19" t="s">
        <v>174</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181</v>
      </c>
      <c r="BM281" s="226" t="s">
        <v>1397</v>
      </c>
    </row>
    <row r="282" s="2" customFormat="1">
      <c r="A282" s="40"/>
      <c r="B282" s="41"/>
      <c r="C282" s="42"/>
      <c r="D282" s="228" t="s">
        <v>183</v>
      </c>
      <c r="E282" s="42"/>
      <c r="F282" s="229" t="s">
        <v>3879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183</v>
      </c>
      <c r="AU282" s="19" t="s">
        <v>79</v>
      </c>
    </row>
    <row r="283" s="2" customFormat="1" ht="21.75" customHeight="1">
      <c r="A283" s="40"/>
      <c r="B283" s="41"/>
      <c r="C283" s="215" t="s">
        <v>796</v>
      </c>
      <c r="D283" s="215" t="s">
        <v>176</v>
      </c>
      <c r="E283" s="216" t="s">
        <v>3880</v>
      </c>
      <c r="F283" s="217" t="s">
        <v>3881</v>
      </c>
      <c r="G283" s="218" t="s">
        <v>366</v>
      </c>
      <c r="H283" s="219">
        <v>2</v>
      </c>
      <c r="I283" s="220"/>
      <c r="J283" s="221">
        <f>ROUND(I283*H283,2)</f>
        <v>0</v>
      </c>
      <c r="K283" s="217" t="s">
        <v>19</v>
      </c>
      <c r="L283" s="46"/>
      <c r="M283" s="222" t="s">
        <v>19</v>
      </c>
      <c r="N283" s="223"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181</v>
      </c>
      <c r="AT283" s="226" t="s">
        <v>176</v>
      </c>
      <c r="AU283" s="226" t="s">
        <v>79</v>
      </c>
      <c r="AY283" s="19" t="s">
        <v>174</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181</v>
      </c>
      <c r="BM283" s="226" t="s">
        <v>1406</v>
      </c>
    </row>
    <row r="284" s="2" customFormat="1">
      <c r="A284" s="40"/>
      <c r="B284" s="41"/>
      <c r="C284" s="42"/>
      <c r="D284" s="228" t="s">
        <v>183</v>
      </c>
      <c r="E284" s="42"/>
      <c r="F284" s="229" t="s">
        <v>3881</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183</v>
      </c>
      <c r="AU284" s="19" t="s">
        <v>79</v>
      </c>
    </row>
    <row r="285" s="12" customFormat="1" ht="25.92" customHeight="1">
      <c r="A285" s="12"/>
      <c r="B285" s="199"/>
      <c r="C285" s="200"/>
      <c r="D285" s="201" t="s">
        <v>71</v>
      </c>
      <c r="E285" s="202" t="s">
        <v>3882</v>
      </c>
      <c r="F285" s="202" t="s">
        <v>3883</v>
      </c>
      <c r="G285" s="200"/>
      <c r="H285" s="200"/>
      <c r="I285" s="203"/>
      <c r="J285" s="204">
        <f>BK285</f>
        <v>0</v>
      </c>
      <c r="K285" s="200"/>
      <c r="L285" s="205"/>
      <c r="M285" s="206"/>
      <c r="N285" s="207"/>
      <c r="O285" s="207"/>
      <c r="P285" s="208">
        <f>SUM(P286:P333)</f>
        <v>0</v>
      </c>
      <c r="Q285" s="207"/>
      <c r="R285" s="208">
        <f>SUM(R286:R333)</f>
        <v>0</v>
      </c>
      <c r="S285" s="207"/>
      <c r="T285" s="209">
        <f>SUM(T286:T333)</f>
        <v>0</v>
      </c>
      <c r="U285" s="12"/>
      <c r="V285" s="12"/>
      <c r="W285" s="12"/>
      <c r="X285" s="12"/>
      <c r="Y285" s="12"/>
      <c r="Z285" s="12"/>
      <c r="AA285" s="12"/>
      <c r="AB285" s="12"/>
      <c r="AC285" s="12"/>
      <c r="AD285" s="12"/>
      <c r="AE285" s="12"/>
      <c r="AR285" s="210" t="s">
        <v>79</v>
      </c>
      <c r="AT285" s="211" t="s">
        <v>71</v>
      </c>
      <c r="AU285" s="211" t="s">
        <v>72</v>
      </c>
      <c r="AY285" s="210" t="s">
        <v>174</v>
      </c>
      <c r="BK285" s="212">
        <f>SUM(BK286:BK333)</f>
        <v>0</v>
      </c>
    </row>
    <row r="286" s="2" customFormat="1" ht="16.5" customHeight="1">
      <c r="A286" s="40"/>
      <c r="B286" s="41"/>
      <c r="C286" s="215" t="s">
        <v>801</v>
      </c>
      <c r="D286" s="215" t="s">
        <v>176</v>
      </c>
      <c r="E286" s="216" t="s">
        <v>3884</v>
      </c>
      <c r="F286" s="217" t="s">
        <v>3885</v>
      </c>
      <c r="G286" s="218" t="s">
        <v>366</v>
      </c>
      <c r="H286" s="219">
        <v>2</v>
      </c>
      <c r="I286" s="220"/>
      <c r="J286" s="221">
        <f>ROUND(I286*H286,2)</f>
        <v>0</v>
      </c>
      <c r="K286" s="217" t="s">
        <v>19</v>
      </c>
      <c r="L286" s="46"/>
      <c r="M286" s="222" t="s">
        <v>19</v>
      </c>
      <c r="N286" s="223" t="s">
        <v>43</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181</v>
      </c>
      <c r="AT286" s="226" t="s">
        <v>176</v>
      </c>
      <c r="AU286" s="226" t="s">
        <v>79</v>
      </c>
      <c r="AY286" s="19" t="s">
        <v>174</v>
      </c>
      <c r="BE286" s="227">
        <f>IF(N286="základní",J286,0)</f>
        <v>0</v>
      </c>
      <c r="BF286" s="227">
        <f>IF(N286="snížená",J286,0)</f>
        <v>0</v>
      </c>
      <c r="BG286" s="227">
        <f>IF(N286="zákl. přenesená",J286,0)</f>
        <v>0</v>
      </c>
      <c r="BH286" s="227">
        <f>IF(N286="sníž. přenesená",J286,0)</f>
        <v>0</v>
      </c>
      <c r="BI286" s="227">
        <f>IF(N286="nulová",J286,0)</f>
        <v>0</v>
      </c>
      <c r="BJ286" s="19" t="s">
        <v>79</v>
      </c>
      <c r="BK286" s="227">
        <f>ROUND(I286*H286,2)</f>
        <v>0</v>
      </c>
      <c r="BL286" s="19" t="s">
        <v>181</v>
      </c>
      <c r="BM286" s="226" t="s">
        <v>1417</v>
      </c>
    </row>
    <row r="287" s="2" customFormat="1">
      <c r="A287" s="40"/>
      <c r="B287" s="41"/>
      <c r="C287" s="42"/>
      <c r="D287" s="228" t="s">
        <v>183</v>
      </c>
      <c r="E287" s="42"/>
      <c r="F287" s="229" t="s">
        <v>3885</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183</v>
      </c>
      <c r="AU287" s="19" t="s">
        <v>79</v>
      </c>
    </row>
    <row r="288" s="2" customFormat="1" ht="16.5" customHeight="1">
      <c r="A288" s="40"/>
      <c r="B288" s="41"/>
      <c r="C288" s="215" t="s">
        <v>806</v>
      </c>
      <c r="D288" s="215" t="s">
        <v>176</v>
      </c>
      <c r="E288" s="216" t="s">
        <v>3886</v>
      </c>
      <c r="F288" s="217" t="s">
        <v>3887</v>
      </c>
      <c r="G288" s="218" t="s">
        <v>366</v>
      </c>
      <c r="H288" s="219">
        <v>1</v>
      </c>
      <c r="I288" s="220"/>
      <c r="J288" s="221">
        <f>ROUND(I288*H288,2)</f>
        <v>0</v>
      </c>
      <c r="K288" s="217" t="s">
        <v>19</v>
      </c>
      <c r="L288" s="46"/>
      <c r="M288" s="222" t="s">
        <v>19</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181</v>
      </c>
      <c r="AT288" s="226" t="s">
        <v>176</v>
      </c>
      <c r="AU288" s="226" t="s">
        <v>79</v>
      </c>
      <c r="AY288" s="19" t="s">
        <v>174</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181</v>
      </c>
      <c r="BM288" s="226" t="s">
        <v>1431</v>
      </c>
    </row>
    <row r="289" s="2" customFormat="1">
      <c r="A289" s="40"/>
      <c r="B289" s="41"/>
      <c r="C289" s="42"/>
      <c r="D289" s="228" t="s">
        <v>183</v>
      </c>
      <c r="E289" s="42"/>
      <c r="F289" s="229" t="s">
        <v>3887</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183</v>
      </c>
      <c r="AU289" s="19" t="s">
        <v>79</v>
      </c>
    </row>
    <row r="290" s="2" customFormat="1" ht="16.5" customHeight="1">
      <c r="A290" s="40"/>
      <c r="B290" s="41"/>
      <c r="C290" s="215" t="s">
        <v>808</v>
      </c>
      <c r="D290" s="215" t="s">
        <v>176</v>
      </c>
      <c r="E290" s="216" t="s">
        <v>3888</v>
      </c>
      <c r="F290" s="217" t="s">
        <v>3773</v>
      </c>
      <c r="G290" s="218" t="s">
        <v>366</v>
      </c>
      <c r="H290" s="219">
        <v>2</v>
      </c>
      <c r="I290" s="220"/>
      <c r="J290" s="221">
        <f>ROUND(I290*H290,2)</f>
        <v>0</v>
      </c>
      <c r="K290" s="217" t="s">
        <v>19</v>
      </c>
      <c r="L290" s="46"/>
      <c r="M290" s="222" t="s">
        <v>19</v>
      </c>
      <c r="N290" s="223" t="s">
        <v>43</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181</v>
      </c>
      <c r="AT290" s="226" t="s">
        <v>176</v>
      </c>
      <c r="AU290" s="226" t="s">
        <v>79</v>
      </c>
      <c r="AY290" s="19" t="s">
        <v>174</v>
      </c>
      <c r="BE290" s="227">
        <f>IF(N290="základní",J290,0)</f>
        <v>0</v>
      </c>
      <c r="BF290" s="227">
        <f>IF(N290="snížená",J290,0)</f>
        <v>0</v>
      </c>
      <c r="BG290" s="227">
        <f>IF(N290="zákl. přenesená",J290,0)</f>
        <v>0</v>
      </c>
      <c r="BH290" s="227">
        <f>IF(N290="sníž. přenesená",J290,0)</f>
        <v>0</v>
      </c>
      <c r="BI290" s="227">
        <f>IF(N290="nulová",J290,0)</f>
        <v>0</v>
      </c>
      <c r="BJ290" s="19" t="s">
        <v>79</v>
      </c>
      <c r="BK290" s="227">
        <f>ROUND(I290*H290,2)</f>
        <v>0</v>
      </c>
      <c r="BL290" s="19" t="s">
        <v>181</v>
      </c>
      <c r="BM290" s="226" t="s">
        <v>1442</v>
      </c>
    </row>
    <row r="291" s="2" customFormat="1">
      <c r="A291" s="40"/>
      <c r="B291" s="41"/>
      <c r="C291" s="42"/>
      <c r="D291" s="228" t="s">
        <v>183</v>
      </c>
      <c r="E291" s="42"/>
      <c r="F291" s="229" t="s">
        <v>3773</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183</v>
      </c>
      <c r="AU291" s="19" t="s">
        <v>79</v>
      </c>
    </row>
    <row r="292" s="2" customFormat="1" ht="16.5" customHeight="1">
      <c r="A292" s="40"/>
      <c r="B292" s="41"/>
      <c r="C292" s="215" t="s">
        <v>814</v>
      </c>
      <c r="D292" s="215" t="s">
        <v>176</v>
      </c>
      <c r="E292" s="216" t="s">
        <v>3889</v>
      </c>
      <c r="F292" s="217" t="s">
        <v>3890</v>
      </c>
      <c r="G292" s="218" t="s">
        <v>366</v>
      </c>
      <c r="H292" s="219">
        <v>6</v>
      </c>
      <c r="I292" s="220"/>
      <c r="J292" s="221">
        <f>ROUND(I292*H292,2)</f>
        <v>0</v>
      </c>
      <c r="K292" s="217" t="s">
        <v>19</v>
      </c>
      <c r="L292" s="46"/>
      <c r="M292" s="222" t="s">
        <v>19</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181</v>
      </c>
      <c r="AT292" s="226" t="s">
        <v>176</v>
      </c>
      <c r="AU292" s="226" t="s">
        <v>79</v>
      </c>
      <c r="AY292" s="19" t="s">
        <v>174</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181</v>
      </c>
      <c r="BM292" s="226" t="s">
        <v>1458</v>
      </c>
    </row>
    <row r="293" s="2" customFormat="1">
      <c r="A293" s="40"/>
      <c r="B293" s="41"/>
      <c r="C293" s="42"/>
      <c r="D293" s="228" t="s">
        <v>183</v>
      </c>
      <c r="E293" s="42"/>
      <c r="F293" s="229" t="s">
        <v>3890</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183</v>
      </c>
      <c r="AU293" s="19" t="s">
        <v>79</v>
      </c>
    </row>
    <row r="294" s="2" customFormat="1" ht="16.5" customHeight="1">
      <c r="A294" s="40"/>
      <c r="B294" s="41"/>
      <c r="C294" s="215" t="s">
        <v>821</v>
      </c>
      <c r="D294" s="215" t="s">
        <v>176</v>
      </c>
      <c r="E294" s="216" t="s">
        <v>3891</v>
      </c>
      <c r="F294" s="217" t="s">
        <v>3892</v>
      </c>
      <c r="G294" s="218" t="s">
        <v>366</v>
      </c>
      <c r="H294" s="219">
        <v>2</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181</v>
      </c>
      <c r="AT294" s="226" t="s">
        <v>176</v>
      </c>
      <c r="AU294" s="226" t="s">
        <v>79</v>
      </c>
      <c r="AY294" s="19" t="s">
        <v>174</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181</v>
      </c>
      <c r="BM294" s="226" t="s">
        <v>1477</v>
      </c>
    </row>
    <row r="295" s="2" customFormat="1">
      <c r="A295" s="40"/>
      <c r="B295" s="41"/>
      <c r="C295" s="42"/>
      <c r="D295" s="228" t="s">
        <v>183</v>
      </c>
      <c r="E295" s="42"/>
      <c r="F295" s="229" t="s">
        <v>3892</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183</v>
      </c>
      <c r="AU295" s="19" t="s">
        <v>79</v>
      </c>
    </row>
    <row r="296" s="2" customFormat="1" ht="16.5" customHeight="1">
      <c r="A296" s="40"/>
      <c r="B296" s="41"/>
      <c r="C296" s="215" t="s">
        <v>831</v>
      </c>
      <c r="D296" s="215" t="s">
        <v>176</v>
      </c>
      <c r="E296" s="216" t="s">
        <v>3893</v>
      </c>
      <c r="F296" s="217" t="s">
        <v>3894</v>
      </c>
      <c r="G296" s="218" t="s">
        <v>366</v>
      </c>
      <c r="H296" s="219">
        <v>14</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181</v>
      </c>
      <c r="AT296" s="226" t="s">
        <v>176</v>
      </c>
      <c r="AU296" s="226" t="s">
        <v>79</v>
      </c>
      <c r="AY296" s="19" t="s">
        <v>174</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181</v>
      </c>
      <c r="BM296" s="226" t="s">
        <v>1490</v>
      </c>
    </row>
    <row r="297" s="2" customFormat="1">
      <c r="A297" s="40"/>
      <c r="B297" s="41"/>
      <c r="C297" s="42"/>
      <c r="D297" s="228" t="s">
        <v>183</v>
      </c>
      <c r="E297" s="42"/>
      <c r="F297" s="229" t="s">
        <v>3894</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183</v>
      </c>
      <c r="AU297" s="19" t="s">
        <v>79</v>
      </c>
    </row>
    <row r="298" s="2" customFormat="1" ht="16.5" customHeight="1">
      <c r="A298" s="40"/>
      <c r="B298" s="41"/>
      <c r="C298" s="215" t="s">
        <v>835</v>
      </c>
      <c r="D298" s="215" t="s">
        <v>176</v>
      </c>
      <c r="E298" s="216" t="s">
        <v>3895</v>
      </c>
      <c r="F298" s="217" t="s">
        <v>3896</v>
      </c>
      <c r="G298" s="218" t="s">
        <v>366</v>
      </c>
      <c r="H298" s="219">
        <v>8</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181</v>
      </c>
      <c r="AT298" s="226" t="s">
        <v>176</v>
      </c>
      <c r="AU298" s="226" t="s">
        <v>79</v>
      </c>
      <c r="AY298" s="19" t="s">
        <v>174</v>
      </c>
      <c r="BE298" s="227">
        <f>IF(N298="základní",J298,0)</f>
        <v>0</v>
      </c>
      <c r="BF298" s="227">
        <f>IF(N298="snížená",J298,0)</f>
        <v>0</v>
      </c>
      <c r="BG298" s="227">
        <f>IF(N298="zákl. přenesená",J298,0)</f>
        <v>0</v>
      </c>
      <c r="BH298" s="227">
        <f>IF(N298="sníž. přenesená",J298,0)</f>
        <v>0</v>
      </c>
      <c r="BI298" s="227">
        <f>IF(N298="nulová",J298,0)</f>
        <v>0</v>
      </c>
      <c r="BJ298" s="19" t="s">
        <v>79</v>
      </c>
      <c r="BK298" s="227">
        <f>ROUND(I298*H298,2)</f>
        <v>0</v>
      </c>
      <c r="BL298" s="19" t="s">
        <v>181</v>
      </c>
      <c r="BM298" s="226" t="s">
        <v>1503</v>
      </c>
    </row>
    <row r="299" s="2" customFormat="1">
      <c r="A299" s="40"/>
      <c r="B299" s="41"/>
      <c r="C299" s="42"/>
      <c r="D299" s="228" t="s">
        <v>183</v>
      </c>
      <c r="E299" s="42"/>
      <c r="F299" s="229" t="s">
        <v>3896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183</v>
      </c>
      <c r="AU299" s="19" t="s">
        <v>79</v>
      </c>
    </row>
    <row r="300" s="2" customFormat="1" ht="16.5" customHeight="1">
      <c r="A300" s="40"/>
      <c r="B300" s="41"/>
      <c r="C300" s="215" t="s">
        <v>839</v>
      </c>
      <c r="D300" s="215" t="s">
        <v>176</v>
      </c>
      <c r="E300" s="216" t="s">
        <v>3897</v>
      </c>
      <c r="F300" s="217" t="s">
        <v>3898</v>
      </c>
      <c r="G300" s="218" t="s">
        <v>366</v>
      </c>
      <c r="H300" s="219">
        <v>2</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181</v>
      </c>
      <c r="AT300" s="226" t="s">
        <v>176</v>
      </c>
      <c r="AU300" s="226" t="s">
        <v>79</v>
      </c>
      <c r="AY300" s="19" t="s">
        <v>174</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181</v>
      </c>
      <c r="BM300" s="226" t="s">
        <v>1516</v>
      </c>
    </row>
    <row r="301" s="2" customFormat="1">
      <c r="A301" s="40"/>
      <c r="B301" s="41"/>
      <c r="C301" s="42"/>
      <c r="D301" s="228" t="s">
        <v>183</v>
      </c>
      <c r="E301" s="42"/>
      <c r="F301" s="229" t="s">
        <v>3898</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183</v>
      </c>
      <c r="AU301" s="19" t="s">
        <v>79</v>
      </c>
    </row>
    <row r="302" s="2" customFormat="1" ht="16.5" customHeight="1">
      <c r="A302" s="40"/>
      <c r="B302" s="41"/>
      <c r="C302" s="215" t="s">
        <v>843</v>
      </c>
      <c r="D302" s="215" t="s">
        <v>176</v>
      </c>
      <c r="E302" s="216" t="s">
        <v>3899</v>
      </c>
      <c r="F302" s="217" t="s">
        <v>3900</v>
      </c>
      <c r="G302" s="218" t="s">
        <v>366</v>
      </c>
      <c r="H302" s="219">
        <v>2</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181</v>
      </c>
      <c r="AT302" s="226" t="s">
        <v>176</v>
      </c>
      <c r="AU302" s="226" t="s">
        <v>79</v>
      </c>
      <c r="AY302" s="19" t="s">
        <v>174</v>
      </c>
      <c r="BE302" s="227">
        <f>IF(N302="základní",J302,0)</f>
        <v>0</v>
      </c>
      <c r="BF302" s="227">
        <f>IF(N302="snížená",J302,0)</f>
        <v>0</v>
      </c>
      <c r="BG302" s="227">
        <f>IF(N302="zákl. přenesená",J302,0)</f>
        <v>0</v>
      </c>
      <c r="BH302" s="227">
        <f>IF(N302="sníž. přenesená",J302,0)</f>
        <v>0</v>
      </c>
      <c r="BI302" s="227">
        <f>IF(N302="nulová",J302,0)</f>
        <v>0</v>
      </c>
      <c r="BJ302" s="19" t="s">
        <v>79</v>
      </c>
      <c r="BK302" s="227">
        <f>ROUND(I302*H302,2)</f>
        <v>0</v>
      </c>
      <c r="BL302" s="19" t="s">
        <v>181</v>
      </c>
      <c r="BM302" s="226" t="s">
        <v>1526</v>
      </c>
    </row>
    <row r="303" s="2" customFormat="1">
      <c r="A303" s="40"/>
      <c r="B303" s="41"/>
      <c r="C303" s="42"/>
      <c r="D303" s="228" t="s">
        <v>183</v>
      </c>
      <c r="E303" s="42"/>
      <c r="F303" s="229" t="s">
        <v>3900</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183</v>
      </c>
      <c r="AU303" s="19" t="s">
        <v>79</v>
      </c>
    </row>
    <row r="304" s="2" customFormat="1" ht="16.5" customHeight="1">
      <c r="A304" s="40"/>
      <c r="B304" s="41"/>
      <c r="C304" s="215" t="s">
        <v>849</v>
      </c>
      <c r="D304" s="215" t="s">
        <v>176</v>
      </c>
      <c r="E304" s="216" t="s">
        <v>3901</v>
      </c>
      <c r="F304" s="217" t="s">
        <v>3902</v>
      </c>
      <c r="G304" s="218" t="s">
        <v>366</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181</v>
      </c>
      <c r="AT304" s="226" t="s">
        <v>176</v>
      </c>
      <c r="AU304" s="226" t="s">
        <v>79</v>
      </c>
      <c r="AY304" s="19" t="s">
        <v>174</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181</v>
      </c>
      <c r="BM304" s="226" t="s">
        <v>1539</v>
      </c>
    </row>
    <row r="305" s="2" customFormat="1">
      <c r="A305" s="40"/>
      <c r="B305" s="41"/>
      <c r="C305" s="42"/>
      <c r="D305" s="228" t="s">
        <v>183</v>
      </c>
      <c r="E305" s="42"/>
      <c r="F305" s="229" t="s">
        <v>3902</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183</v>
      </c>
      <c r="AU305" s="19" t="s">
        <v>79</v>
      </c>
    </row>
    <row r="306" s="2" customFormat="1" ht="16.5" customHeight="1">
      <c r="A306" s="40"/>
      <c r="B306" s="41"/>
      <c r="C306" s="215" t="s">
        <v>856</v>
      </c>
      <c r="D306" s="215" t="s">
        <v>176</v>
      </c>
      <c r="E306" s="216" t="s">
        <v>3903</v>
      </c>
      <c r="F306" s="217" t="s">
        <v>3904</v>
      </c>
      <c r="G306" s="218" t="s">
        <v>366</v>
      </c>
      <c r="H306" s="219">
        <v>16</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181</v>
      </c>
      <c r="AT306" s="226" t="s">
        <v>176</v>
      </c>
      <c r="AU306" s="226" t="s">
        <v>79</v>
      </c>
      <c r="AY306" s="19" t="s">
        <v>174</v>
      </c>
      <c r="BE306" s="227">
        <f>IF(N306="základní",J306,0)</f>
        <v>0</v>
      </c>
      <c r="BF306" s="227">
        <f>IF(N306="snížená",J306,0)</f>
        <v>0</v>
      </c>
      <c r="BG306" s="227">
        <f>IF(N306="zákl. přenesená",J306,0)</f>
        <v>0</v>
      </c>
      <c r="BH306" s="227">
        <f>IF(N306="sníž. přenesená",J306,0)</f>
        <v>0</v>
      </c>
      <c r="BI306" s="227">
        <f>IF(N306="nulová",J306,0)</f>
        <v>0</v>
      </c>
      <c r="BJ306" s="19" t="s">
        <v>79</v>
      </c>
      <c r="BK306" s="227">
        <f>ROUND(I306*H306,2)</f>
        <v>0</v>
      </c>
      <c r="BL306" s="19" t="s">
        <v>181</v>
      </c>
      <c r="BM306" s="226" t="s">
        <v>1551</v>
      </c>
    </row>
    <row r="307" s="2" customFormat="1">
      <c r="A307" s="40"/>
      <c r="B307" s="41"/>
      <c r="C307" s="42"/>
      <c r="D307" s="228" t="s">
        <v>183</v>
      </c>
      <c r="E307" s="42"/>
      <c r="F307" s="229" t="s">
        <v>3904</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183</v>
      </c>
      <c r="AU307" s="19" t="s">
        <v>79</v>
      </c>
    </row>
    <row r="308" s="2" customFormat="1" ht="16.5" customHeight="1">
      <c r="A308" s="40"/>
      <c r="B308" s="41"/>
      <c r="C308" s="215" t="s">
        <v>862</v>
      </c>
      <c r="D308" s="215" t="s">
        <v>176</v>
      </c>
      <c r="E308" s="216" t="s">
        <v>3905</v>
      </c>
      <c r="F308" s="217" t="s">
        <v>3906</v>
      </c>
      <c r="G308" s="218" t="s">
        <v>366</v>
      </c>
      <c r="H308" s="219">
        <v>16</v>
      </c>
      <c r="I308" s="220"/>
      <c r="J308" s="221">
        <f>ROUND(I308*H308,2)</f>
        <v>0</v>
      </c>
      <c r="K308" s="217" t="s">
        <v>19</v>
      </c>
      <c r="L308" s="46"/>
      <c r="M308" s="222" t="s">
        <v>19</v>
      </c>
      <c r="N308" s="223" t="s">
        <v>43</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181</v>
      </c>
      <c r="AT308" s="226" t="s">
        <v>176</v>
      </c>
      <c r="AU308" s="226" t="s">
        <v>79</v>
      </c>
      <c r="AY308" s="19" t="s">
        <v>174</v>
      </c>
      <c r="BE308" s="227">
        <f>IF(N308="základní",J308,0)</f>
        <v>0</v>
      </c>
      <c r="BF308" s="227">
        <f>IF(N308="snížená",J308,0)</f>
        <v>0</v>
      </c>
      <c r="BG308" s="227">
        <f>IF(N308="zákl. přenesená",J308,0)</f>
        <v>0</v>
      </c>
      <c r="BH308" s="227">
        <f>IF(N308="sníž. přenesená",J308,0)</f>
        <v>0</v>
      </c>
      <c r="BI308" s="227">
        <f>IF(N308="nulová",J308,0)</f>
        <v>0</v>
      </c>
      <c r="BJ308" s="19" t="s">
        <v>79</v>
      </c>
      <c r="BK308" s="227">
        <f>ROUND(I308*H308,2)</f>
        <v>0</v>
      </c>
      <c r="BL308" s="19" t="s">
        <v>181</v>
      </c>
      <c r="BM308" s="226" t="s">
        <v>1564</v>
      </c>
    </row>
    <row r="309" s="2" customFormat="1">
      <c r="A309" s="40"/>
      <c r="B309" s="41"/>
      <c r="C309" s="42"/>
      <c r="D309" s="228" t="s">
        <v>183</v>
      </c>
      <c r="E309" s="42"/>
      <c r="F309" s="229" t="s">
        <v>3906</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183</v>
      </c>
      <c r="AU309" s="19" t="s">
        <v>79</v>
      </c>
    </row>
    <row r="310" s="2" customFormat="1" ht="16.5" customHeight="1">
      <c r="A310" s="40"/>
      <c r="B310" s="41"/>
      <c r="C310" s="215" t="s">
        <v>868</v>
      </c>
      <c r="D310" s="215" t="s">
        <v>176</v>
      </c>
      <c r="E310" s="216" t="s">
        <v>3907</v>
      </c>
      <c r="F310" s="217" t="s">
        <v>3908</v>
      </c>
      <c r="G310" s="218" t="s">
        <v>366</v>
      </c>
      <c r="H310" s="219">
        <v>16</v>
      </c>
      <c r="I310" s="220"/>
      <c r="J310" s="221">
        <f>ROUND(I310*H310,2)</f>
        <v>0</v>
      </c>
      <c r="K310" s="217" t="s">
        <v>19</v>
      </c>
      <c r="L310" s="46"/>
      <c r="M310" s="222" t="s">
        <v>19</v>
      </c>
      <c r="N310" s="223" t="s">
        <v>43</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181</v>
      </c>
      <c r="AT310" s="226" t="s">
        <v>176</v>
      </c>
      <c r="AU310" s="226" t="s">
        <v>79</v>
      </c>
      <c r="AY310" s="19" t="s">
        <v>174</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181</v>
      </c>
      <c r="BM310" s="226" t="s">
        <v>1577</v>
      </c>
    </row>
    <row r="311" s="2" customFormat="1">
      <c r="A311" s="40"/>
      <c r="B311" s="41"/>
      <c r="C311" s="42"/>
      <c r="D311" s="228" t="s">
        <v>183</v>
      </c>
      <c r="E311" s="42"/>
      <c r="F311" s="229" t="s">
        <v>3908</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183</v>
      </c>
      <c r="AU311" s="19" t="s">
        <v>79</v>
      </c>
    </row>
    <row r="312" s="2" customFormat="1" ht="16.5" customHeight="1">
      <c r="A312" s="40"/>
      <c r="B312" s="41"/>
      <c r="C312" s="215" t="s">
        <v>875</v>
      </c>
      <c r="D312" s="215" t="s">
        <v>176</v>
      </c>
      <c r="E312" s="216" t="s">
        <v>3909</v>
      </c>
      <c r="F312" s="217" t="s">
        <v>3910</v>
      </c>
      <c r="G312" s="218" t="s">
        <v>366</v>
      </c>
      <c r="H312" s="219">
        <v>16</v>
      </c>
      <c r="I312" s="220"/>
      <c r="J312" s="221">
        <f>ROUND(I312*H312,2)</f>
        <v>0</v>
      </c>
      <c r="K312" s="217" t="s">
        <v>19</v>
      </c>
      <c r="L312" s="46"/>
      <c r="M312" s="222" t="s">
        <v>19</v>
      </c>
      <c r="N312" s="223" t="s">
        <v>43</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181</v>
      </c>
      <c r="AT312" s="226" t="s">
        <v>176</v>
      </c>
      <c r="AU312" s="226" t="s">
        <v>79</v>
      </c>
      <c r="AY312" s="19" t="s">
        <v>174</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181</v>
      </c>
      <c r="BM312" s="226" t="s">
        <v>1591</v>
      </c>
    </row>
    <row r="313" s="2" customFormat="1">
      <c r="A313" s="40"/>
      <c r="B313" s="41"/>
      <c r="C313" s="42"/>
      <c r="D313" s="228" t="s">
        <v>183</v>
      </c>
      <c r="E313" s="42"/>
      <c r="F313" s="229" t="s">
        <v>3910</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183</v>
      </c>
      <c r="AU313" s="19" t="s">
        <v>79</v>
      </c>
    </row>
    <row r="314" s="2" customFormat="1" ht="16.5" customHeight="1">
      <c r="A314" s="40"/>
      <c r="B314" s="41"/>
      <c r="C314" s="215" t="s">
        <v>882</v>
      </c>
      <c r="D314" s="215" t="s">
        <v>176</v>
      </c>
      <c r="E314" s="216" t="s">
        <v>3911</v>
      </c>
      <c r="F314" s="217" t="s">
        <v>3912</v>
      </c>
      <c r="G314" s="218" t="s">
        <v>2996</v>
      </c>
      <c r="H314" s="219">
        <v>3</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181</v>
      </c>
      <c r="AT314" s="226" t="s">
        <v>176</v>
      </c>
      <c r="AU314" s="226" t="s">
        <v>79</v>
      </c>
      <c r="AY314" s="19" t="s">
        <v>174</v>
      </c>
      <c r="BE314" s="227">
        <f>IF(N314="základní",J314,0)</f>
        <v>0</v>
      </c>
      <c r="BF314" s="227">
        <f>IF(N314="snížená",J314,0)</f>
        <v>0</v>
      </c>
      <c r="BG314" s="227">
        <f>IF(N314="zákl. přenesená",J314,0)</f>
        <v>0</v>
      </c>
      <c r="BH314" s="227">
        <f>IF(N314="sníž. přenesená",J314,0)</f>
        <v>0</v>
      </c>
      <c r="BI314" s="227">
        <f>IF(N314="nulová",J314,0)</f>
        <v>0</v>
      </c>
      <c r="BJ314" s="19" t="s">
        <v>79</v>
      </c>
      <c r="BK314" s="227">
        <f>ROUND(I314*H314,2)</f>
        <v>0</v>
      </c>
      <c r="BL314" s="19" t="s">
        <v>181</v>
      </c>
      <c r="BM314" s="226" t="s">
        <v>1605</v>
      </c>
    </row>
    <row r="315" s="2" customFormat="1">
      <c r="A315" s="40"/>
      <c r="B315" s="41"/>
      <c r="C315" s="42"/>
      <c r="D315" s="228" t="s">
        <v>183</v>
      </c>
      <c r="E315" s="42"/>
      <c r="F315" s="229" t="s">
        <v>3912</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183</v>
      </c>
      <c r="AU315" s="19" t="s">
        <v>79</v>
      </c>
    </row>
    <row r="316" s="2" customFormat="1" ht="16.5" customHeight="1">
      <c r="A316" s="40"/>
      <c r="B316" s="41"/>
      <c r="C316" s="215" t="s">
        <v>890</v>
      </c>
      <c r="D316" s="215" t="s">
        <v>176</v>
      </c>
      <c r="E316" s="216" t="s">
        <v>3913</v>
      </c>
      <c r="F316" s="217" t="s">
        <v>3914</v>
      </c>
      <c r="G316" s="218" t="s">
        <v>179</v>
      </c>
      <c r="H316" s="219">
        <v>1000</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181</v>
      </c>
      <c r="AT316" s="226" t="s">
        <v>176</v>
      </c>
      <c r="AU316" s="226" t="s">
        <v>79</v>
      </c>
      <c r="AY316" s="19" t="s">
        <v>174</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181</v>
      </c>
      <c r="BM316" s="226" t="s">
        <v>1617</v>
      </c>
    </row>
    <row r="317" s="2" customFormat="1">
      <c r="A317" s="40"/>
      <c r="B317" s="41"/>
      <c r="C317" s="42"/>
      <c r="D317" s="228" t="s">
        <v>183</v>
      </c>
      <c r="E317" s="42"/>
      <c r="F317" s="229" t="s">
        <v>3914</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183</v>
      </c>
      <c r="AU317" s="19" t="s">
        <v>79</v>
      </c>
    </row>
    <row r="318" s="2" customFormat="1" ht="16.5" customHeight="1">
      <c r="A318" s="40"/>
      <c r="B318" s="41"/>
      <c r="C318" s="215" t="s">
        <v>896</v>
      </c>
      <c r="D318" s="215" t="s">
        <v>176</v>
      </c>
      <c r="E318" s="216" t="s">
        <v>3871</v>
      </c>
      <c r="F318" s="217" t="s">
        <v>3872</v>
      </c>
      <c r="G318" s="218" t="s">
        <v>179</v>
      </c>
      <c r="H318" s="219">
        <v>600</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181</v>
      </c>
      <c r="AT318" s="226" t="s">
        <v>176</v>
      </c>
      <c r="AU318" s="226" t="s">
        <v>79</v>
      </c>
      <c r="AY318" s="19" t="s">
        <v>174</v>
      </c>
      <c r="BE318" s="227">
        <f>IF(N318="základní",J318,0)</f>
        <v>0</v>
      </c>
      <c r="BF318" s="227">
        <f>IF(N318="snížená",J318,0)</f>
        <v>0</v>
      </c>
      <c r="BG318" s="227">
        <f>IF(N318="zákl. přenesená",J318,0)</f>
        <v>0</v>
      </c>
      <c r="BH318" s="227">
        <f>IF(N318="sníž. přenesená",J318,0)</f>
        <v>0</v>
      </c>
      <c r="BI318" s="227">
        <f>IF(N318="nulová",J318,0)</f>
        <v>0</v>
      </c>
      <c r="BJ318" s="19" t="s">
        <v>79</v>
      </c>
      <c r="BK318" s="227">
        <f>ROUND(I318*H318,2)</f>
        <v>0</v>
      </c>
      <c r="BL318" s="19" t="s">
        <v>181</v>
      </c>
      <c r="BM318" s="226" t="s">
        <v>1629</v>
      </c>
    </row>
    <row r="319" s="2" customFormat="1">
      <c r="A319" s="40"/>
      <c r="B319" s="41"/>
      <c r="C319" s="42"/>
      <c r="D319" s="228" t="s">
        <v>183</v>
      </c>
      <c r="E319" s="42"/>
      <c r="F319" s="229" t="s">
        <v>3872</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183</v>
      </c>
      <c r="AU319" s="19" t="s">
        <v>79</v>
      </c>
    </row>
    <row r="320" s="2" customFormat="1" ht="16.5" customHeight="1">
      <c r="A320" s="40"/>
      <c r="B320" s="41"/>
      <c r="C320" s="215" t="s">
        <v>904</v>
      </c>
      <c r="D320" s="215" t="s">
        <v>176</v>
      </c>
      <c r="E320" s="216" t="s">
        <v>3833</v>
      </c>
      <c r="F320" s="217" t="s">
        <v>3834</v>
      </c>
      <c r="G320" s="218" t="s">
        <v>366</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181</v>
      </c>
      <c r="AT320" s="226" t="s">
        <v>176</v>
      </c>
      <c r="AU320" s="226" t="s">
        <v>79</v>
      </c>
      <c r="AY320" s="19" t="s">
        <v>174</v>
      </c>
      <c r="BE320" s="227">
        <f>IF(N320="základní",J320,0)</f>
        <v>0</v>
      </c>
      <c r="BF320" s="227">
        <f>IF(N320="snížená",J320,0)</f>
        <v>0</v>
      </c>
      <c r="BG320" s="227">
        <f>IF(N320="zákl. přenesená",J320,0)</f>
        <v>0</v>
      </c>
      <c r="BH320" s="227">
        <f>IF(N320="sníž. přenesená",J320,0)</f>
        <v>0</v>
      </c>
      <c r="BI320" s="227">
        <f>IF(N320="nulová",J320,0)</f>
        <v>0</v>
      </c>
      <c r="BJ320" s="19" t="s">
        <v>79</v>
      </c>
      <c r="BK320" s="227">
        <f>ROUND(I320*H320,2)</f>
        <v>0</v>
      </c>
      <c r="BL320" s="19" t="s">
        <v>181</v>
      </c>
      <c r="BM320" s="226" t="s">
        <v>1643</v>
      </c>
    </row>
    <row r="321" s="2" customFormat="1">
      <c r="A321" s="40"/>
      <c r="B321" s="41"/>
      <c r="C321" s="42"/>
      <c r="D321" s="228" t="s">
        <v>183</v>
      </c>
      <c r="E321" s="42"/>
      <c r="F321" s="229" t="s">
        <v>3834</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183</v>
      </c>
      <c r="AU321" s="19" t="s">
        <v>79</v>
      </c>
    </row>
    <row r="322" s="2" customFormat="1" ht="16.5" customHeight="1">
      <c r="A322" s="40"/>
      <c r="B322" s="41"/>
      <c r="C322" s="215" t="s">
        <v>909</v>
      </c>
      <c r="D322" s="215" t="s">
        <v>176</v>
      </c>
      <c r="E322" s="216" t="s">
        <v>3915</v>
      </c>
      <c r="F322" s="217" t="s">
        <v>3916</v>
      </c>
      <c r="G322" s="218" t="s">
        <v>366</v>
      </c>
      <c r="H322" s="219">
        <v>14</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181</v>
      </c>
      <c r="AT322" s="226" t="s">
        <v>176</v>
      </c>
      <c r="AU322" s="226" t="s">
        <v>79</v>
      </c>
      <c r="AY322" s="19" t="s">
        <v>174</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181</v>
      </c>
      <c r="BM322" s="226" t="s">
        <v>1652</v>
      </c>
    </row>
    <row r="323" s="2" customFormat="1">
      <c r="A323" s="40"/>
      <c r="B323" s="41"/>
      <c r="C323" s="42"/>
      <c r="D323" s="228" t="s">
        <v>183</v>
      </c>
      <c r="E323" s="42"/>
      <c r="F323" s="229" t="s">
        <v>3916</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183</v>
      </c>
      <c r="AU323" s="19" t="s">
        <v>79</v>
      </c>
    </row>
    <row r="324" s="2" customFormat="1" ht="16.5" customHeight="1">
      <c r="A324" s="40"/>
      <c r="B324" s="41"/>
      <c r="C324" s="215" t="s">
        <v>915</v>
      </c>
      <c r="D324" s="215" t="s">
        <v>176</v>
      </c>
      <c r="E324" s="216" t="s">
        <v>3917</v>
      </c>
      <c r="F324" s="217" t="s">
        <v>3918</v>
      </c>
      <c r="G324" s="218" t="s">
        <v>366</v>
      </c>
      <c r="H324" s="219">
        <v>14</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181</v>
      </c>
      <c r="AT324" s="226" t="s">
        <v>176</v>
      </c>
      <c r="AU324" s="226" t="s">
        <v>79</v>
      </c>
      <c r="AY324" s="19" t="s">
        <v>174</v>
      </c>
      <c r="BE324" s="227">
        <f>IF(N324="základní",J324,0)</f>
        <v>0</v>
      </c>
      <c r="BF324" s="227">
        <f>IF(N324="snížená",J324,0)</f>
        <v>0</v>
      </c>
      <c r="BG324" s="227">
        <f>IF(N324="zákl. přenesená",J324,0)</f>
        <v>0</v>
      </c>
      <c r="BH324" s="227">
        <f>IF(N324="sníž. přenesená",J324,0)</f>
        <v>0</v>
      </c>
      <c r="BI324" s="227">
        <f>IF(N324="nulová",J324,0)</f>
        <v>0</v>
      </c>
      <c r="BJ324" s="19" t="s">
        <v>79</v>
      </c>
      <c r="BK324" s="227">
        <f>ROUND(I324*H324,2)</f>
        <v>0</v>
      </c>
      <c r="BL324" s="19" t="s">
        <v>181</v>
      </c>
      <c r="BM324" s="226" t="s">
        <v>1667</v>
      </c>
    </row>
    <row r="325" s="2" customFormat="1">
      <c r="A325" s="40"/>
      <c r="B325" s="41"/>
      <c r="C325" s="42"/>
      <c r="D325" s="228" t="s">
        <v>183</v>
      </c>
      <c r="E325" s="42"/>
      <c r="F325" s="229" t="s">
        <v>3918</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183</v>
      </c>
      <c r="AU325" s="19" t="s">
        <v>79</v>
      </c>
    </row>
    <row r="326" s="2" customFormat="1" ht="16.5" customHeight="1">
      <c r="A326" s="40"/>
      <c r="B326" s="41"/>
      <c r="C326" s="215" t="s">
        <v>922</v>
      </c>
      <c r="D326" s="215" t="s">
        <v>176</v>
      </c>
      <c r="E326" s="216" t="s">
        <v>3919</v>
      </c>
      <c r="F326" s="217" t="s">
        <v>3920</v>
      </c>
      <c r="G326" s="218" t="s">
        <v>366</v>
      </c>
      <c r="H326" s="219">
        <v>14</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181</v>
      </c>
      <c r="AT326" s="226" t="s">
        <v>176</v>
      </c>
      <c r="AU326" s="226" t="s">
        <v>79</v>
      </c>
      <c r="AY326" s="19" t="s">
        <v>174</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181</v>
      </c>
      <c r="BM326" s="226" t="s">
        <v>1679</v>
      </c>
    </row>
    <row r="327" s="2" customFormat="1">
      <c r="A327" s="40"/>
      <c r="B327" s="41"/>
      <c r="C327" s="42"/>
      <c r="D327" s="228" t="s">
        <v>183</v>
      </c>
      <c r="E327" s="42"/>
      <c r="F327" s="229" t="s">
        <v>3920</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183</v>
      </c>
      <c r="AU327" s="19" t="s">
        <v>79</v>
      </c>
    </row>
    <row r="328" s="2" customFormat="1" ht="21.75" customHeight="1">
      <c r="A328" s="40"/>
      <c r="B328" s="41"/>
      <c r="C328" s="215" t="s">
        <v>937</v>
      </c>
      <c r="D328" s="215" t="s">
        <v>176</v>
      </c>
      <c r="E328" s="216" t="s">
        <v>3921</v>
      </c>
      <c r="F328" s="217" t="s">
        <v>3922</v>
      </c>
      <c r="G328" s="218" t="s">
        <v>2996</v>
      </c>
      <c r="H328" s="219">
        <v>4</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181</v>
      </c>
      <c r="AT328" s="226" t="s">
        <v>176</v>
      </c>
      <c r="AU328" s="226" t="s">
        <v>79</v>
      </c>
      <c r="AY328" s="19" t="s">
        <v>174</v>
      </c>
      <c r="BE328" s="227">
        <f>IF(N328="základní",J328,0)</f>
        <v>0</v>
      </c>
      <c r="BF328" s="227">
        <f>IF(N328="snížená",J328,0)</f>
        <v>0</v>
      </c>
      <c r="BG328" s="227">
        <f>IF(N328="zákl. přenesená",J328,0)</f>
        <v>0</v>
      </c>
      <c r="BH328" s="227">
        <f>IF(N328="sníž. přenesená",J328,0)</f>
        <v>0</v>
      </c>
      <c r="BI328" s="227">
        <f>IF(N328="nulová",J328,0)</f>
        <v>0</v>
      </c>
      <c r="BJ328" s="19" t="s">
        <v>79</v>
      </c>
      <c r="BK328" s="227">
        <f>ROUND(I328*H328,2)</f>
        <v>0</v>
      </c>
      <c r="BL328" s="19" t="s">
        <v>181</v>
      </c>
      <c r="BM328" s="226" t="s">
        <v>1693</v>
      </c>
    </row>
    <row r="329" s="2" customFormat="1">
      <c r="A329" s="40"/>
      <c r="B329" s="41"/>
      <c r="C329" s="42"/>
      <c r="D329" s="228" t="s">
        <v>183</v>
      </c>
      <c r="E329" s="42"/>
      <c r="F329" s="229" t="s">
        <v>3922</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183</v>
      </c>
      <c r="AU329" s="19" t="s">
        <v>79</v>
      </c>
    </row>
    <row r="330" s="2" customFormat="1" ht="16.5" customHeight="1">
      <c r="A330" s="40"/>
      <c r="B330" s="41"/>
      <c r="C330" s="215" t="s">
        <v>943</v>
      </c>
      <c r="D330" s="215" t="s">
        <v>176</v>
      </c>
      <c r="E330" s="216" t="s">
        <v>3833</v>
      </c>
      <c r="F330" s="217" t="s">
        <v>3834</v>
      </c>
      <c r="G330" s="218" t="s">
        <v>366</v>
      </c>
      <c r="H330" s="219">
        <v>4</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181</v>
      </c>
      <c r="AT330" s="226" t="s">
        <v>176</v>
      </c>
      <c r="AU330" s="226" t="s">
        <v>79</v>
      </c>
      <c r="AY330" s="19" t="s">
        <v>174</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181</v>
      </c>
      <c r="BM330" s="226" t="s">
        <v>1706</v>
      </c>
    </row>
    <row r="331" s="2" customFormat="1">
      <c r="A331" s="40"/>
      <c r="B331" s="41"/>
      <c r="C331" s="42"/>
      <c r="D331" s="228" t="s">
        <v>183</v>
      </c>
      <c r="E331" s="42"/>
      <c r="F331" s="229" t="s">
        <v>3834</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183</v>
      </c>
      <c r="AU331" s="19" t="s">
        <v>79</v>
      </c>
    </row>
    <row r="332" s="2" customFormat="1" ht="21.75" customHeight="1">
      <c r="A332" s="40"/>
      <c r="B332" s="41"/>
      <c r="C332" s="215" t="s">
        <v>949</v>
      </c>
      <c r="D332" s="215" t="s">
        <v>176</v>
      </c>
      <c r="E332" s="216" t="s">
        <v>3923</v>
      </c>
      <c r="F332" s="217" t="s">
        <v>3924</v>
      </c>
      <c r="G332" s="218" t="s">
        <v>366</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181</v>
      </c>
      <c r="AT332" s="226" t="s">
        <v>176</v>
      </c>
      <c r="AU332" s="226" t="s">
        <v>79</v>
      </c>
      <c r="AY332" s="19" t="s">
        <v>174</v>
      </c>
      <c r="BE332" s="227">
        <f>IF(N332="základní",J332,0)</f>
        <v>0</v>
      </c>
      <c r="BF332" s="227">
        <f>IF(N332="snížená",J332,0)</f>
        <v>0</v>
      </c>
      <c r="BG332" s="227">
        <f>IF(N332="zákl. přenesená",J332,0)</f>
        <v>0</v>
      </c>
      <c r="BH332" s="227">
        <f>IF(N332="sníž. přenesená",J332,0)</f>
        <v>0</v>
      </c>
      <c r="BI332" s="227">
        <f>IF(N332="nulová",J332,0)</f>
        <v>0</v>
      </c>
      <c r="BJ332" s="19" t="s">
        <v>79</v>
      </c>
      <c r="BK332" s="227">
        <f>ROUND(I332*H332,2)</f>
        <v>0</v>
      </c>
      <c r="BL332" s="19" t="s">
        <v>181</v>
      </c>
      <c r="BM332" s="226" t="s">
        <v>1717</v>
      </c>
    </row>
    <row r="333" s="2" customFormat="1">
      <c r="A333" s="40"/>
      <c r="B333" s="41"/>
      <c r="C333" s="42"/>
      <c r="D333" s="228" t="s">
        <v>183</v>
      </c>
      <c r="E333" s="42"/>
      <c r="F333" s="229" t="s">
        <v>3924</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183</v>
      </c>
      <c r="AU333" s="19" t="s">
        <v>79</v>
      </c>
    </row>
    <row r="334" s="12" customFormat="1" ht="25.92" customHeight="1">
      <c r="A334" s="12"/>
      <c r="B334" s="199"/>
      <c r="C334" s="200"/>
      <c r="D334" s="201" t="s">
        <v>71</v>
      </c>
      <c r="E334" s="202" t="s">
        <v>3925</v>
      </c>
      <c r="F334" s="202" t="s">
        <v>3926</v>
      </c>
      <c r="G334" s="200"/>
      <c r="H334" s="200"/>
      <c r="I334" s="203"/>
      <c r="J334" s="204">
        <f>BK334</f>
        <v>0</v>
      </c>
      <c r="K334" s="200"/>
      <c r="L334" s="205"/>
      <c r="M334" s="206"/>
      <c r="N334" s="207"/>
      <c r="O334" s="207"/>
      <c r="P334" s="208">
        <f>SUM(P335:P342)</f>
        <v>0</v>
      </c>
      <c r="Q334" s="207"/>
      <c r="R334" s="208">
        <f>SUM(R335:R342)</f>
        <v>0</v>
      </c>
      <c r="S334" s="207"/>
      <c r="T334" s="209">
        <f>SUM(T335:T342)</f>
        <v>0</v>
      </c>
      <c r="U334" s="12"/>
      <c r="V334" s="12"/>
      <c r="W334" s="12"/>
      <c r="X334" s="12"/>
      <c r="Y334" s="12"/>
      <c r="Z334" s="12"/>
      <c r="AA334" s="12"/>
      <c r="AB334" s="12"/>
      <c r="AC334" s="12"/>
      <c r="AD334" s="12"/>
      <c r="AE334" s="12"/>
      <c r="AR334" s="210" t="s">
        <v>79</v>
      </c>
      <c r="AT334" s="211" t="s">
        <v>71</v>
      </c>
      <c r="AU334" s="211" t="s">
        <v>72</v>
      </c>
      <c r="AY334" s="210" t="s">
        <v>174</v>
      </c>
      <c r="BK334" s="212">
        <f>SUM(BK335:BK342)</f>
        <v>0</v>
      </c>
    </row>
    <row r="335" s="2" customFormat="1" ht="16.5" customHeight="1">
      <c r="A335" s="40"/>
      <c r="B335" s="41"/>
      <c r="C335" s="215" t="s">
        <v>955</v>
      </c>
      <c r="D335" s="215" t="s">
        <v>176</v>
      </c>
      <c r="E335" s="216" t="s">
        <v>3927</v>
      </c>
      <c r="F335" s="217" t="s">
        <v>3928</v>
      </c>
      <c r="G335" s="218" t="s">
        <v>366</v>
      </c>
      <c r="H335" s="219">
        <v>2</v>
      </c>
      <c r="I335" s="220"/>
      <c r="J335" s="221">
        <f>ROUND(I335*H335,2)</f>
        <v>0</v>
      </c>
      <c r="K335" s="217" t="s">
        <v>19</v>
      </c>
      <c r="L335" s="46"/>
      <c r="M335" s="222" t="s">
        <v>19</v>
      </c>
      <c r="N335" s="223" t="s">
        <v>43</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181</v>
      </c>
      <c r="AT335" s="226" t="s">
        <v>176</v>
      </c>
      <c r="AU335" s="226" t="s">
        <v>79</v>
      </c>
      <c r="AY335" s="19" t="s">
        <v>174</v>
      </c>
      <c r="BE335" s="227">
        <f>IF(N335="základní",J335,0)</f>
        <v>0</v>
      </c>
      <c r="BF335" s="227">
        <f>IF(N335="snížená",J335,0)</f>
        <v>0</v>
      </c>
      <c r="BG335" s="227">
        <f>IF(N335="zákl. přenesená",J335,0)</f>
        <v>0</v>
      </c>
      <c r="BH335" s="227">
        <f>IF(N335="sníž. přenesená",J335,0)</f>
        <v>0</v>
      </c>
      <c r="BI335" s="227">
        <f>IF(N335="nulová",J335,0)</f>
        <v>0</v>
      </c>
      <c r="BJ335" s="19" t="s">
        <v>79</v>
      </c>
      <c r="BK335" s="227">
        <f>ROUND(I335*H335,2)</f>
        <v>0</v>
      </c>
      <c r="BL335" s="19" t="s">
        <v>181</v>
      </c>
      <c r="BM335" s="226" t="s">
        <v>1729</v>
      </c>
    </row>
    <row r="336" s="2" customFormat="1">
      <c r="A336" s="40"/>
      <c r="B336" s="41"/>
      <c r="C336" s="42"/>
      <c r="D336" s="228" t="s">
        <v>183</v>
      </c>
      <c r="E336" s="42"/>
      <c r="F336" s="229" t="s">
        <v>3928</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183</v>
      </c>
      <c r="AU336" s="19" t="s">
        <v>79</v>
      </c>
    </row>
    <row r="337" s="2" customFormat="1" ht="16.5" customHeight="1">
      <c r="A337" s="40"/>
      <c r="B337" s="41"/>
      <c r="C337" s="215" t="s">
        <v>964</v>
      </c>
      <c r="D337" s="215" t="s">
        <v>176</v>
      </c>
      <c r="E337" s="216" t="s">
        <v>3929</v>
      </c>
      <c r="F337" s="217" t="s">
        <v>3930</v>
      </c>
      <c r="G337" s="218" t="s">
        <v>366</v>
      </c>
      <c r="H337" s="219">
        <v>2</v>
      </c>
      <c r="I337" s="220"/>
      <c r="J337" s="221">
        <f>ROUND(I337*H337,2)</f>
        <v>0</v>
      </c>
      <c r="K337" s="217" t="s">
        <v>19</v>
      </c>
      <c r="L337" s="46"/>
      <c r="M337" s="222" t="s">
        <v>19</v>
      </c>
      <c r="N337" s="223" t="s">
        <v>43</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181</v>
      </c>
      <c r="AT337" s="226" t="s">
        <v>176</v>
      </c>
      <c r="AU337" s="226" t="s">
        <v>79</v>
      </c>
      <c r="AY337" s="19" t="s">
        <v>174</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181</v>
      </c>
      <c r="BM337" s="226" t="s">
        <v>1741</v>
      </c>
    </row>
    <row r="338" s="2" customFormat="1">
      <c r="A338" s="40"/>
      <c r="B338" s="41"/>
      <c r="C338" s="42"/>
      <c r="D338" s="228" t="s">
        <v>183</v>
      </c>
      <c r="E338" s="42"/>
      <c r="F338" s="229" t="s">
        <v>3930</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183</v>
      </c>
      <c r="AU338" s="19" t="s">
        <v>79</v>
      </c>
    </row>
    <row r="339" s="2" customFormat="1" ht="16.5" customHeight="1">
      <c r="A339" s="40"/>
      <c r="B339" s="41"/>
      <c r="C339" s="215" t="s">
        <v>978</v>
      </c>
      <c r="D339" s="215" t="s">
        <v>176</v>
      </c>
      <c r="E339" s="216" t="s">
        <v>3931</v>
      </c>
      <c r="F339" s="217" t="s">
        <v>3932</v>
      </c>
      <c r="G339" s="218" t="s">
        <v>2996</v>
      </c>
      <c r="H339" s="219">
        <v>8</v>
      </c>
      <c r="I339" s="220"/>
      <c r="J339" s="221">
        <f>ROUND(I339*H339,2)</f>
        <v>0</v>
      </c>
      <c r="K339" s="217" t="s">
        <v>19</v>
      </c>
      <c r="L339" s="46"/>
      <c r="M339" s="222" t="s">
        <v>19</v>
      </c>
      <c r="N339" s="223" t="s">
        <v>43</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181</v>
      </c>
      <c r="AT339" s="226" t="s">
        <v>176</v>
      </c>
      <c r="AU339" s="226" t="s">
        <v>79</v>
      </c>
      <c r="AY339" s="19" t="s">
        <v>174</v>
      </c>
      <c r="BE339" s="227">
        <f>IF(N339="základní",J339,0)</f>
        <v>0</v>
      </c>
      <c r="BF339" s="227">
        <f>IF(N339="snížená",J339,0)</f>
        <v>0</v>
      </c>
      <c r="BG339" s="227">
        <f>IF(N339="zákl. přenesená",J339,0)</f>
        <v>0</v>
      </c>
      <c r="BH339" s="227">
        <f>IF(N339="sníž. přenesená",J339,0)</f>
        <v>0</v>
      </c>
      <c r="BI339" s="227">
        <f>IF(N339="nulová",J339,0)</f>
        <v>0</v>
      </c>
      <c r="BJ339" s="19" t="s">
        <v>79</v>
      </c>
      <c r="BK339" s="227">
        <f>ROUND(I339*H339,2)</f>
        <v>0</v>
      </c>
      <c r="BL339" s="19" t="s">
        <v>181</v>
      </c>
      <c r="BM339" s="226" t="s">
        <v>1749</v>
      </c>
    </row>
    <row r="340" s="2" customFormat="1">
      <c r="A340" s="40"/>
      <c r="B340" s="41"/>
      <c r="C340" s="42"/>
      <c r="D340" s="228" t="s">
        <v>183</v>
      </c>
      <c r="E340" s="42"/>
      <c r="F340" s="229" t="s">
        <v>3932</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183</v>
      </c>
      <c r="AU340" s="19" t="s">
        <v>79</v>
      </c>
    </row>
    <row r="341" s="2" customFormat="1" ht="16.5" customHeight="1">
      <c r="A341" s="40"/>
      <c r="B341" s="41"/>
      <c r="C341" s="215" t="s">
        <v>987</v>
      </c>
      <c r="D341" s="215" t="s">
        <v>176</v>
      </c>
      <c r="E341" s="216" t="s">
        <v>3933</v>
      </c>
      <c r="F341" s="217" t="s">
        <v>3934</v>
      </c>
      <c r="G341" s="218" t="s">
        <v>366</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181</v>
      </c>
      <c r="AT341" s="226" t="s">
        <v>176</v>
      </c>
      <c r="AU341" s="226" t="s">
        <v>79</v>
      </c>
      <c r="AY341" s="19" t="s">
        <v>174</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181</v>
      </c>
      <c r="BM341" s="226" t="s">
        <v>1758</v>
      </c>
    </row>
    <row r="342" s="2" customFormat="1">
      <c r="A342" s="40"/>
      <c r="B342" s="41"/>
      <c r="C342" s="42"/>
      <c r="D342" s="228" t="s">
        <v>183</v>
      </c>
      <c r="E342" s="42"/>
      <c r="F342" s="229" t="s">
        <v>3934</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183</v>
      </c>
      <c r="AU342" s="19" t="s">
        <v>79</v>
      </c>
    </row>
    <row r="343" s="12" customFormat="1" ht="25.92" customHeight="1">
      <c r="A343" s="12"/>
      <c r="B343" s="199"/>
      <c r="C343" s="200"/>
      <c r="D343" s="201" t="s">
        <v>71</v>
      </c>
      <c r="E343" s="202" t="s">
        <v>2805</v>
      </c>
      <c r="F343" s="202" t="s">
        <v>2823</v>
      </c>
      <c r="G343" s="200"/>
      <c r="H343" s="200"/>
      <c r="I343" s="203"/>
      <c r="J343" s="204">
        <f>BK343</f>
        <v>0</v>
      </c>
      <c r="K343" s="200"/>
      <c r="L343" s="205"/>
      <c r="M343" s="206"/>
      <c r="N343" s="207"/>
      <c r="O343" s="207"/>
      <c r="P343" s="208">
        <f>SUM(P344:P357)</f>
        <v>0</v>
      </c>
      <c r="Q343" s="207"/>
      <c r="R343" s="208">
        <f>SUM(R344:R357)</f>
        <v>0</v>
      </c>
      <c r="S343" s="207"/>
      <c r="T343" s="209">
        <f>SUM(T344:T357)</f>
        <v>0</v>
      </c>
      <c r="U343" s="12"/>
      <c r="V343" s="12"/>
      <c r="W343" s="12"/>
      <c r="X343" s="12"/>
      <c r="Y343" s="12"/>
      <c r="Z343" s="12"/>
      <c r="AA343" s="12"/>
      <c r="AB343" s="12"/>
      <c r="AC343" s="12"/>
      <c r="AD343" s="12"/>
      <c r="AE343" s="12"/>
      <c r="AR343" s="210" t="s">
        <v>206</v>
      </c>
      <c r="AT343" s="211" t="s">
        <v>71</v>
      </c>
      <c r="AU343" s="211" t="s">
        <v>72</v>
      </c>
      <c r="AY343" s="210" t="s">
        <v>174</v>
      </c>
      <c r="BK343" s="212">
        <f>SUM(BK344:BK357)</f>
        <v>0</v>
      </c>
    </row>
    <row r="344" s="2" customFormat="1" ht="16.5" customHeight="1">
      <c r="A344" s="40"/>
      <c r="B344" s="41"/>
      <c r="C344" s="215" t="s">
        <v>1021</v>
      </c>
      <c r="D344" s="215" t="s">
        <v>176</v>
      </c>
      <c r="E344" s="216" t="s">
        <v>3819</v>
      </c>
      <c r="F344" s="217" t="s">
        <v>3935</v>
      </c>
      <c r="G344" s="218" t="s">
        <v>366</v>
      </c>
      <c r="H344" s="219">
        <v>1</v>
      </c>
      <c r="I344" s="220"/>
      <c r="J344" s="221">
        <f>ROUND(I344*H344,2)</f>
        <v>0</v>
      </c>
      <c r="K344" s="217" t="s">
        <v>19</v>
      </c>
      <c r="L344" s="46"/>
      <c r="M344" s="222" t="s">
        <v>19</v>
      </c>
      <c r="N344" s="223" t="s">
        <v>43</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181</v>
      </c>
      <c r="AT344" s="226" t="s">
        <v>176</v>
      </c>
      <c r="AU344" s="226" t="s">
        <v>79</v>
      </c>
      <c r="AY344" s="19" t="s">
        <v>174</v>
      </c>
      <c r="BE344" s="227">
        <f>IF(N344="základní",J344,0)</f>
        <v>0</v>
      </c>
      <c r="BF344" s="227">
        <f>IF(N344="snížená",J344,0)</f>
        <v>0</v>
      </c>
      <c r="BG344" s="227">
        <f>IF(N344="zákl. přenesená",J344,0)</f>
        <v>0</v>
      </c>
      <c r="BH344" s="227">
        <f>IF(N344="sníž. přenesená",J344,0)</f>
        <v>0</v>
      </c>
      <c r="BI344" s="227">
        <f>IF(N344="nulová",J344,0)</f>
        <v>0</v>
      </c>
      <c r="BJ344" s="19" t="s">
        <v>79</v>
      </c>
      <c r="BK344" s="227">
        <f>ROUND(I344*H344,2)</f>
        <v>0</v>
      </c>
      <c r="BL344" s="19" t="s">
        <v>181</v>
      </c>
      <c r="BM344" s="226" t="s">
        <v>1767</v>
      </c>
    </row>
    <row r="345" s="2" customFormat="1">
      <c r="A345" s="40"/>
      <c r="B345" s="41"/>
      <c r="C345" s="42"/>
      <c r="D345" s="228" t="s">
        <v>183</v>
      </c>
      <c r="E345" s="42"/>
      <c r="F345" s="229" t="s">
        <v>3935</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183</v>
      </c>
      <c r="AU345" s="19" t="s">
        <v>79</v>
      </c>
    </row>
    <row r="346" s="2" customFormat="1" ht="16.5" customHeight="1">
      <c r="A346" s="40"/>
      <c r="B346" s="41"/>
      <c r="C346" s="215" t="s">
        <v>1028</v>
      </c>
      <c r="D346" s="215" t="s">
        <v>176</v>
      </c>
      <c r="E346" s="216" t="s">
        <v>3817</v>
      </c>
      <c r="F346" s="217" t="s">
        <v>3936</v>
      </c>
      <c r="G346" s="218" t="s">
        <v>2857</v>
      </c>
      <c r="H346" s="219">
        <v>1</v>
      </c>
      <c r="I346" s="220"/>
      <c r="J346" s="221">
        <f>ROUND(I346*H346,2)</f>
        <v>0</v>
      </c>
      <c r="K346" s="217" t="s">
        <v>19</v>
      </c>
      <c r="L346" s="46"/>
      <c r="M346" s="222" t="s">
        <v>19</v>
      </c>
      <c r="N346" s="223" t="s">
        <v>43</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181</v>
      </c>
      <c r="AT346" s="226" t="s">
        <v>176</v>
      </c>
      <c r="AU346" s="226" t="s">
        <v>79</v>
      </c>
      <c r="AY346" s="19" t="s">
        <v>174</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181</v>
      </c>
      <c r="BM346" s="226" t="s">
        <v>1776</v>
      </c>
    </row>
    <row r="347" s="2" customFormat="1">
      <c r="A347" s="40"/>
      <c r="B347" s="41"/>
      <c r="C347" s="42"/>
      <c r="D347" s="228" t="s">
        <v>183</v>
      </c>
      <c r="E347" s="42"/>
      <c r="F347" s="229" t="s">
        <v>3936</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183</v>
      </c>
      <c r="AU347" s="19" t="s">
        <v>79</v>
      </c>
    </row>
    <row r="348" s="2" customFormat="1" ht="16.5" customHeight="1">
      <c r="A348" s="40"/>
      <c r="B348" s="41"/>
      <c r="C348" s="215" t="s">
        <v>1034</v>
      </c>
      <c r="D348" s="215" t="s">
        <v>176</v>
      </c>
      <c r="E348" s="216" t="s">
        <v>3821</v>
      </c>
      <c r="F348" s="217" t="s">
        <v>3937</v>
      </c>
      <c r="G348" s="218" t="s">
        <v>2857</v>
      </c>
      <c r="H348" s="219">
        <v>1</v>
      </c>
      <c r="I348" s="220"/>
      <c r="J348" s="221">
        <f>ROUND(I348*H348,2)</f>
        <v>0</v>
      </c>
      <c r="K348" s="217" t="s">
        <v>19</v>
      </c>
      <c r="L348" s="46"/>
      <c r="M348" s="222" t="s">
        <v>19</v>
      </c>
      <c r="N348" s="223" t="s">
        <v>43</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181</v>
      </c>
      <c r="AT348" s="226" t="s">
        <v>176</v>
      </c>
      <c r="AU348" s="226" t="s">
        <v>79</v>
      </c>
      <c r="AY348" s="19" t="s">
        <v>174</v>
      </c>
      <c r="BE348" s="227">
        <f>IF(N348="základní",J348,0)</f>
        <v>0</v>
      </c>
      <c r="BF348" s="227">
        <f>IF(N348="snížená",J348,0)</f>
        <v>0</v>
      </c>
      <c r="BG348" s="227">
        <f>IF(N348="zákl. přenesená",J348,0)</f>
        <v>0</v>
      </c>
      <c r="BH348" s="227">
        <f>IF(N348="sníž. přenesená",J348,0)</f>
        <v>0</v>
      </c>
      <c r="BI348" s="227">
        <f>IF(N348="nulová",J348,0)</f>
        <v>0</v>
      </c>
      <c r="BJ348" s="19" t="s">
        <v>79</v>
      </c>
      <c r="BK348" s="227">
        <f>ROUND(I348*H348,2)</f>
        <v>0</v>
      </c>
      <c r="BL348" s="19" t="s">
        <v>181</v>
      </c>
      <c r="BM348" s="226" t="s">
        <v>1785</v>
      </c>
    </row>
    <row r="349" s="2" customFormat="1">
      <c r="A349" s="40"/>
      <c r="B349" s="41"/>
      <c r="C349" s="42"/>
      <c r="D349" s="228" t="s">
        <v>183</v>
      </c>
      <c r="E349" s="42"/>
      <c r="F349" s="229" t="s">
        <v>3937</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183</v>
      </c>
      <c r="AU349" s="19" t="s">
        <v>79</v>
      </c>
    </row>
    <row r="350" s="2" customFormat="1" ht="16.5" customHeight="1">
      <c r="A350" s="40"/>
      <c r="B350" s="41"/>
      <c r="C350" s="215" t="s">
        <v>1041</v>
      </c>
      <c r="D350" s="215" t="s">
        <v>176</v>
      </c>
      <c r="E350" s="216" t="s">
        <v>3823</v>
      </c>
      <c r="F350" s="217" t="s">
        <v>3938</v>
      </c>
      <c r="G350" s="218" t="s">
        <v>2857</v>
      </c>
      <c r="H350" s="219">
        <v>1</v>
      </c>
      <c r="I350" s="220"/>
      <c r="J350" s="221">
        <f>ROUND(I350*H350,2)</f>
        <v>0</v>
      </c>
      <c r="K350" s="217" t="s">
        <v>19</v>
      </c>
      <c r="L350" s="46"/>
      <c r="M350" s="222" t="s">
        <v>19</v>
      </c>
      <c r="N350" s="223" t="s">
        <v>43</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181</v>
      </c>
      <c r="AT350" s="226" t="s">
        <v>176</v>
      </c>
      <c r="AU350" s="226" t="s">
        <v>79</v>
      </c>
      <c r="AY350" s="19" t="s">
        <v>174</v>
      </c>
      <c r="BE350" s="227">
        <f>IF(N350="základní",J350,0)</f>
        <v>0</v>
      </c>
      <c r="BF350" s="227">
        <f>IF(N350="snížená",J350,0)</f>
        <v>0</v>
      </c>
      <c r="BG350" s="227">
        <f>IF(N350="zákl. přenesená",J350,0)</f>
        <v>0</v>
      </c>
      <c r="BH350" s="227">
        <f>IF(N350="sníž. přenesená",J350,0)</f>
        <v>0</v>
      </c>
      <c r="BI350" s="227">
        <f>IF(N350="nulová",J350,0)</f>
        <v>0</v>
      </c>
      <c r="BJ350" s="19" t="s">
        <v>79</v>
      </c>
      <c r="BK350" s="227">
        <f>ROUND(I350*H350,2)</f>
        <v>0</v>
      </c>
      <c r="BL350" s="19" t="s">
        <v>181</v>
      </c>
      <c r="BM350" s="226" t="s">
        <v>1800</v>
      </c>
    </row>
    <row r="351" s="2" customFormat="1">
      <c r="A351" s="40"/>
      <c r="B351" s="41"/>
      <c r="C351" s="42"/>
      <c r="D351" s="228" t="s">
        <v>183</v>
      </c>
      <c r="E351" s="42"/>
      <c r="F351" s="229" t="s">
        <v>3938</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183</v>
      </c>
      <c r="AU351" s="19" t="s">
        <v>79</v>
      </c>
    </row>
    <row r="352" s="2" customFormat="1" ht="16.5" customHeight="1">
      <c r="A352" s="40"/>
      <c r="B352" s="41"/>
      <c r="C352" s="215" t="s">
        <v>1050</v>
      </c>
      <c r="D352" s="215" t="s">
        <v>176</v>
      </c>
      <c r="E352" s="216" t="s">
        <v>3939</v>
      </c>
      <c r="F352" s="217" t="s">
        <v>3940</v>
      </c>
      <c r="G352" s="218" t="s">
        <v>2857</v>
      </c>
      <c r="H352" s="219">
        <v>1</v>
      </c>
      <c r="I352" s="220"/>
      <c r="J352" s="221">
        <f>ROUND(I352*H352,2)</f>
        <v>0</v>
      </c>
      <c r="K352" s="217" t="s">
        <v>19</v>
      </c>
      <c r="L352" s="46"/>
      <c r="M352" s="222" t="s">
        <v>19</v>
      </c>
      <c r="N352" s="223" t="s">
        <v>43</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181</v>
      </c>
      <c r="AT352" s="226" t="s">
        <v>176</v>
      </c>
      <c r="AU352" s="226" t="s">
        <v>79</v>
      </c>
      <c r="AY352" s="19" t="s">
        <v>174</v>
      </c>
      <c r="BE352" s="227">
        <f>IF(N352="základní",J352,0)</f>
        <v>0</v>
      </c>
      <c r="BF352" s="227">
        <f>IF(N352="snížená",J352,0)</f>
        <v>0</v>
      </c>
      <c r="BG352" s="227">
        <f>IF(N352="zákl. přenesená",J352,0)</f>
        <v>0</v>
      </c>
      <c r="BH352" s="227">
        <f>IF(N352="sníž. přenesená",J352,0)</f>
        <v>0</v>
      </c>
      <c r="BI352" s="227">
        <f>IF(N352="nulová",J352,0)</f>
        <v>0</v>
      </c>
      <c r="BJ352" s="19" t="s">
        <v>79</v>
      </c>
      <c r="BK352" s="227">
        <f>ROUND(I352*H352,2)</f>
        <v>0</v>
      </c>
      <c r="BL352" s="19" t="s">
        <v>181</v>
      </c>
      <c r="BM352" s="226" t="s">
        <v>1810</v>
      </c>
    </row>
    <row r="353" s="2" customFormat="1">
      <c r="A353" s="40"/>
      <c r="B353" s="41"/>
      <c r="C353" s="42"/>
      <c r="D353" s="228" t="s">
        <v>183</v>
      </c>
      <c r="E353" s="42"/>
      <c r="F353" s="229" t="s">
        <v>3940</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183</v>
      </c>
      <c r="AU353" s="19" t="s">
        <v>79</v>
      </c>
    </row>
    <row r="354" s="2" customFormat="1" ht="16.5" customHeight="1">
      <c r="A354" s="40"/>
      <c r="B354" s="41"/>
      <c r="C354" s="215" t="s">
        <v>1059</v>
      </c>
      <c r="D354" s="215" t="s">
        <v>176</v>
      </c>
      <c r="E354" s="216" t="s">
        <v>3941</v>
      </c>
      <c r="F354" s="217" t="s">
        <v>3942</v>
      </c>
      <c r="G354" s="218" t="s">
        <v>2857</v>
      </c>
      <c r="H354" s="219">
        <v>1</v>
      </c>
      <c r="I354" s="220"/>
      <c r="J354" s="221">
        <f>ROUND(I354*H354,2)</f>
        <v>0</v>
      </c>
      <c r="K354" s="217" t="s">
        <v>19</v>
      </c>
      <c r="L354" s="46"/>
      <c r="M354" s="222" t="s">
        <v>19</v>
      </c>
      <c r="N354" s="223" t="s">
        <v>43</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181</v>
      </c>
      <c r="AT354" s="226" t="s">
        <v>176</v>
      </c>
      <c r="AU354" s="226" t="s">
        <v>79</v>
      </c>
      <c r="AY354" s="19" t="s">
        <v>174</v>
      </c>
      <c r="BE354" s="227">
        <f>IF(N354="základní",J354,0)</f>
        <v>0</v>
      </c>
      <c r="BF354" s="227">
        <f>IF(N354="snížená",J354,0)</f>
        <v>0</v>
      </c>
      <c r="BG354" s="227">
        <f>IF(N354="zákl. přenesená",J354,0)</f>
        <v>0</v>
      </c>
      <c r="BH354" s="227">
        <f>IF(N354="sníž. přenesená",J354,0)</f>
        <v>0</v>
      </c>
      <c r="BI354" s="227">
        <f>IF(N354="nulová",J354,0)</f>
        <v>0</v>
      </c>
      <c r="BJ354" s="19" t="s">
        <v>79</v>
      </c>
      <c r="BK354" s="227">
        <f>ROUND(I354*H354,2)</f>
        <v>0</v>
      </c>
      <c r="BL354" s="19" t="s">
        <v>181</v>
      </c>
      <c r="BM354" s="226" t="s">
        <v>1823</v>
      </c>
    </row>
    <row r="355" s="2" customFormat="1">
      <c r="A355" s="40"/>
      <c r="B355" s="41"/>
      <c r="C355" s="42"/>
      <c r="D355" s="228" t="s">
        <v>183</v>
      </c>
      <c r="E355" s="42"/>
      <c r="F355" s="229" t="s">
        <v>3942</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183</v>
      </c>
      <c r="AU355" s="19" t="s">
        <v>79</v>
      </c>
    </row>
    <row r="356" s="2" customFormat="1" ht="16.5" customHeight="1">
      <c r="A356" s="40"/>
      <c r="B356" s="41"/>
      <c r="C356" s="215" t="s">
        <v>1065</v>
      </c>
      <c r="D356" s="215" t="s">
        <v>176</v>
      </c>
      <c r="E356" s="216" t="s">
        <v>3943</v>
      </c>
      <c r="F356" s="217" t="s">
        <v>3944</v>
      </c>
      <c r="G356" s="218" t="s">
        <v>2857</v>
      </c>
      <c r="H356" s="219">
        <v>1</v>
      </c>
      <c r="I356" s="220"/>
      <c r="J356" s="221">
        <f>ROUND(I356*H356,2)</f>
        <v>0</v>
      </c>
      <c r="K356" s="217" t="s">
        <v>19</v>
      </c>
      <c r="L356" s="46"/>
      <c r="M356" s="222" t="s">
        <v>19</v>
      </c>
      <c r="N356" s="223" t="s">
        <v>43</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181</v>
      </c>
      <c r="AT356" s="226" t="s">
        <v>176</v>
      </c>
      <c r="AU356" s="226" t="s">
        <v>79</v>
      </c>
      <c r="AY356" s="19" t="s">
        <v>174</v>
      </c>
      <c r="BE356" s="227">
        <f>IF(N356="základní",J356,0)</f>
        <v>0</v>
      </c>
      <c r="BF356" s="227">
        <f>IF(N356="snížená",J356,0)</f>
        <v>0</v>
      </c>
      <c r="BG356" s="227">
        <f>IF(N356="zákl. přenesená",J356,0)</f>
        <v>0</v>
      </c>
      <c r="BH356" s="227">
        <f>IF(N356="sníž. přenesená",J356,0)</f>
        <v>0</v>
      </c>
      <c r="BI356" s="227">
        <f>IF(N356="nulová",J356,0)</f>
        <v>0</v>
      </c>
      <c r="BJ356" s="19" t="s">
        <v>79</v>
      </c>
      <c r="BK356" s="227">
        <f>ROUND(I356*H356,2)</f>
        <v>0</v>
      </c>
      <c r="BL356" s="19" t="s">
        <v>181</v>
      </c>
      <c r="BM356" s="226" t="s">
        <v>1836</v>
      </c>
    </row>
    <row r="357" s="2" customFormat="1">
      <c r="A357" s="40"/>
      <c r="B357" s="41"/>
      <c r="C357" s="42"/>
      <c r="D357" s="228" t="s">
        <v>183</v>
      </c>
      <c r="E357" s="42"/>
      <c r="F357" s="229" t="s">
        <v>3944</v>
      </c>
      <c r="G357" s="42"/>
      <c r="H357" s="42"/>
      <c r="I357" s="230"/>
      <c r="J357" s="42"/>
      <c r="K357" s="42"/>
      <c r="L357" s="46"/>
      <c r="M357" s="265"/>
      <c r="N357" s="266"/>
      <c r="O357" s="267"/>
      <c r="P357" s="267"/>
      <c r="Q357" s="267"/>
      <c r="R357" s="267"/>
      <c r="S357" s="267"/>
      <c r="T357" s="268"/>
      <c r="U357" s="40"/>
      <c r="V357" s="40"/>
      <c r="W357" s="40"/>
      <c r="X357" s="40"/>
      <c r="Y357" s="40"/>
      <c r="Z357" s="40"/>
      <c r="AA357" s="40"/>
      <c r="AB357" s="40"/>
      <c r="AC357" s="40"/>
      <c r="AD357" s="40"/>
      <c r="AE357" s="40"/>
      <c r="AT357" s="19" t="s">
        <v>183</v>
      </c>
      <c r="AU357" s="19" t="s">
        <v>79</v>
      </c>
    </row>
    <row r="358" s="2" customFormat="1" ht="6.96" customHeight="1">
      <c r="A358" s="40"/>
      <c r="B358" s="61"/>
      <c r="C358" s="62"/>
      <c r="D358" s="62"/>
      <c r="E358" s="62"/>
      <c r="F358" s="62"/>
      <c r="G358" s="62"/>
      <c r="H358" s="62"/>
      <c r="I358" s="62"/>
      <c r="J358" s="62"/>
      <c r="K358" s="62"/>
      <c r="L358" s="46"/>
      <c r="M358" s="40"/>
      <c r="O358" s="40"/>
      <c r="P358" s="40"/>
      <c r="Q358" s="40"/>
      <c r="R358" s="40"/>
      <c r="S358" s="40"/>
      <c r="T358" s="40"/>
      <c r="U358" s="40"/>
      <c r="V358" s="40"/>
      <c r="W358" s="40"/>
      <c r="X358" s="40"/>
      <c r="Y358" s="40"/>
      <c r="Z358" s="40"/>
      <c r="AA358" s="40"/>
      <c r="AB358" s="40"/>
      <c r="AC358" s="40"/>
      <c r="AD358" s="40"/>
      <c r="AE358" s="40"/>
    </row>
  </sheetData>
  <sheetProtection sheet="1" autoFilter="0" formatColumns="0" formatRows="0" objects="1" scenarios="1" spinCount="100000" saltValue="TY1pDOnfzZmYbTnvsEFJo7pVGQIhFEd4ASpgwgg4xyqD/TuKMciB8riH7v9m9UMbXttx3A4jnmgY2rBcLeETQg==" hashValue="rbIun6EzbRZMWuWo16/OTZioOsg1ViUvL5UsPkP2UGsTVsK1Y5jMhbPil1E9U+IKAjzZoaZwPeaAGG00F6LpfA==" algorithmName="SHA-512" password="ED5F"/>
  <autoFilter ref="C99:K357"/>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3945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ROUND((SUM(BE98:BE139)),  2)</f>
        <v>0</v>
      </c>
      <c r="G37" s="40"/>
      <c r="H37" s="40"/>
      <c r="I37" s="160">
        <v>0.20999999999999999</v>
      </c>
      <c r="J37" s="159">
        <f>ROUND(((SUM(BE98:BE139))*I37),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ROUND((SUM(BF98:BF139)),  2)</f>
        <v>0</v>
      </c>
      <c r="G38" s="40"/>
      <c r="H38" s="40"/>
      <c r="I38" s="160">
        <v>0.14999999999999999</v>
      </c>
      <c r="J38" s="159">
        <f>ROUND(((SUM(BF98:BF139))*I38),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ROUND((SUM(BG98:BG139)),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ROUND((SUM(BH98:BH139)),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ROUND((SUM(BI98:BI139)),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01.D.1.4.6. - Domovní plynovod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3946</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2828</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2829</v>
      </c>
      <c r="E70" s="185"/>
      <c r="F70" s="185"/>
      <c r="G70" s="185"/>
      <c r="H70" s="185"/>
      <c r="I70" s="185"/>
      <c r="J70" s="186">
        <f>J103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3947</v>
      </c>
      <c r="E71" s="185"/>
      <c r="F71" s="185"/>
      <c r="G71" s="185"/>
      <c r="H71" s="185"/>
      <c r="I71" s="185"/>
      <c r="J71" s="186">
        <f>J114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3948</v>
      </c>
      <c r="E72" s="185"/>
      <c r="F72" s="185"/>
      <c r="G72" s="185"/>
      <c r="H72" s="185"/>
      <c r="I72" s="185"/>
      <c r="J72" s="186">
        <f>J121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3949</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3950</v>
      </c>
      <c r="E74" s="185"/>
      <c r="F74" s="185"/>
      <c r="G74" s="185"/>
      <c r="H74" s="185"/>
      <c r="I74" s="185"/>
      <c r="J74" s="186">
        <f>J131</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159</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Nejdek, MŠ Lipová - Celková rekonstrukce</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116</v>
      </c>
      <c r="D85" s="24"/>
      <c r="E85" s="24"/>
      <c r="F85" s="24"/>
      <c r="G85" s="24"/>
      <c r="H85" s="24"/>
      <c r="I85" s="24"/>
      <c r="J85" s="24"/>
      <c r="K85" s="24"/>
      <c r="L85" s="22"/>
    </row>
    <row r="86" s="1" customFormat="1" ht="16.5" customHeight="1">
      <c r="B86" s="23"/>
      <c r="C86" s="24"/>
      <c r="D86" s="24"/>
      <c r="E86" s="172" t="s">
        <v>117</v>
      </c>
      <c r="F86" s="24"/>
      <c r="G86" s="24"/>
      <c r="H86" s="24"/>
      <c r="I86" s="24"/>
      <c r="J86" s="24"/>
      <c r="K86" s="24"/>
      <c r="L86" s="22"/>
    </row>
    <row r="87" s="1" customFormat="1" ht="12" customHeight="1">
      <c r="B87" s="23"/>
      <c r="C87" s="34" t="s">
        <v>118</v>
      </c>
      <c r="D87" s="24"/>
      <c r="E87" s="24"/>
      <c r="F87" s="24"/>
      <c r="G87" s="24"/>
      <c r="H87" s="24"/>
      <c r="I87" s="24"/>
      <c r="J87" s="24"/>
      <c r="K87" s="24"/>
      <c r="L87" s="22"/>
    </row>
    <row r="88" s="2" customFormat="1" ht="16.5" customHeight="1">
      <c r="A88" s="40"/>
      <c r="B88" s="41"/>
      <c r="C88" s="42"/>
      <c r="D88" s="42"/>
      <c r="E88" s="269" t="s">
        <v>2332</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2333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01.D.1.4.6. - Domovní plynovod</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Nejdek, ul. Lipová</v>
      </c>
      <c r="G92" s="42"/>
      <c r="H92" s="42"/>
      <c r="I92" s="34" t="s">
        <v>23</v>
      </c>
      <c r="J92" s="74" t="str">
        <f>IF(J16="","",J16)</f>
        <v>25. 1. 2021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40.05" customHeight="1">
      <c r="A94" s="40"/>
      <c r="B94" s="41"/>
      <c r="C94" s="34" t="s">
        <v>25</v>
      </c>
      <c r="D94" s="42"/>
      <c r="E94" s="42"/>
      <c r="F94" s="29" t="str">
        <f>E19</f>
        <v>Město Nejdek, nám.Karla IV. 239, 362 21 Nejdek</v>
      </c>
      <c r="G94" s="42"/>
      <c r="H94" s="42"/>
      <c r="I94" s="34" t="s">
        <v>31</v>
      </c>
      <c r="J94" s="38" t="str">
        <f>E25</f>
        <v>Projektová Kancelář PS, Ing. Irena Pichlová</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34</v>
      </c>
      <c r="J95" s="38" t="str">
        <f>E28</f>
        <v>Daniela Hahnová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160</v>
      </c>
      <c r="D97" s="191" t="s">
        <v>57</v>
      </c>
      <c r="E97" s="191" t="s">
        <v>53</v>
      </c>
      <c r="F97" s="191" t="s">
        <v>54</v>
      </c>
      <c r="G97" s="191" t="s">
        <v>161</v>
      </c>
      <c r="H97" s="191" t="s">
        <v>162</v>
      </c>
      <c r="I97" s="191" t="s">
        <v>163</v>
      </c>
      <c r="J97" s="191" t="s">
        <v>122</v>
      </c>
      <c r="K97" s="192" t="s">
        <v>164</v>
      </c>
      <c r="L97" s="193"/>
      <c r="M97" s="94" t="s">
        <v>19</v>
      </c>
      <c r="N97" s="95" t="s">
        <v>42</v>
      </c>
      <c r="O97" s="95" t="s">
        <v>165</v>
      </c>
      <c r="P97" s="95" t="s">
        <v>166</v>
      </c>
      <c r="Q97" s="95" t="s">
        <v>167</v>
      </c>
      <c r="R97" s="95" t="s">
        <v>168</v>
      </c>
      <c r="S97" s="95" t="s">
        <v>169</v>
      </c>
      <c r="T97" s="96" t="s">
        <v>170</v>
      </c>
      <c r="U97" s="188"/>
      <c r="V97" s="188"/>
      <c r="W97" s="188"/>
      <c r="X97" s="188"/>
      <c r="Y97" s="188"/>
      <c r="Z97" s="188"/>
      <c r="AA97" s="188"/>
      <c r="AB97" s="188"/>
      <c r="AC97" s="188"/>
      <c r="AD97" s="188"/>
      <c r="AE97" s="188"/>
    </row>
    <row r="98" s="2" customFormat="1" ht="22.8" customHeight="1">
      <c r="A98" s="40"/>
      <c r="B98" s="41"/>
      <c r="C98" s="101" t="s">
        <v>171</v>
      </c>
      <c r="D98" s="42"/>
      <c r="E98" s="42"/>
      <c r="F98" s="42"/>
      <c r="G98" s="42"/>
      <c r="H98" s="42"/>
      <c r="I98" s="42"/>
      <c r="J98" s="194">
        <f>BK98</f>
        <v>0</v>
      </c>
      <c r="K98" s="42"/>
      <c r="L98" s="46"/>
      <c r="M98" s="97"/>
      <c r="N98" s="195"/>
      <c r="O98" s="98"/>
      <c r="P98" s="196">
        <f>P99</f>
        <v>0</v>
      </c>
      <c r="Q98" s="98"/>
      <c r="R98" s="196">
        <f>R99</f>
        <v>6470.1900000000005</v>
      </c>
      <c r="S98" s="98"/>
      <c r="T98" s="197">
        <f>T99</f>
        <v>0</v>
      </c>
      <c r="U98" s="40"/>
      <c r="V98" s="40"/>
      <c r="W98" s="40"/>
      <c r="X98" s="40"/>
      <c r="Y98" s="40"/>
      <c r="Z98" s="40"/>
      <c r="AA98" s="40"/>
      <c r="AB98" s="40"/>
      <c r="AC98" s="40"/>
      <c r="AD98" s="40"/>
      <c r="AE98" s="40"/>
      <c r="AT98" s="19" t="s">
        <v>71</v>
      </c>
      <c r="AU98" s="19" t="s">
        <v>123</v>
      </c>
      <c r="BK98" s="198">
        <f>BK99</f>
        <v>0</v>
      </c>
    </row>
    <row r="99" s="12" customFormat="1" ht="25.92" customHeight="1">
      <c r="A99" s="12"/>
      <c r="B99" s="199"/>
      <c r="C99" s="200"/>
      <c r="D99" s="201" t="s">
        <v>71</v>
      </c>
      <c r="E99" s="202" t="s">
        <v>2838</v>
      </c>
      <c r="F99" s="202" t="s">
        <v>3951</v>
      </c>
      <c r="G99" s="200"/>
      <c r="H99" s="200"/>
      <c r="I99" s="203"/>
      <c r="J99" s="204">
        <f>BK99</f>
        <v>0</v>
      </c>
      <c r="K99" s="200"/>
      <c r="L99" s="205"/>
      <c r="M99" s="206"/>
      <c r="N99" s="207"/>
      <c r="O99" s="207"/>
      <c r="P99" s="208">
        <f>P100+P103+P114+P121+P126+P131</f>
        <v>0</v>
      </c>
      <c r="Q99" s="207"/>
      <c r="R99" s="208">
        <f>R100+R103+R114+R121+R126+R131</f>
        <v>6470.1900000000005</v>
      </c>
      <c r="S99" s="207"/>
      <c r="T99" s="209">
        <f>T100+T103+T114+T121+T126+T131</f>
        <v>0</v>
      </c>
      <c r="U99" s="12"/>
      <c r="V99" s="12"/>
      <c r="W99" s="12"/>
      <c r="X99" s="12"/>
      <c r="Y99" s="12"/>
      <c r="Z99" s="12"/>
      <c r="AA99" s="12"/>
      <c r="AB99" s="12"/>
      <c r="AC99" s="12"/>
      <c r="AD99" s="12"/>
      <c r="AE99" s="12"/>
      <c r="AR99" s="210" t="s">
        <v>79</v>
      </c>
      <c r="AT99" s="211" t="s">
        <v>71</v>
      </c>
      <c r="AU99" s="211" t="s">
        <v>72</v>
      </c>
      <c r="AY99" s="210" t="s">
        <v>174</v>
      </c>
      <c r="BK99" s="212">
        <f>BK100+BK103+BK114+BK121+BK126+BK131</f>
        <v>0</v>
      </c>
    </row>
    <row r="100" s="12" customFormat="1" ht="22.8" customHeight="1">
      <c r="A100" s="12"/>
      <c r="B100" s="199"/>
      <c r="C100" s="200"/>
      <c r="D100" s="201" t="s">
        <v>71</v>
      </c>
      <c r="E100" s="213" t="s">
        <v>2840</v>
      </c>
      <c r="F100" s="213" t="s">
        <v>2841</v>
      </c>
      <c r="G100" s="200"/>
      <c r="H100" s="200"/>
      <c r="I100" s="203"/>
      <c r="J100" s="214">
        <f>BK100</f>
        <v>0</v>
      </c>
      <c r="K100" s="200"/>
      <c r="L100" s="205"/>
      <c r="M100" s="206"/>
      <c r="N100" s="207"/>
      <c r="O100" s="207"/>
      <c r="P100" s="208">
        <f>SUM(P101:P102)</f>
        <v>0</v>
      </c>
      <c r="Q100" s="207"/>
      <c r="R100" s="208">
        <f>SUM(R101:R102)</f>
        <v>6400</v>
      </c>
      <c r="S100" s="207"/>
      <c r="T100" s="209">
        <f>SUM(T101:T102)</f>
        <v>0</v>
      </c>
      <c r="U100" s="12"/>
      <c r="V100" s="12"/>
      <c r="W100" s="12"/>
      <c r="X100" s="12"/>
      <c r="Y100" s="12"/>
      <c r="Z100" s="12"/>
      <c r="AA100" s="12"/>
      <c r="AB100" s="12"/>
      <c r="AC100" s="12"/>
      <c r="AD100" s="12"/>
      <c r="AE100" s="12"/>
      <c r="AR100" s="210" t="s">
        <v>79</v>
      </c>
      <c r="AT100" s="211" t="s">
        <v>71</v>
      </c>
      <c r="AU100" s="211" t="s">
        <v>79</v>
      </c>
      <c r="AY100" s="210" t="s">
        <v>174</v>
      </c>
      <c r="BK100" s="212">
        <f>SUM(BK101:BK102)</f>
        <v>0</v>
      </c>
    </row>
    <row r="101" s="2" customFormat="1" ht="44.25" customHeight="1">
      <c r="A101" s="40"/>
      <c r="B101" s="41"/>
      <c r="C101" s="215" t="s">
        <v>79</v>
      </c>
      <c r="D101" s="215" t="s">
        <v>176</v>
      </c>
      <c r="E101" s="216" t="s">
        <v>3952</v>
      </c>
      <c r="F101" s="217" t="s">
        <v>3953</v>
      </c>
      <c r="G101" s="218" t="s">
        <v>2996</v>
      </c>
      <c r="H101" s="219">
        <v>32</v>
      </c>
      <c r="I101" s="220"/>
      <c r="J101" s="221">
        <f>ROUND(I101*H101,2)</f>
        <v>0</v>
      </c>
      <c r="K101" s="217" t="s">
        <v>19</v>
      </c>
      <c r="L101" s="46"/>
      <c r="M101" s="222" t="s">
        <v>19</v>
      </c>
      <c r="N101" s="223" t="s">
        <v>43</v>
      </c>
      <c r="O101" s="86"/>
      <c r="P101" s="224">
        <f>O101*H101</f>
        <v>0</v>
      </c>
      <c r="Q101" s="224">
        <v>200</v>
      </c>
      <c r="R101" s="224">
        <f>Q101*H101</f>
        <v>6400</v>
      </c>
      <c r="S101" s="224">
        <v>0</v>
      </c>
      <c r="T101" s="225">
        <f>S101*H101</f>
        <v>0</v>
      </c>
      <c r="U101" s="40"/>
      <c r="V101" s="40"/>
      <c r="W101" s="40"/>
      <c r="X101" s="40"/>
      <c r="Y101" s="40"/>
      <c r="Z101" s="40"/>
      <c r="AA101" s="40"/>
      <c r="AB101" s="40"/>
      <c r="AC101" s="40"/>
      <c r="AD101" s="40"/>
      <c r="AE101" s="40"/>
      <c r="AR101" s="226" t="s">
        <v>275</v>
      </c>
      <c r="AT101" s="226" t="s">
        <v>176</v>
      </c>
      <c r="AU101" s="226" t="s">
        <v>81</v>
      </c>
      <c r="AY101" s="19" t="s">
        <v>174</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275</v>
      </c>
      <c r="BM101" s="226" t="s">
        <v>81</v>
      </c>
    </row>
    <row r="102" s="2" customFormat="1">
      <c r="A102" s="40"/>
      <c r="B102" s="41"/>
      <c r="C102" s="42"/>
      <c r="D102" s="228" t="s">
        <v>183</v>
      </c>
      <c r="E102" s="42"/>
      <c r="F102" s="229" t="s">
        <v>3954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183</v>
      </c>
      <c r="AU102" s="19" t="s">
        <v>81</v>
      </c>
    </row>
    <row r="103" s="12" customFormat="1" ht="22.8" customHeight="1">
      <c r="A103" s="12"/>
      <c r="B103" s="199"/>
      <c r="C103" s="200"/>
      <c r="D103" s="201" t="s">
        <v>71</v>
      </c>
      <c r="E103" s="213" t="s">
        <v>2858</v>
      </c>
      <c r="F103" s="213" t="s">
        <v>2859</v>
      </c>
      <c r="G103" s="200"/>
      <c r="H103" s="200"/>
      <c r="I103" s="203"/>
      <c r="J103" s="214">
        <f>BK103</f>
        <v>0</v>
      </c>
      <c r="K103" s="200"/>
      <c r="L103" s="205"/>
      <c r="M103" s="206"/>
      <c r="N103" s="207"/>
      <c r="O103" s="207"/>
      <c r="P103" s="208">
        <f>SUM(P104:P113)</f>
        <v>0</v>
      </c>
      <c r="Q103" s="207"/>
      <c r="R103" s="208">
        <f>SUM(R104:R113)</f>
        <v>66.300000000000011</v>
      </c>
      <c r="S103" s="207"/>
      <c r="T103" s="209">
        <f>SUM(T104:T113)</f>
        <v>0</v>
      </c>
      <c r="U103" s="12"/>
      <c r="V103" s="12"/>
      <c r="W103" s="12"/>
      <c r="X103" s="12"/>
      <c r="Y103" s="12"/>
      <c r="Z103" s="12"/>
      <c r="AA103" s="12"/>
      <c r="AB103" s="12"/>
      <c r="AC103" s="12"/>
      <c r="AD103" s="12"/>
      <c r="AE103" s="12"/>
      <c r="AR103" s="210" t="s">
        <v>79</v>
      </c>
      <c r="AT103" s="211" t="s">
        <v>71</v>
      </c>
      <c r="AU103" s="211" t="s">
        <v>79</v>
      </c>
      <c r="AY103" s="210" t="s">
        <v>174</v>
      </c>
      <c r="BK103" s="212">
        <f>SUM(BK104:BK113)</f>
        <v>0</v>
      </c>
    </row>
    <row r="104" s="2" customFormat="1" ht="16.5" customHeight="1">
      <c r="A104" s="40"/>
      <c r="B104" s="41"/>
      <c r="C104" s="215" t="s">
        <v>81</v>
      </c>
      <c r="D104" s="215" t="s">
        <v>176</v>
      </c>
      <c r="E104" s="216" t="s">
        <v>3955</v>
      </c>
      <c r="F104" s="217" t="s">
        <v>3956</v>
      </c>
      <c r="G104" s="218" t="s">
        <v>179</v>
      </c>
      <c r="H104" s="219">
        <v>2</v>
      </c>
      <c r="I104" s="220"/>
      <c r="J104" s="221">
        <f>ROUND(I104*H104,2)</f>
        <v>0</v>
      </c>
      <c r="K104" s="217" t="s">
        <v>19</v>
      </c>
      <c r="L104" s="46"/>
      <c r="M104" s="222" t="s">
        <v>19</v>
      </c>
      <c r="N104" s="223" t="s">
        <v>43</v>
      </c>
      <c r="O104" s="86"/>
      <c r="P104" s="224">
        <f>O104*H104</f>
        <v>0</v>
      </c>
      <c r="Q104" s="224">
        <v>2.5</v>
      </c>
      <c r="R104" s="224">
        <f>Q104*H104</f>
        <v>5</v>
      </c>
      <c r="S104" s="224">
        <v>0</v>
      </c>
      <c r="T104" s="225">
        <f>S104*H104</f>
        <v>0</v>
      </c>
      <c r="U104" s="40"/>
      <c r="V104" s="40"/>
      <c r="W104" s="40"/>
      <c r="X104" s="40"/>
      <c r="Y104" s="40"/>
      <c r="Z104" s="40"/>
      <c r="AA104" s="40"/>
      <c r="AB104" s="40"/>
      <c r="AC104" s="40"/>
      <c r="AD104" s="40"/>
      <c r="AE104" s="40"/>
      <c r="AR104" s="226" t="s">
        <v>275</v>
      </c>
      <c r="AT104" s="226" t="s">
        <v>176</v>
      </c>
      <c r="AU104" s="226" t="s">
        <v>81</v>
      </c>
      <c r="AY104" s="19" t="s">
        <v>174</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275</v>
      </c>
      <c r="BM104" s="226" t="s">
        <v>181</v>
      </c>
    </row>
    <row r="105" s="2" customFormat="1">
      <c r="A105" s="40"/>
      <c r="B105" s="41"/>
      <c r="C105" s="42"/>
      <c r="D105" s="228" t="s">
        <v>183</v>
      </c>
      <c r="E105" s="42"/>
      <c r="F105" s="229" t="s">
        <v>3956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183</v>
      </c>
      <c r="AU105" s="19" t="s">
        <v>81</v>
      </c>
    </row>
    <row r="106" s="2" customFormat="1" ht="16.5" customHeight="1">
      <c r="A106" s="40"/>
      <c r="B106" s="41"/>
      <c r="C106" s="215" t="s">
        <v>92</v>
      </c>
      <c r="D106" s="215" t="s">
        <v>176</v>
      </c>
      <c r="E106" s="216" t="s">
        <v>3957</v>
      </c>
      <c r="F106" s="217" t="s">
        <v>3958</v>
      </c>
      <c r="G106" s="218" t="s">
        <v>179</v>
      </c>
      <c r="H106" s="219">
        <v>12</v>
      </c>
      <c r="I106" s="220"/>
      <c r="J106" s="221">
        <f>ROUND(I106*H106,2)</f>
        <v>0</v>
      </c>
      <c r="K106" s="217" t="s">
        <v>19</v>
      </c>
      <c r="L106" s="46"/>
      <c r="M106" s="222" t="s">
        <v>19</v>
      </c>
      <c r="N106" s="223" t="s">
        <v>43</v>
      </c>
      <c r="O106" s="86"/>
      <c r="P106" s="224">
        <f>O106*H106</f>
        <v>0</v>
      </c>
      <c r="Q106" s="224">
        <v>3.1000000000000001</v>
      </c>
      <c r="R106" s="224">
        <f>Q106*H106</f>
        <v>37.200000000000003</v>
      </c>
      <c r="S106" s="224">
        <v>0</v>
      </c>
      <c r="T106" s="225">
        <f>S106*H106</f>
        <v>0</v>
      </c>
      <c r="U106" s="40"/>
      <c r="V106" s="40"/>
      <c r="W106" s="40"/>
      <c r="X106" s="40"/>
      <c r="Y106" s="40"/>
      <c r="Z106" s="40"/>
      <c r="AA106" s="40"/>
      <c r="AB106" s="40"/>
      <c r="AC106" s="40"/>
      <c r="AD106" s="40"/>
      <c r="AE106" s="40"/>
      <c r="AR106" s="226" t="s">
        <v>275</v>
      </c>
      <c r="AT106" s="226" t="s">
        <v>176</v>
      </c>
      <c r="AU106" s="226" t="s">
        <v>81</v>
      </c>
      <c r="AY106" s="19" t="s">
        <v>174</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275</v>
      </c>
      <c r="BM106" s="226" t="s">
        <v>214</v>
      </c>
    </row>
    <row r="107" s="2" customFormat="1">
      <c r="A107" s="40"/>
      <c r="B107" s="41"/>
      <c r="C107" s="42"/>
      <c r="D107" s="228" t="s">
        <v>183</v>
      </c>
      <c r="E107" s="42"/>
      <c r="F107" s="229" t="s">
        <v>3958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183</v>
      </c>
      <c r="AU107" s="19" t="s">
        <v>81</v>
      </c>
    </row>
    <row r="108" s="2" customFormat="1">
      <c r="A108" s="40"/>
      <c r="B108" s="41"/>
      <c r="C108" s="215" t="s">
        <v>181</v>
      </c>
      <c r="D108" s="215" t="s">
        <v>176</v>
      </c>
      <c r="E108" s="216" t="s">
        <v>3959</v>
      </c>
      <c r="F108" s="217" t="s">
        <v>3960</v>
      </c>
      <c r="G108" s="218" t="s">
        <v>179</v>
      </c>
      <c r="H108" s="219">
        <v>9</v>
      </c>
      <c r="I108" s="220"/>
      <c r="J108" s="221">
        <f>ROUND(I108*H108,2)</f>
        <v>0</v>
      </c>
      <c r="K108" s="217" t="s">
        <v>19</v>
      </c>
      <c r="L108" s="46"/>
      <c r="M108" s="222" t="s">
        <v>19</v>
      </c>
      <c r="N108" s="223" t="s">
        <v>43</v>
      </c>
      <c r="O108" s="86"/>
      <c r="P108" s="224">
        <f>O108*H108</f>
        <v>0</v>
      </c>
      <c r="Q108" s="224">
        <v>1</v>
      </c>
      <c r="R108" s="224">
        <f>Q108*H108</f>
        <v>9</v>
      </c>
      <c r="S108" s="224">
        <v>0</v>
      </c>
      <c r="T108" s="225">
        <f>S108*H108</f>
        <v>0</v>
      </c>
      <c r="U108" s="40"/>
      <c r="V108" s="40"/>
      <c r="W108" s="40"/>
      <c r="X108" s="40"/>
      <c r="Y108" s="40"/>
      <c r="Z108" s="40"/>
      <c r="AA108" s="40"/>
      <c r="AB108" s="40"/>
      <c r="AC108" s="40"/>
      <c r="AD108" s="40"/>
      <c r="AE108" s="40"/>
      <c r="AR108" s="226" t="s">
        <v>275</v>
      </c>
      <c r="AT108" s="226" t="s">
        <v>176</v>
      </c>
      <c r="AU108" s="226" t="s">
        <v>81</v>
      </c>
      <c r="AY108" s="19" t="s">
        <v>174</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275</v>
      </c>
      <c r="BM108" s="226" t="s">
        <v>227</v>
      </c>
    </row>
    <row r="109" s="2" customFormat="1">
      <c r="A109" s="40"/>
      <c r="B109" s="41"/>
      <c r="C109" s="42"/>
      <c r="D109" s="228" t="s">
        <v>183</v>
      </c>
      <c r="E109" s="42"/>
      <c r="F109" s="229" t="s">
        <v>3960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183</v>
      </c>
      <c r="AU109" s="19" t="s">
        <v>81</v>
      </c>
    </row>
    <row r="110" s="2" customFormat="1" ht="16.5" customHeight="1">
      <c r="A110" s="40"/>
      <c r="B110" s="41"/>
      <c r="C110" s="215" t="s">
        <v>206</v>
      </c>
      <c r="D110" s="215" t="s">
        <v>176</v>
      </c>
      <c r="E110" s="216" t="s">
        <v>3961</v>
      </c>
      <c r="F110" s="217" t="s">
        <v>3962</v>
      </c>
      <c r="G110" s="218" t="s">
        <v>2846</v>
      </c>
      <c r="H110" s="219">
        <v>1</v>
      </c>
      <c r="I110" s="220"/>
      <c r="J110" s="221">
        <f>ROUND(I110*H110,2)</f>
        <v>0</v>
      </c>
      <c r="K110" s="217" t="s">
        <v>19</v>
      </c>
      <c r="L110" s="46"/>
      <c r="M110" s="222" t="s">
        <v>19</v>
      </c>
      <c r="N110" s="223" t="s">
        <v>43</v>
      </c>
      <c r="O110" s="86"/>
      <c r="P110" s="224">
        <f>O110*H110</f>
        <v>0</v>
      </c>
      <c r="Q110" s="224">
        <v>0.10000000000000001</v>
      </c>
      <c r="R110" s="224">
        <f>Q110*H110</f>
        <v>0.10000000000000001</v>
      </c>
      <c r="S110" s="224">
        <v>0</v>
      </c>
      <c r="T110" s="225">
        <f>S110*H110</f>
        <v>0</v>
      </c>
      <c r="U110" s="40"/>
      <c r="V110" s="40"/>
      <c r="W110" s="40"/>
      <c r="X110" s="40"/>
      <c r="Y110" s="40"/>
      <c r="Z110" s="40"/>
      <c r="AA110" s="40"/>
      <c r="AB110" s="40"/>
      <c r="AC110" s="40"/>
      <c r="AD110" s="40"/>
      <c r="AE110" s="40"/>
      <c r="AR110" s="226" t="s">
        <v>275</v>
      </c>
      <c r="AT110" s="226" t="s">
        <v>176</v>
      </c>
      <c r="AU110" s="226" t="s">
        <v>81</v>
      </c>
      <c r="AY110" s="19" t="s">
        <v>174</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275</v>
      </c>
      <c r="BM110" s="226" t="s">
        <v>235</v>
      </c>
    </row>
    <row r="111" s="2" customFormat="1">
      <c r="A111" s="40"/>
      <c r="B111" s="41"/>
      <c r="C111" s="42"/>
      <c r="D111" s="228" t="s">
        <v>183</v>
      </c>
      <c r="E111" s="42"/>
      <c r="F111" s="229" t="s">
        <v>3962</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183</v>
      </c>
      <c r="AU111" s="19" t="s">
        <v>81</v>
      </c>
    </row>
    <row r="112" s="2" customFormat="1" ht="16.5" customHeight="1">
      <c r="A112" s="40"/>
      <c r="B112" s="41"/>
      <c r="C112" s="215" t="s">
        <v>214</v>
      </c>
      <c r="D112" s="215" t="s">
        <v>176</v>
      </c>
      <c r="E112" s="216" t="s">
        <v>3963</v>
      </c>
      <c r="F112" s="217" t="s">
        <v>3964</v>
      </c>
      <c r="G112" s="218" t="s">
        <v>2857</v>
      </c>
      <c r="H112" s="219">
        <v>1</v>
      </c>
      <c r="I112" s="220"/>
      <c r="J112" s="221">
        <f>ROUND(I112*H112,2)</f>
        <v>0</v>
      </c>
      <c r="K112" s="217" t="s">
        <v>19</v>
      </c>
      <c r="L112" s="46"/>
      <c r="M112" s="222" t="s">
        <v>19</v>
      </c>
      <c r="N112" s="223" t="s">
        <v>43</v>
      </c>
      <c r="O112" s="86"/>
      <c r="P112" s="224">
        <f>O112*H112</f>
        <v>0</v>
      </c>
      <c r="Q112" s="224">
        <v>15</v>
      </c>
      <c r="R112" s="224">
        <f>Q112*H112</f>
        <v>15</v>
      </c>
      <c r="S112" s="224">
        <v>0</v>
      </c>
      <c r="T112" s="225">
        <f>S112*H112</f>
        <v>0</v>
      </c>
      <c r="U112" s="40"/>
      <c r="V112" s="40"/>
      <c r="W112" s="40"/>
      <c r="X112" s="40"/>
      <c r="Y112" s="40"/>
      <c r="Z112" s="40"/>
      <c r="AA112" s="40"/>
      <c r="AB112" s="40"/>
      <c r="AC112" s="40"/>
      <c r="AD112" s="40"/>
      <c r="AE112" s="40"/>
      <c r="AR112" s="226" t="s">
        <v>275</v>
      </c>
      <c r="AT112" s="226" t="s">
        <v>176</v>
      </c>
      <c r="AU112" s="226" t="s">
        <v>81</v>
      </c>
      <c r="AY112" s="19" t="s">
        <v>174</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275</v>
      </c>
      <c r="BM112" s="226" t="s">
        <v>249</v>
      </c>
    </row>
    <row r="113" s="2" customFormat="1">
      <c r="A113" s="40"/>
      <c r="B113" s="41"/>
      <c r="C113" s="42"/>
      <c r="D113" s="228" t="s">
        <v>183</v>
      </c>
      <c r="E113" s="42"/>
      <c r="F113" s="229" t="s">
        <v>3964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183</v>
      </c>
      <c r="AU113" s="19" t="s">
        <v>81</v>
      </c>
    </row>
    <row r="114" s="12" customFormat="1" ht="22.8" customHeight="1">
      <c r="A114" s="12"/>
      <c r="B114" s="199"/>
      <c r="C114" s="200"/>
      <c r="D114" s="201" t="s">
        <v>71</v>
      </c>
      <c r="E114" s="213" t="s">
        <v>2860</v>
      </c>
      <c r="F114" s="213" t="s">
        <v>2891</v>
      </c>
      <c r="G114" s="200"/>
      <c r="H114" s="200"/>
      <c r="I114" s="203"/>
      <c r="J114" s="214">
        <f>BK114</f>
        <v>0</v>
      </c>
      <c r="K114" s="200"/>
      <c r="L114" s="205"/>
      <c r="M114" s="206"/>
      <c r="N114" s="207"/>
      <c r="O114" s="207"/>
      <c r="P114" s="208">
        <f>SUM(P115:P120)</f>
        <v>0</v>
      </c>
      <c r="Q114" s="207"/>
      <c r="R114" s="208">
        <f>SUM(R115:R120)</f>
        <v>2.5099999999999998</v>
      </c>
      <c r="S114" s="207"/>
      <c r="T114" s="209">
        <f>SUM(T115:T120)</f>
        <v>0</v>
      </c>
      <c r="U114" s="12"/>
      <c r="V114" s="12"/>
      <c r="W114" s="12"/>
      <c r="X114" s="12"/>
      <c r="Y114" s="12"/>
      <c r="Z114" s="12"/>
      <c r="AA114" s="12"/>
      <c r="AB114" s="12"/>
      <c r="AC114" s="12"/>
      <c r="AD114" s="12"/>
      <c r="AE114" s="12"/>
      <c r="AR114" s="210" t="s">
        <v>79</v>
      </c>
      <c r="AT114" s="211" t="s">
        <v>71</v>
      </c>
      <c r="AU114" s="211" t="s">
        <v>79</v>
      </c>
      <c r="AY114" s="210" t="s">
        <v>174</v>
      </c>
      <c r="BK114" s="212">
        <f>SUM(BK115:BK120)</f>
        <v>0</v>
      </c>
    </row>
    <row r="115" s="2" customFormat="1">
      <c r="A115" s="40"/>
      <c r="B115" s="41"/>
      <c r="C115" s="215" t="s">
        <v>221</v>
      </c>
      <c r="D115" s="215" t="s">
        <v>176</v>
      </c>
      <c r="E115" s="216" t="s">
        <v>3965</v>
      </c>
      <c r="F115" s="217" t="s">
        <v>3966</v>
      </c>
      <c r="G115" s="218" t="s">
        <v>2846</v>
      </c>
      <c r="H115" s="219">
        <v>2</v>
      </c>
      <c r="I115" s="220"/>
      <c r="J115" s="221">
        <f>ROUND(I115*H115,2)</f>
        <v>0</v>
      </c>
      <c r="K115" s="217" t="s">
        <v>19</v>
      </c>
      <c r="L115" s="46"/>
      <c r="M115" s="222" t="s">
        <v>19</v>
      </c>
      <c r="N115" s="223" t="s">
        <v>43</v>
      </c>
      <c r="O115" s="86"/>
      <c r="P115" s="224">
        <f>O115*H115</f>
        <v>0</v>
      </c>
      <c r="Q115" s="224">
        <v>0.38</v>
      </c>
      <c r="R115" s="224">
        <f>Q115*H115</f>
        <v>0.76000000000000001</v>
      </c>
      <c r="S115" s="224">
        <v>0</v>
      </c>
      <c r="T115" s="225">
        <f>S115*H115</f>
        <v>0</v>
      </c>
      <c r="U115" s="40"/>
      <c r="V115" s="40"/>
      <c r="W115" s="40"/>
      <c r="X115" s="40"/>
      <c r="Y115" s="40"/>
      <c r="Z115" s="40"/>
      <c r="AA115" s="40"/>
      <c r="AB115" s="40"/>
      <c r="AC115" s="40"/>
      <c r="AD115" s="40"/>
      <c r="AE115" s="40"/>
      <c r="AR115" s="226" t="s">
        <v>275</v>
      </c>
      <c r="AT115" s="226" t="s">
        <v>176</v>
      </c>
      <c r="AU115" s="226" t="s">
        <v>81</v>
      </c>
      <c r="AY115" s="19" t="s">
        <v>174</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275</v>
      </c>
      <c r="BM115" s="226" t="s">
        <v>263</v>
      </c>
    </row>
    <row r="116" s="2" customFormat="1">
      <c r="A116" s="40"/>
      <c r="B116" s="41"/>
      <c r="C116" s="42"/>
      <c r="D116" s="228" t="s">
        <v>183</v>
      </c>
      <c r="E116" s="42"/>
      <c r="F116" s="229" t="s">
        <v>3966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183</v>
      </c>
      <c r="AU116" s="19" t="s">
        <v>81</v>
      </c>
    </row>
    <row r="117" s="2" customFormat="1">
      <c r="A117" s="40"/>
      <c r="B117" s="41"/>
      <c r="C117" s="215" t="s">
        <v>227</v>
      </c>
      <c r="D117" s="215" t="s">
        <v>176</v>
      </c>
      <c r="E117" s="216" t="s">
        <v>3967</v>
      </c>
      <c r="F117" s="217" t="s">
        <v>3968</v>
      </c>
      <c r="G117" s="218" t="s">
        <v>2846</v>
      </c>
      <c r="H117" s="219">
        <v>1</v>
      </c>
      <c r="I117" s="220"/>
      <c r="J117" s="221">
        <f>ROUND(I117*H117,2)</f>
        <v>0</v>
      </c>
      <c r="K117" s="217" t="s">
        <v>19</v>
      </c>
      <c r="L117" s="46"/>
      <c r="M117" s="222" t="s">
        <v>19</v>
      </c>
      <c r="N117" s="223" t="s">
        <v>43</v>
      </c>
      <c r="O117" s="86"/>
      <c r="P117" s="224">
        <f>O117*H117</f>
        <v>0</v>
      </c>
      <c r="Q117" s="224">
        <v>0.75</v>
      </c>
      <c r="R117" s="224">
        <f>Q117*H117</f>
        <v>0.75</v>
      </c>
      <c r="S117" s="224">
        <v>0</v>
      </c>
      <c r="T117" s="225">
        <f>S117*H117</f>
        <v>0</v>
      </c>
      <c r="U117" s="40"/>
      <c r="V117" s="40"/>
      <c r="W117" s="40"/>
      <c r="X117" s="40"/>
      <c r="Y117" s="40"/>
      <c r="Z117" s="40"/>
      <c r="AA117" s="40"/>
      <c r="AB117" s="40"/>
      <c r="AC117" s="40"/>
      <c r="AD117" s="40"/>
      <c r="AE117" s="40"/>
      <c r="AR117" s="226" t="s">
        <v>275</v>
      </c>
      <c r="AT117" s="226" t="s">
        <v>176</v>
      </c>
      <c r="AU117" s="226" t="s">
        <v>81</v>
      </c>
      <c r="AY117" s="19" t="s">
        <v>174</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275</v>
      </c>
      <c r="BM117" s="226" t="s">
        <v>275</v>
      </c>
    </row>
    <row r="118" s="2" customFormat="1">
      <c r="A118" s="40"/>
      <c r="B118" s="41"/>
      <c r="C118" s="42"/>
      <c r="D118" s="228" t="s">
        <v>183</v>
      </c>
      <c r="E118" s="42"/>
      <c r="F118" s="229" t="s">
        <v>3968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183</v>
      </c>
      <c r="AU118" s="19" t="s">
        <v>81</v>
      </c>
    </row>
    <row r="119" s="2" customFormat="1" ht="16.5" customHeight="1">
      <c r="A119" s="40"/>
      <c r="B119" s="41"/>
      <c r="C119" s="215" t="s">
        <v>233</v>
      </c>
      <c r="D119" s="215" t="s">
        <v>176</v>
      </c>
      <c r="E119" s="216" t="s">
        <v>3969</v>
      </c>
      <c r="F119" s="217" t="s">
        <v>2939</v>
      </c>
      <c r="G119" s="218" t="s">
        <v>2857</v>
      </c>
      <c r="H119" s="219">
        <v>1</v>
      </c>
      <c r="I119" s="220"/>
      <c r="J119" s="221">
        <f>ROUND(I119*H119,2)</f>
        <v>0</v>
      </c>
      <c r="K119" s="217" t="s">
        <v>19</v>
      </c>
      <c r="L119" s="46"/>
      <c r="M119" s="222" t="s">
        <v>19</v>
      </c>
      <c r="N119" s="223" t="s">
        <v>43</v>
      </c>
      <c r="O119" s="86"/>
      <c r="P119" s="224">
        <f>O119*H119</f>
        <v>0</v>
      </c>
      <c r="Q119" s="224">
        <v>1</v>
      </c>
      <c r="R119" s="224">
        <f>Q119*H119</f>
        <v>1</v>
      </c>
      <c r="S119" s="224">
        <v>0</v>
      </c>
      <c r="T119" s="225">
        <f>S119*H119</f>
        <v>0</v>
      </c>
      <c r="U119" s="40"/>
      <c r="V119" s="40"/>
      <c r="W119" s="40"/>
      <c r="X119" s="40"/>
      <c r="Y119" s="40"/>
      <c r="Z119" s="40"/>
      <c r="AA119" s="40"/>
      <c r="AB119" s="40"/>
      <c r="AC119" s="40"/>
      <c r="AD119" s="40"/>
      <c r="AE119" s="40"/>
      <c r="AR119" s="226" t="s">
        <v>275</v>
      </c>
      <c r="AT119" s="226" t="s">
        <v>176</v>
      </c>
      <c r="AU119" s="226" t="s">
        <v>81</v>
      </c>
      <c r="AY119" s="19" t="s">
        <v>174</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275</v>
      </c>
      <c r="BM119" s="226" t="s">
        <v>289</v>
      </c>
    </row>
    <row r="120" s="2" customFormat="1">
      <c r="A120" s="40"/>
      <c r="B120" s="41"/>
      <c r="C120" s="42"/>
      <c r="D120" s="228" t="s">
        <v>183</v>
      </c>
      <c r="E120" s="42"/>
      <c r="F120" s="229" t="s">
        <v>2939</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183</v>
      </c>
      <c r="AU120" s="19" t="s">
        <v>81</v>
      </c>
    </row>
    <row r="121" s="12" customFormat="1" ht="22.8" customHeight="1">
      <c r="A121" s="12"/>
      <c r="B121" s="199"/>
      <c r="C121" s="200"/>
      <c r="D121" s="201" t="s">
        <v>71</v>
      </c>
      <c r="E121" s="213" t="s">
        <v>2864</v>
      </c>
      <c r="F121" s="213" t="s">
        <v>3970</v>
      </c>
      <c r="G121" s="200"/>
      <c r="H121" s="200"/>
      <c r="I121" s="203"/>
      <c r="J121" s="214">
        <f>BK121</f>
        <v>0</v>
      </c>
      <c r="K121" s="200"/>
      <c r="L121" s="205"/>
      <c r="M121" s="206"/>
      <c r="N121" s="207"/>
      <c r="O121" s="207"/>
      <c r="P121" s="208">
        <f>SUM(P122:P125)</f>
        <v>0</v>
      </c>
      <c r="Q121" s="207"/>
      <c r="R121" s="208">
        <f>SUM(R122:R125)</f>
        <v>0</v>
      </c>
      <c r="S121" s="207"/>
      <c r="T121" s="209">
        <f>SUM(T122:T125)</f>
        <v>0</v>
      </c>
      <c r="U121" s="12"/>
      <c r="V121" s="12"/>
      <c r="W121" s="12"/>
      <c r="X121" s="12"/>
      <c r="Y121" s="12"/>
      <c r="Z121" s="12"/>
      <c r="AA121" s="12"/>
      <c r="AB121" s="12"/>
      <c r="AC121" s="12"/>
      <c r="AD121" s="12"/>
      <c r="AE121" s="12"/>
      <c r="AR121" s="210" t="s">
        <v>79</v>
      </c>
      <c r="AT121" s="211" t="s">
        <v>71</v>
      </c>
      <c r="AU121" s="211" t="s">
        <v>79</v>
      </c>
      <c r="AY121" s="210" t="s">
        <v>174</v>
      </c>
      <c r="BK121" s="212">
        <f>SUM(BK122:BK125)</f>
        <v>0</v>
      </c>
    </row>
    <row r="122" s="2" customFormat="1" ht="16.5" customHeight="1">
      <c r="A122" s="40"/>
      <c r="B122" s="41"/>
      <c r="C122" s="215" t="s">
        <v>235</v>
      </c>
      <c r="D122" s="215" t="s">
        <v>176</v>
      </c>
      <c r="E122" s="216" t="s">
        <v>3971</v>
      </c>
      <c r="F122" s="217" t="s">
        <v>3972</v>
      </c>
      <c r="G122" s="218" t="s">
        <v>179</v>
      </c>
      <c r="H122" s="219">
        <v>14</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275</v>
      </c>
      <c r="AT122" s="226" t="s">
        <v>176</v>
      </c>
      <c r="AU122" s="226" t="s">
        <v>81</v>
      </c>
      <c r="AY122" s="19" t="s">
        <v>174</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275</v>
      </c>
      <c r="BM122" s="226" t="s">
        <v>301</v>
      </c>
    </row>
    <row r="123" s="2" customFormat="1">
      <c r="A123" s="40"/>
      <c r="B123" s="41"/>
      <c r="C123" s="42"/>
      <c r="D123" s="228" t="s">
        <v>183</v>
      </c>
      <c r="E123" s="42"/>
      <c r="F123" s="229" t="s">
        <v>3972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183</v>
      </c>
      <c r="AU123" s="19" t="s">
        <v>81</v>
      </c>
    </row>
    <row r="124" s="2" customFormat="1" ht="21.75" customHeight="1">
      <c r="A124" s="40"/>
      <c r="B124" s="41"/>
      <c r="C124" s="215" t="s">
        <v>243</v>
      </c>
      <c r="D124" s="215" t="s">
        <v>176</v>
      </c>
      <c r="E124" s="216" t="s">
        <v>3973</v>
      </c>
      <c r="F124" s="217" t="s">
        <v>3974</v>
      </c>
      <c r="G124" s="218" t="s">
        <v>179</v>
      </c>
      <c r="H124" s="219">
        <v>14</v>
      </c>
      <c r="I124" s="220"/>
      <c r="J124" s="221">
        <f>ROUND(I124*H124,2)</f>
        <v>0</v>
      </c>
      <c r="K124" s="217" t="s">
        <v>19</v>
      </c>
      <c r="L124" s="46"/>
      <c r="M124" s="222" t="s">
        <v>19</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275</v>
      </c>
      <c r="AT124" s="226" t="s">
        <v>176</v>
      </c>
      <c r="AU124" s="226" t="s">
        <v>81</v>
      </c>
      <c r="AY124" s="19" t="s">
        <v>174</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275</v>
      </c>
      <c r="BM124" s="226" t="s">
        <v>314</v>
      </c>
    </row>
    <row r="125" s="2" customFormat="1">
      <c r="A125" s="40"/>
      <c r="B125" s="41"/>
      <c r="C125" s="42"/>
      <c r="D125" s="228" t="s">
        <v>183</v>
      </c>
      <c r="E125" s="42"/>
      <c r="F125" s="229" t="s">
        <v>3974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183</v>
      </c>
      <c r="AU125" s="19" t="s">
        <v>81</v>
      </c>
    </row>
    <row r="126" s="12" customFormat="1" ht="22.8" customHeight="1">
      <c r="A126" s="12"/>
      <c r="B126" s="199"/>
      <c r="C126" s="200"/>
      <c r="D126" s="201" t="s">
        <v>71</v>
      </c>
      <c r="E126" s="213" t="s">
        <v>2877</v>
      </c>
      <c r="F126" s="213" t="s">
        <v>2984</v>
      </c>
      <c r="G126" s="200"/>
      <c r="H126" s="200"/>
      <c r="I126" s="203"/>
      <c r="J126" s="214">
        <f>BK126</f>
        <v>0</v>
      </c>
      <c r="K126" s="200"/>
      <c r="L126" s="205"/>
      <c r="M126" s="206"/>
      <c r="N126" s="207"/>
      <c r="O126" s="207"/>
      <c r="P126" s="208">
        <f>SUM(P127:P130)</f>
        <v>0</v>
      </c>
      <c r="Q126" s="207"/>
      <c r="R126" s="208">
        <f>SUM(R127:R130)</f>
        <v>1.3799999999999999</v>
      </c>
      <c r="S126" s="207"/>
      <c r="T126" s="209">
        <f>SUM(T127:T130)</f>
        <v>0</v>
      </c>
      <c r="U126" s="12"/>
      <c r="V126" s="12"/>
      <c r="W126" s="12"/>
      <c r="X126" s="12"/>
      <c r="Y126" s="12"/>
      <c r="Z126" s="12"/>
      <c r="AA126" s="12"/>
      <c r="AB126" s="12"/>
      <c r="AC126" s="12"/>
      <c r="AD126" s="12"/>
      <c r="AE126" s="12"/>
      <c r="AR126" s="210" t="s">
        <v>79</v>
      </c>
      <c r="AT126" s="211" t="s">
        <v>71</v>
      </c>
      <c r="AU126" s="211" t="s">
        <v>79</v>
      </c>
      <c r="AY126" s="210" t="s">
        <v>174</v>
      </c>
      <c r="BK126" s="212">
        <f>SUM(BK127:BK130)</f>
        <v>0</v>
      </c>
    </row>
    <row r="127" s="2" customFormat="1" ht="16.5" customHeight="1">
      <c r="A127" s="40"/>
      <c r="B127" s="41"/>
      <c r="C127" s="215" t="s">
        <v>249</v>
      </c>
      <c r="D127" s="215" t="s">
        <v>176</v>
      </c>
      <c r="E127" s="216" t="s">
        <v>3975</v>
      </c>
      <c r="F127" s="217" t="s">
        <v>3976</v>
      </c>
      <c r="G127" s="218" t="s">
        <v>2846</v>
      </c>
      <c r="H127" s="219">
        <v>3</v>
      </c>
      <c r="I127" s="220"/>
      <c r="J127" s="221">
        <f>ROUND(I127*H127,2)</f>
        <v>0</v>
      </c>
      <c r="K127" s="217" t="s">
        <v>19</v>
      </c>
      <c r="L127" s="46"/>
      <c r="M127" s="222" t="s">
        <v>19</v>
      </c>
      <c r="N127" s="223" t="s">
        <v>43</v>
      </c>
      <c r="O127" s="86"/>
      <c r="P127" s="224">
        <f>O127*H127</f>
        <v>0</v>
      </c>
      <c r="Q127" s="224">
        <v>0.26000000000000001</v>
      </c>
      <c r="R127" s="224">
        <f>Q127*H127</f>
        <v>0.78000000000000003</v>
      </c>
      <c r="S127" s="224">
        <v>0</v>
      </c>
      <c r="T127" s="225">
        <f>S127*H127</f>
        <v>0</v>
      </c>
      <c r="U127" s="40"/>
      <c r="V127" s="40"/>
      <c r="W127" s="40"/>
      <c r="X127" s="40"/>
      <c r="Y127" s="40"/>
      <c r="Z127" s="40"/>
      <c r="AA127" s="40"/>
      <c r="AB127" s="40"/>
      <c r="AC127" s="40"/>
      <c r="AD127" s="40"/>
      <c r="AE127" s="40"/>
      <c r="AR127" s="226" t="s">
        <v>275</v>
      </c>
      <c r="AT127" s="226" t="s">
        <v>176</v>
      </c>
      <c r="AU127" s="226" t="s">
        <v>81</v>
      </c>
      <c r="AY127" s="19" t="s">
        <v>174</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275</v>
      </c>
      <c r="BM127" s="226" t="s">
        <v>327</v>
      </c>
    </row>
    <row r="128" s="2" customFormat="1">
      <c r="A128" s="40"/>
      <c r="B128" s="41"/>
      <c r="C128" s="42"/>
      <c r="D128" s="228" t="s">
        <v>183</v>
      </c>
      <c r="E128" s="42"/>
      <c r="F128" s="229" t="s">
        <v>3976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183</v>
      </c>
      <c r="AU128" s="19" t="s">
        <v>81</v>
      </c>
    </row>
    <row r="129" s="2" customFormat="1" ht="16.5" customHeight="1">
      <c r="A129" s="40"/>
      <c r="B129" s="41"/>
      <c r="C129" s="215" t="s">
        <v>257</v>
      </c>
      <c r="D129" s="215" t="s">
        <v>176</v>
      </c>
      <c r="E129" s="216" t="s">
        <v>3977</v>
      </c>
      <c r="F129" s="217" t="s">
        <v>3978</v>
      </c>
      <c r="G129" s="218" t="s">
        <v>2846</v>
      </c>
      <c r="H129" s="219">
        <v>1</v>
      </c>
      <c r="I129" s="220"/>
      <c r="J129" s="221">
        <f>ROUND(I129*H129,2)</f>
        <v>0</v>
      </c>
      <c r="K129" s="217" t="s">
        <v>19</v>
      </c>
      <c r="L129" s="46"/>
      <c r="M129" s="222" t="s">
        <v>19</v>
      </c>
      <c r="N129" s="223" t="s">
        <v>43</v>
      </c>
      <c r="O129" s="86"/>
      <c r="P129" s="224">
        <f>O129*H129</f>
        <v>0</v>
      </c>
      <c r="Q129" s="224">
        <v>0.59999999999999998</v>
      </c>
      <c r="R129" s="224">
        <f>Q129*H129</f>
        <v>0.59999999999999998</v>
      </c>
      <c r="S129" s="224">
        <v>0</v>
      </c>
      <c r="T129" s="225">
        <f>S129*H129</f>
        <v>0</v>
      </c>
      <c r="U129" s="40"/>
      <c r="V129" s="40"/>
      <c r="W129" s="40"/>
      <c r="X129" s="40"/>
      <c r="Y129" s="40"/>
      <c r="Z129" s="40"/>
      <c r="AA129" s="40"/>
      <c r="AB129" s="40"/>
      <c r="AC129" s="40"/>
      <c r="AD129" s="40"/>
      <c r="AE129" s="40"/>
      <c r="AR129" s="226" t="s">
        <v>275</v>
      </c>
      <c r="AT129" s="226" t="s">
        <v>176</v>
      </c>
      <c r="AU129" s="226" t="s">
        <v>81</v>
      </c>
      <c r="AY129" s="19" t="s">
        <v>174</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275</v>
      </c>
      <c r="BM129" s="226" t="s">
        <v>343</v>
      </c>
    </row>
    <row r="130" s="2" customFormat="1">
      <c r="A130" s="40"/>
      <c r="B130" s="41"/>
      <c r="C130" s="42"/>
      <c r="D130" s="228" t="s">
        <v>183</v>
      </c>
      <c r="E130" s="42"/>
      <c r="F130" s="229" t="s">
        <v>3978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183</v>
      </c>
      <c r="AU130" s="19" t="s">
        <v>81</v>
      </c>
    </row>
    <row r="131" s="12" customFormat="1" ht="22.8" customHeight="1">
      <c r="A131" s="12"/>
      <c r="B131" s="199"/>
      <c r="C131" s="200"/>
      <c r="D131" s="201" t="s">
        <v>71</v>
      </c>
      <c r="E131" s="213" t="s">
        <v>2940</v>
      </c>
      <c r="F131" s="213" t="s">
        <v>2990</v>
      </c>
      <c r="G131" s="200"/>
      <c r="H131" s="200"/>
      <c r="I131" s="203"/>
      <c r="J131" s="214">
        <f>BK131</f>
        <v>0</v>
      </c>
      <c r="K131" s="200"/>
      <c r="L131" s="205"/>
      <c r="M131" s="206"/>
      <c r="N131" s="207"/>
      <c r="O131" s="207"/>
      <c r="P131" s="208">
        <f>SUM(P132:P139)</f>
        <v>0</v>
      </c>
      <c r="Q131" s="207"/>
      <c r="R131" s="208">
        <f>SUM(R132:R139)</f>
        <v>0</v>
      </c>
      <c r="S131" s="207"/>
      <c r="T131" s="209">
        <f>SUM(T132:T139)</f>
        <v>0</v>
      </c>
      <c r="U131" s="12"/>
      <c r="V131" s="12"/>
      <c r="W131" s="12"/>
      <c r="X131" s="12"/>
      <c r="Y131" s="12"/>
      <c r="Z131" s="12"/>
      <c r="AA131" s="12"/>
      <c r="AB131" s="12"/>
      <c r="AC131" s="12"/>
      <c r="AD131" s="12"/>
      <c r="AE131" s="12"/>
      <c r="AR131" s="210" t="s">
        <v>79</v>
      </c>
      <c r="AT131" s="211" t="s">
        <v>71</v>
      </c>
      <c r="AU131" s="211" t="s">
        <v>79</v>
      </c>
      <c r="AY131" s="210" t="s">
        <v>174</v>
      </c>
      <c r="BK131" s="212">
        <f>SUM(BK132:BK139)</f>
        <v>0</v>
      </c>
    </row>
    <row r="132" s="2" customFormat="1" ht="16.5" customHeight="1">
      <c r="A132" s="40"/>
      <c r="B132" s="41"/>
      <c r="C132" s="215" t="s">
        <v>263</v>
      </c>
      <c r="D132" s="215" t="s">
        <v>176</v>
      </c>
      <c r="E132" s="216" t="s">
        <v>2991</v>
      </c>
      <c r="F132" s="217" t="s">
        <v>3979</v>
      </c>
      <c r="G132" s="218" t="s">
        <v>272</v>
      </c>
      <c r="H132" s="219">
        <v>246</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275</v>
      </c>
      <c r="AT132" s="226" t="s">
        <v>176</v>
      </c>
      <c r="AU132" s="226" t="s">
        <v>81</v>
      </c>
      <c r="AY132" s="19" t="s">
        <v>174</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275</v>
      </c>
      <c r="BM132" s="226" t="s">
        <v>3980</v>
      </c>
    </row>
    <row r="133" s="2" customFormat="1">
      <c r="A133" s="40"/>
      <c r="B133" s="41"/>
      <c r="C133" s="42"/>
      <c r="D133" s="228" t="s">
        <v>183</v>
      </c>
      <c r="E133" s="42"/>
      <c r="F133" s="229" t="s">
        <v>3981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183</v>
      </c>
      <c r="AU133" s="19" t="s">
        <v>81</v>
      </c>
    </row>
    <row r="134" s="2" customFormat="1" ht="16.5" customHeight="1">
      <c r="A134" s="40"/>
      <c r="B134" s="41"/>
      <c r="C134" s="215" t="s">
        <v>8</v>
      </c>
      <c r="D134" s="215" t="s">
        <v>176</v>
      </c>
      <c r="E134" s="216" t="s">
        <v>3982</v>
      </c>
      <c r="F134" s="217" t="s">
        <v>3983</v>
      </c>
      <c r="G134" s="218" t="s">
        <v>2857</v>
      </c>
      <c r="H134" s="219">
        <v>1</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275</v>
      </c>
      <c r="AT134" s="226" t="s">
        <v>176</v>
      </c>
      <c r="AU134" s="226" t="s">
        <v>81</v>
      </c>
      <c r="AY134" s="19" t="s">
        <v>174</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275</v>
      </c>
      <c r="BM134" s="226" t="s">
        <v>3984</v>
      </c>
    </row>
    <row r="135" s="2" customFormat="1">
      <c r="A135" s="40"/>
      <c r="B135" s="41"/>
      <c r="C135" s="42"/>
      <c r="D135" s="228" t="s">
        <v>183</v>
      </c>
      <c r="E135" s="42"/>
      <c r="F135" s="229" t="s">
        <v>3983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183</v>
      </c>
      <c r="AU135" s="19" t="s">
        <v>81</v>
      </c>
    </row>
    <row r="136" s="2" customFormat="1" ht="16.5" customHeight="1">
      <c r="A136" s="40"/>
      <c r="B136" s="41"/>
      <c r="C136" s="215" t="s">
        <v>284</v>
      </c>
      <c r="D136" s="215" t="s">
        <v>176</v>
      </c>
      <c r="E136" s="216" t="s">
        <v>2998</v>
      </c>
      <c r="F136" s="217" t="s">
        <v>2999</v>
      </c>
      <c r="G136" s="218" t="s">
        <v>2857</v>
      </c>
      <c r="H136" s="219">
        <v>1</v>
      </c>
      <c r="I136" s="220"/>
      <c r="J136" s="221">
        <f>ROUND(I136*H136,2)</f>
        <v>0</v>
      </c>
      <c r="K136" s="217" t="s">
        <v>19</v>
      </c>
      <c r="L136" s="46"/>
      <c r="M136" s="222" t="s">
        <v>19</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275</v>
      </c>
      <c r="AT136" s="226" t="s">
        <v>176</v>
      </c>
      <c r="AU136" s="226" t="s">
        <v>81</v>
      </c>
      <c r="AY136" s="19" t="s">
        <v>174</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275</v>
      </c>
      <c r="BM136" s="226" t="s">
        <v>3985</v>
      </c>
    </row>
    <row r="137" s="2" customFormat="1">
      <c r="A137" s="40"/>
      <c r="B137" s="41"/>
      <c r="C137" s="42"/>
      <c r="D137" s="228" t="s">
        <v>183</v>
      </c>
      <c r="E137" s="42"/>
      <c r="F137" s="229" t="s">
        <v>2999</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183</v>
      </c>
      <c r="AU137" s="19" t="s">
        <v>81</v>
      </c>
    </row>
    <row r="138" s="2" customFormat="1" ht="16.5" customHeight="1">
      <c r="A138" s="40"/>
      <c r="B138" s="41"/>
      <c r="C138" s="215" t="s">
        <v>289</v>
      </c>
      <c r="D138" s="215" t="s">
        <v>176</v>
      </c>
      <c r="E138" s="216" t="s">
        <v>3001</v>
      </c>
      <c r="F138" s="217" t="s">
        <v>3002</v>
      </c>
      <c r="G138" s="218" t="s">
        <v>2857</v>
      </c>
      <c r="H138" s="219">
        <v>1</v>
      </c>
      <c r="I138" s="220"/>
      <c r="J138" s="221">
        <f>ROUND(I138*H138,2)</f>
        <v>0</v>
      </c>
      <c r="K138" s="217" t="s">
        <v>19</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275</v>
      </c>
      <c r="AT138" s="226" t="s">
        <v>176</v>
      </c>
      <c r="AU138" s="226" t="s">
        <v>81</v>
      </c>
      <c r="AY138" s="19" t="s">
        <v>174</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275</v>
      </c>
      <c r="BM138" s="226" t="s">
        <v>3986</v>
      </c>
    </row>
    <row r="139" s="2" customFormat="1">
      <c r="A139" s="40"/>
      <c r="B139" s="41"/>
      <c r="C139" s="42"/>
      <c r="D139" s="228" t="s">
        <v>183</v>
      </c>
      <c r="E139" s="42"/>
      <c r="F139" s="229" t="s">
        <v>3002</v>
      </c>
      <c r="G139" s="42"/>
      <c r="H139" s="42"/>
      <c r="I139" s="230"/>
      <c r="J139" s="42"/>
      <c r="K139" s="42"/>
      <c r="L139" s="46"/>
      <c r="M139" s="265"/>
      <c r="N139" s="266"/>
      <c r="O139" s="267"/>
      <c r="P139" s="267"/>
      <c r="Q139" s="267"/>
      <c r="R139" s="267"/>
      <c r="S139" s="267"/>
      <c r="T139" s="268"/>
      <c r="U139" s="40"/>
      <c r="V139" s="40"/>
      <c r="W139" s="40"/>
      <c r="X139" s="40"/>
      <c r="Y139" s="40"/>
      <c r="Z139" s="40"/>
      <c r="AA139" s="40"/>
      <c r="AB139" s="40"/>
      <c r="AC139" s="40"/>
      <c r="AD139" s="40"/>
      <c r="AE139" s="40"/>
      <c r="AT139" s="19" t="s">
        <v>183</v>
      </c>
      <c r="AU139" s="19" t="s">
        <v>81</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MBJesMuzVVmXkzFjmhVTLaXWeHcGsYunc87JcQpwtmsj1ClxmncUxnRR+D13+58LLPonXG9gXWKXtSWGNJfLYQ==" hashValue="NUkjkWOKkVD54CxYJ6VQmeb///aA6HwPf04U+DBTbVdsFQOAELVm0W9ScEQfKErmjYZcjHoUPY1VKnUCuzzwAg==" algorithmName="SHA-512" password="ED5F"/>
  <autoFilter ref="C97:K13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c r="B8" s="22"/>
      <c r="D8" s="145" t="s">
        <v>116</v>
      </c>
      <c r="L8" s="22"/>
    </row>
    <row r="9" s="1" customFormat="1" ht="16.5" customHeight="1">
      <c r="B9" s="22"/>
      <c r="E9" s="146" t="s">
        <v>117</v>
      </c>
      <c r="F9" s="1"/>
      <c r="G9" s="1"/>
      <c r="H9" s="1"/>
      <c r="L9" s="22"/>
    </row>
    <row r="10" s="1" customFormat="1" ht="12" customHeight="1">
      <c r="B10" s="22"/>
      <c r="D10" s="145" t="s">
        <v>118</v>
      </c>
      <c r="L10" s="22"/>
    </row>
    <row r="11" s="2" customFormat="1" ht="16.5" customHeight="1">
      <c r="A11" s="40"/>
      <c r="B11" s="46"/>
      <c r="C11" s="40"/>
      <c r="D11" s="40"/>
      <c r="E11" s="158" t="s">
        <v>2332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2333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3987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25. 1. 2021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ROUND((SUM(BE107:BE288)),  2)</f>
        <v>0</v>
      </c>
      <c r="G37" s="40"/>
      <c r="H37" s="40"/>
      <c r="I37" s="160">
        <v>0.20999999999999999</v>
      </c>
      <c r="J37" s="159">
        <f>ROUND(((SUM(BE107:BE288))*I37),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ROUND((SUM(BF107:BF288)),  2)</f>
        <v>0</v>
      </c>
      <c r="G38" s="40"/>
      <c r="H38" s="40"/>
      <c r="I38" s="160">
        <v>0.14999999999999999</v>
      </c>
      <c r="J38" s="159">
        <f>ROUND(((SUM(BF107:BF288))*I38),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ROUND((SUM(BG107:BG288)),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ROUND((SUM(BH107:BH288)),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ROUND((SUM(BI107:BI288)),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120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Nejdek, MŠ Lipová - Celková rekonstrukce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116</v>
      </c>
      <c r="D53" s="24"/>
      <c r="E53" s="24"/>
      <c r="F53" s="24"/>
      <c r="G53" s="24"/>
      <c r="H53" s="24"/>
      <c r="I53" s="24"/>
      <c r="J53" s="24"/>
      <c r="K53" s="24"/>
      <c r="L53" s="22"/>
    </row>
    <row r="54" s="1" customFormat="1" ht="16.5" customHeight="1">
      <c r="B54" s="23"/>
      <c r="C54" s="24"/>
      <c r="D54" s="24"/>
      <c r="E54" s="172" t="s">
        <v>117</v>
      </c>
      <c r="F54" s="24"/>
      <c r="G54" s="24"/>
      <c r="H54" s="24"/>
      <c r="I54" s="24"/>
      <c r="J54" s="24"/>
      <c r="K54" s="24"/>
      <c r="L54" s="22"/>
    </row>
    <row r="55" s="1" customFormat="1" ht="12" customHeight="1">
      <c r="B55" s="23"/>
      <c r="C55" s="34" t="s">
        <v>118</v>
      </c>
      <c r="D55" s="24"/>
      <c r="E55" s="24"/>
      <c r="F55" s="24"/>
      <c r="G55" s="24"/>
      <c r="H55" s="24"/>
      <c r="I55" s="24"/>
      <c r="J55" s="24"/>
      <c r="K55" s="24"/>
      <c r="L55" s="22"/>
    </row>
    <row r="56" s="2" customFormat="1" ht="16.5" customHeight="1">
      <c r="A56" s="40"/>
      <c r="B56" s="41"/>
      <c r="C56" s="42"/>
      <c r="D56" s="42"/>
      <c r="E56" s="269" t="s">
        <v>2332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2333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01.D.1.4.7. - Gastro</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Nejdek, ul. Lipová</v>
      </c>
      <c r="G60" s="42"/>
      <c r="H60" s="42"/>
      <c r="I60" s="34" t="s">
        <v>23</v>
      </c>
      <c r="J60" s="74" t="str">
        <f>IF(J16="","",J16)</f>
        <v>25. 1. 2021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Město Nejdek, nám.Karla IV. 239, 362 21 Nejdek</v>
      </c>
      <c r="G62" s="42"/>
      <c r="H62" s="42"/>
      <c r="I62" s="34" t="s">
        <v>31</v>
      </c>
      <c r="J62" s="38" t="str">
        <f>E25</f>
        <v>Projektová Kancelář PS, Ing. Irena Pichlová</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Daniela Hahnová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121</v>
      </c>
      <c r="D65" s="174"/>
      <c r="E65" s="174"/>
      <c r="F65" s="174"/>
      <c r="G65" s="174"/>
      <c r="H65" s="174"/>
      <c r="I65" s="174"/>
      <c r="J65" s="175" t="s">
        <v>122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123</v>
      </c>
    </row>
    <row r="68" s="9" customFormat="1" ht="24.96" customHeight="1">
      <c r="A68" s="9"/>
      <c r="B68" s="177"/>
      <c r="C68" s="178"/>
      <c r="D68" s="179" t="s">
        <v>142</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3988</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3989</v>
      </c>
      <c r="E70" s="185"/>
      <c r="F70" s="185"/>
      <c r="G70" s="185"/>
      <c r="H70" s="185"/>
      <c r="I70" s="185"/>
      <c r="J70" s="186">
        <f>J110</f>
        <v>0</v>
      </c>
      <c r="K70" s="127"/>
      <c r="L70" s="187"/>
      <c r="S70" s="10"/>
      <c r="T70" s="10"/>
      <c r="U70" s="10"/>
      <c r="V70" s="10"/>
      <c r="W70" s="10"/>
      <c r="X70" s="10"/>
      <c r="Y70" s="10"/>
      <c r="Z70" s="10"/>
      <c r="AA70" s="10"/>
      <c r="AB70" s="10"/>
      <c r="AC70" s="10"/>
      <c r="AD70" s="10"/>
      <c r="AE70" s="10"/>
    </row>
    <row r="71" s="10" customFormat="1" ht="14.88" customHeight="1">
      <c r="A71" s="10"/>
      <c r="B71" s="183"/>
      <c r="C71" s="127"/>
      <c r="D71" s="184" t="s">
        <v>3990</v>
      </c>
      <c r="E71" s="185"/>
      <c r="F71" s="185"/>
      <c r="G71" s="185"/>
      <c r="H71" s="185"/>
      <c r="I71" s="185"/>
      <c r="J71" s="186">
        <f>J114</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3991</v>
      </c>
      <c r="E72" s="185"/>
      <c r="F72" s="185"/>
      <c r="G72" s="185"/>
      <c r="H72" s="185"/>
      <c r="I72" s="185"/>
      <c r="J72" s="186">
        <f>J123</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3992</v>
      </c>
      <c r="E73" s="185"/>
      <c r="F73" s="185"/>
      <c r="G73" s="185"/>
      <c r="H73" s="185"/>
      <c r="I73" s="185"/>
      <c r="J73" s="186">
        <f>J130</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3993</v>
      </c>
      <c r="E74" s="185"/>
      <c r="F74" s="185"/>
      <c r="G74" s="185"/>
      <c r="H74" s="185"/>
      <c r="I74" s="185"/>
      <c r="J74" s="186">
        <f>J137</f>
        <v>0</v>
      </c>
      <c r="K74" s="127"/>
      <c r="L74" s="187"/>
      <c r="S74" s="10"/>
      <c r="T74" s="10"/>
      <c r="U74" s="10"/>
      <c r="V74" s="10"/>
      <c r="W74" s="10"/>
      <c r="X74" s="10"/>
      <c r="Y74" s="10"/>
      <c r="Z74" s="10"/>
      <c r="AA74" s="10"/>
      <c r="AB74" s="10"/>
      <c r="AC74" s="10"/>
      <c r="AD74" s="10"/>
      <c r="AE74" s="10"/>
    </row>
    <row r="75" s="10" customFormat="1" ht="14.88" customHeight="1">
      <c r="A75" s="10"/>
      <c r="B75" s="183"/>
      <c r="C75" s="127"/>
      <c r="D75" s="184" t="s">
        <v>3994</v>
      </c>
      <c r="E75" s="185"/>
      <c r="F75" s="185"/>
      <c r="G75" s="185"/>
      <c r="H75" s="185"/>
      <c r="I75" s="185"/>
      <c r="J75" s="186">
        <f>J158</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3995</v>
      </c>
      <c r="E76" s="185"/>
      <c r="F76" s="185"/>
      <c r="G76" s="185"/>
      <c r="H76" s="185"/>
      <c r="I76" s="185"/>
      <c r="J76" s="186">
        <f>J186</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3996</v>
      </c>
      <c r="E77" s="185"/>
      <c r="F77" s="185"/>
      <c r="G77" s="185"/>
      <c r="H77" s="185"/>
      <c r="I77" s="185"/>
      <c r="J77" s="186">
        <f>J193</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3997</v>
      </c>
      <c r="E78" s="185"/>
      <c r="F78" s="185"/>
      <c r="G78" s="185"/>
      <c r="H78" s="185"/>
      <c r="I78" s="185"/>
      <c r="J78" s="186">
        <f>J204</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3998</v>
      </c>
      <c r="E79" s="185"/>
      <c r="F79" s="185"/>
      <c r="G79" s="185"/>
      <c r="H79" s="185"/>
      <c r="I79" s="185"/>
      <c r="J79" s="186">
        <f>J218</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3999</v>
      </c>
      <c r="E80" s="185"/>
      <c r="F80" s="185"/>
      <c r="G80" s="185"/>
      <c r="H80" s="185"/>
      <c r="I80" s="185"/>
      <c r="J80" s="186">
        <f>J240</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4000</v>
      </c>
      <c r="E81" s="185"/>
      <c r="F81" s="185"/>
      <c r="G81" s="185"/>
      <c r="H81" s="185"/>
      <c r="I81" s="185"/>
      <c r="J81" s="186">
        <f>J260</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4001</v>
      </c>
      <c r="E82" s="185"/>
      <c r="F82" s="185"/>
      <c r="G82" s="185"/>
      <c r="H82" s="185"/>
      <c r="I82" s="185"/>
      <c r="J82" s="186">
        <f>J276</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4002</v>
      </c>
      <c r="E83" s="185"/>
      <c r="F83" s="185"/>
      <c r="G83" s="185"/>
      <c r="H83" s="185"/>
      <c r="I83" s="185"/>
      <c r="J83" s="186">
        <f>J286</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159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Nejdek, MŠ Lipová - Celková rekonstrukce</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116</v>
      </c>
      <c r="D94" s="24"/>
      <c r="E94" s="24"/>
      <c r="F94" s="24"/>
      <c r="G94" s="24"/>
      <c r="H94" s="24"/>
      <c r="I94" s="24"/>
      <c r="J94" s="24"/>
      <c r="K94" s="24"/>
      <c r="L94" s="22"/>
    </row>
    <row r="95" s="1" customFormat="1" ht="16.5" customHeight="1">
      <c r="B95" s="23"/>
      <c r="C95" s="24"/>
      <c r="D95" s="24"/>
      <c r="E95" s="172" t="s">
        <v>117</v>
      </c>
      <c r="F95" s="24"/>
      <c r="G95" s="24"/>
      <c r="H95" s="24"/>
      <c r="I95" s="24"/>
      <c r="J95" s="24"/>
      <c r="K95" s="24"/>
      <c r="L95" s="22"/>
    </row>
    <row r="96" s="1" customFormat="1" ht="12" customHeight="1">
      <c r="B96" s="23"/>
      <c r="C96" s="34" t="s">
        <v>118</v>
      </c>
      <c r="D96" s="24"/>
      <c r="E96" s="24"/>
      <c r="F96" s="24"/>
      <c r="G96" s="24"/>
      <c r="H96" s="24"/>
      <c r="I96" s="24"/>
      <c r="J96" s="24"/>
      <c r="K96" s="24"/>
      <c r="L96" s="22"/>
    </row>
    <row r="97" s="2" customFormat="1" ht="16.5" customHeight="1">
      <c r="A97" s="40"/>
      <c r="B97" s="41"/>
      <c r="C97" s="42"/>
      <c r="D97" s="42"/>
      <c r="E97" s="269" t="s">
        <v>2332</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2333</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01.D.1.4.7. - Gastro</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Nejdek, ul. Lipová</v>
      </c>
      <c r="G101" s="42"/>
      <c r="H101" s="42"/>
      <c r="I101" s="34" t="s">
        <v>23</v>
      </c>
      <c r="J101" s="74" t="str">
        <f>IF(J16="","",J16)</f>
        <v>25. 1. 2021</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40.05" customHeight="1">
      <c r="A103" s="40"/>
      <c r="B103" s="41"/>
      <c r="C103" s="34" t="s">
        <v>25</v>
      </c>
      <c r="D103" s="42"/>
      <c r="E103" s="42"/>
      <c r="F103" s="29" t="str">
        <f>E19</f>
        <v>Město Nejdek, nám.Karla IV. 239, 362 21 Nejdek</v>
      </c>
      <c r="G103" s="42"/>
      <c r="H103" s="42"/>
      <c r="I103" s="34" t="s">
        <v>31</v>
      </c>
      <c r="J103" s="38" t="str">
        <f>E25</f>
        <v>Projektová Kancelář PS, Ing. Irena Pichlová</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IF(E22="","",E22)</f>
        <v>Vyplň údaj</v>
      </c>
      <c r="G104" s="42"/>
      <c r="H104" s="42"/>
      <c r="I104" s="34" t="s">
        <v>34</v>
      </c>
      <c r="J104" s="38" t="str">
        <f>E28</f>
        <v>Daniela Hahnová</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160</v>
      </c>
      <c r="D106" s="191" t="s">
        <v>57</v>
      </c>
      <c r="E106" s="191" t="s">
        <v>53</v>
      </c>
      <c r="F106" s="191" t="s">
        <v>54</v>
      </c>
      <c r="G106" s="191" t="s">
        <v>161</v>
      </c>
      <c r="H106" s="191" t="s">
        <v>162</v>
      </c>
      <c r="I106" s="191" t="s">
        <v>163</v>
      </c>
      <c r="J106" s="191" t="s">
        <v>122</v>
      </c>
      <c r="K106" s="192" t="s">
        <v>164</v>
      </c>
      <c r="L106" s="193"/>
      <c r="M106" s="94" t="s">
        <v>19</v>
      </c>
      <c r="N106" s="95" t="s">
        <v>42</v>
      </c>
      <c r="O106" s="95" t="s">
        <v>165</v>
      </c>
      <c r="P106" s="95" t="s">
        <v>166</v>
      </c>
      <c r="Q106" s="95" t="s">
        <v>167</v>
      </c>
      <c r="R106" s="95" t="s">
        <v>168</v>
      </c>
      <c r="S106" s="95" t="s">
        <v>169</v>
      </c>
      <c r="T106" s="96" t="s">
        <v>170</v>
      </c>
      <c r="U106" s="188"/>
      <c r="V106" s="188"/>
      <c r="W106" s="188"/>
      <c r="X106" s="188"/>
      <c r="Y106" s="188"/>
      <c r="Z106" s="188"/>
      <c r="AA106" s="188"/>
      <c r="AB106" s="188"/>
      <c r="AC106" s="188"/>
      <c r="AD106" s="188"/>
      <c r="AE106" s="188"/>
    </row>
    <row r="107" s="2" customFormat="1" ht="22.8" customHeight="1">
      <c r="A107" s="40"/>
      <c r="B107" s="41"/>
      <c r="C107" s="101" t="s">
        <v>171</v>
      </c>
      <c r="D107" s="42"/>
      <c r="E107" s="42"/>
      <c r="F107" s="42"/>
      <c r="G107" s="42"/>
      <c r="H107" s="42"/>
      <c r="I107" s="42"/>
      <c r="J107" s="194">
        <f>BK107</f>
        <v>0</v>
      </c>
      <c r="K107" s="42"/>
      <c r="L107" s="46"/>
      <c r="M107" s="97"/>
      <c r="N107" s="195"/>
      <c r="O107" s="98"/>
      <c r="P107" s="196">
        <f>P108</f>
        <v>0</v>
      </c>
      <c r="Q107" s="98"/>
      <c r="R107" s="196">
        <f>R108</f>
        <v>0</v>
      </c>
      <c r="S107" s="98"/>
      <c r="T107" s="197">
        <f>T108</f>
        <v>0</v>
      </c>
      <c r="U107" s="40"/>
      <c r="V107" s="40"/>
      <c r="W107" s="40"/>
      <c r="X107" s="40"/>
      <c r="Y107" s="40"/>
      <c r="Z107" s="40"/>
      <c r="AA107" s="40"/>
      <c r="AB107" s="40"/>
      <c r="AC107" s="40"/>
      <c r="AD107" s="40"/>
      <c r="AE107" s="40"/>
      <c r="AT107" s="19" t="s">
        <v>71</v>
      </c>
      <c r="AU107" s="19" t="s">
        <v>123</v>
      </c>
      <c r="BK107" s="198">
        <f>BK108</f>
        <v>0</v>
      </c>
    </row>
    <row r="108" s="12" customFormat="1" ht="25.92" customHeight="1">
      <c r="A108" s="12"/>
      <c r="B108" s="199"/>
      <c r="C108" s="200"/>
      <c r="D108" s="201" t="s">
        <v>71</v>
      </c>
      <c r="E108" s="202" t="s">
        <v>1251</v>
      </c>
      <c r="F108" s="202" t="s">
        <v>1252</v>
      </c>
      <c r="G108" s="200"/>
      <c r="H108" s="200"/>
      <c r="I108" s="203"/>
      <c r="J108" s="20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81</v>
      </c>
      <c r="AT108" s="211" t="s">
        <v>71</v>
      </c>
      <c r="AU108" s="211" t="s">
        <v>72</v>
      </c>
      <c r="AY108" s="210" t="s">
        <v>174</v>
      </c>
      <c r="BK108" s="212">
        <f>BK109</f>
        <v>0</v>
      </c>
    </row>
    <row r="109" s="12" customFormat="1" ht="22.8" customHeight="1">
      <c r="A109" s="12"/>
      <c r="B109" s="199"/>
      <c r="C109" s="200"/>
      <c r="D109" s="201" t="s">
        <v>71</v>
      </c>
      <c r="E109" s="213" t="s">
        <v>4003</v>
      </c>
      <c r="F109" s="213" t="s">
        <v>4004</v>
      </c>
      <c r="G109" s="200"/>
      <c r="H109" s="200"/>
      <c r="I109" s="203"/>
      <c r="J109" s="214">
        <f>BK109</f>
        <v>0</v>
      </c>
      <c r="K109" s="200"/>
      <c r="L109" s="205"/>
      <c r="M109" s="206"/>
      <c r="N109" s="207"/>
      <c r="O109" s="207"/>
      <c r="P109" s="208">
        <f>P110+P114+P123+P130+P137+P158+P186+P193+P204+P218+P240+P260+P276+P286</f>
        <v>0</v>
      </c>
      <c r="Q109" s="207"/>
      <c r="R109" s="208">
        <f>R110+R114+R123+R130+R137+R158+R186+R193+R204+R218+R240+R260+R276+R286</f>
        <v>0</v>
      </c>
      <c r="S109" s="207"/>
      <c r="T109" s="209">
        <f>T110+T114+T123+T130+T137+T158+T186+T193+T204+T218+T240+T260+T276+T286</f>
        <v>0</v>
      </c>
      <c r="U109" s="12"/>
      <c r="V109" s="12"/>
      <c r="W109" s="12"/>
      <c r="X109" s="12"/>
      <c r="Y109" s="12"/>
      <c r="Z109" s="12"/>
      <c r="AA109" s="12"/>
      <c r="AB109" s="12"/>
      <c r="AC109" s="12"/>
      <c r="AD109" s="12"/>
      <c r="AE109" s="12"/>
      <c r="AR109" s="210" t="s">
        <v>81</v>
      </c>
      <c r="AT109" s="211" t="s">
        <v>71</v>
      </c>
      <c r="AU109" s="211" t="s">
        <v>79</v>
      </c>
      <c r="AY109" s="210" t="s">
        <v>174</v>
      </c>
      <c r="BK109" s="212">
        <f>BK110+BK114+BK123+BK130+BK137+BK158+BK186+BK193+BK204+BK218+BK240+BK260+BK276+BK286</f>
        <v>0</v>
      </c>
    </row>
    <row r="110" s="12" customFormat="1" ht="20.88" customHeight="1">
      <c r="A110" s="12"/>
      <c r="B110" s="199"/>
      <c r="C110" s="200"/>
      <c r="D110" s="201" t="s">
        <v>71</v>
      </c>
      <c r="E110" s="213" t="s">
        <v>2838</v>
      </c>
      <c r="F110" s="213" t="s">
        <v>4005</v>
      </c>
      <c r="G110" s="200"/>
      <c r="H110" s="200"/>
      <c r="I110" s="203"/>
      <c r="J110" s="214">
        <f>BK110</f>
        <v>0</v>
      </c>
      <c r="K110" s="200"/>
      <c r="L110" s="205"/>
      <c r="M110" s="206"/>
      <c r="N110" s="207"/>
      <c r="O110" s="207"/>
      <c r="P110" s="208">
        <f>SUM(P111:P113)</f>
        <v>0</v>
      </c>
      <c r="Q110" s="207"/>
      <c r="R110" s="208">
        <f>SUM(R111:R113)</f>
        <v>0</v>
      </c>
      <c r="S110" s="207"/>
      <c r="T110" s="209">
        <f>SUM(T111:T113)</f>
        <v>0</v>
      </c>
      <c r="U110" s="12"/>
      <c r="V110" s="12"/>
      <c r="W110" s="12"/>
      <c r="X110" s="12"/>
      <c r="Y110" s="12"/>
      <c r="Z110" s="12"/>
      <c r="AA110" s="12"/>
      <c r="AB110" s="12"/>
      <c r="AC110" s="12"/>
      <c r="AD110" s="12"/>
      <c r="AE110" s="12"/>
      <c r="AR110" s="210" t="s">
        <v>79</v>
      </c>
      <c r="AT110" s="211" t="s">
        <v>71</v>
      </c>
      <c r="AU110" s="211" t="s">
        <v>81</v>
      </c>
      <c r="AY110" s="210" t="s">
        <v>174</v>
      </c>
      <c r="BK110" s="212">
        <f>SUM(BK111:BK113)</f>
        <v>0</v>
      </c>
    </row>
    <row r="111" s="2" customFormat="1" ht="16.5" customHeight="1">
      <c r="A111" s="40"/>
      <c r="B111" s="41"/>
      <c r="C111" s="245" t="s">
        <v>79</v>
      </c>
      <c r="D111" s="245" t="s">
        <v>269</v>
      </c>
      <c r="E111" s="246" t="s">
        <v>4006</v>
      </c>
      <c r="F111" s="247" t="s">
        <v>4007</v>
      </c>
      <c r="G111" s="248" t="s">
        <v>2846</v>
      </c>
      <c r="H111" s="249">
        <v>1</v>
      </c>
      <c r="I111" s="250"/>
      <c r="J111" s="251">
        <f>ROUND(I111*H111,2)</f>
        <v>0</v>
      </c>
      <c r="K111" s="247" t="s">
        <v>19</v>
      </c>
      <c r="L111" s="252"/>
      <c r="M111" s="253" t="s">
        <v>19</v>
      </c>
      <c r="N111" s="254"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394</v>
      </c>
      <c r="AT111" s="226" t="s">
        <v>269</v>
      </c>
      <c r="AU111" s="226" t="s">
        <v>92</v>
      </c>
      <c r="AY111" s="19" t="s">
        <v>174</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275</v>
      </c>
      <c r="BM111" s="226" t="s">
        <v>81</v>
      </c>
    </row>
    <row r="112" s="2" customFormat="1">
      <c r="A112" s="40"/>
      <c r="B112" s="41"/>
      <c r="C112" s="42"/>
      <c r="D112" s="228" t="s">
        <v>183</v>
      </c>
      <c r="E112" s="42"/>
      <c r="F112" s="229" t="s">
        <v>4007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183</v>
      </c>
      <c r="AU112" s="19" t="s">
        <v>92</v>
      </c>
    </row>
    <row r="113" s="2" customFormat="1">
      <c r="A113" s="40"/>
      <c r="B113" s="41"/>
      <c r="C113" s="42"/>
      <c r="D113" s="228" t="s">
        <v>281</v>
      </c>
      <c r="E113" s="42"/>
      <c r="F113" s="233" t="s">
        <v>4008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281</v>
      </c>
      <c r="AU113" s="19" t="s">
        <v>92</v>
      </c>
    </row>
    <row r="114" s="12" customFormat="1" ht="20.88" customHeight="1">
      <c r="A114" s="12"/>
      <c r="B114" s="199"/>
      <c r="C114" s="200"/>
      <c r="D114" s="201" t="s">
        <v>71</v>
      </c>
      <c r="E114" s="213" t="s">
        <v>2840</v>
      </c>
      <c r="F114" s="213" t="s">
        <v>4009</v>
      </c>
      <c r="G114" s="200"/>
      <c r="H114" s="200"/>
      <c r="I114" s="203"/>
      <c r="J114" s="214">
        <f>BK114</f>
        <v>0</v>
      </c>
      <c r="K114" s="200"/>
      <c r="L114" s="205"/>
      <c r="M114" s="206"/>
      <c r="N114" s="207"/>
      <c r="O114" s="207"/>
      <c r="P114" s="208">
        <f>SUM(P115:P122)</f>
        <v>0</v>
      </c>
      <c r="Q114" s="207"/>
      <c r="R114" s="208">
        <f>SUM(R115:R122)</f>
        <v>0</v>
      </c>
      <c r="S114" s="207"/>
      <c r="T114" s="209">
        <f>SUM(T115:T122)</f>
        <v>0</v>
      </c>
      <c r="U114" s="12"/>
      <c r="V114" s="12"/>
      <c r="W114" s="12"/>
      <c r="X114" s="12"/>
      <c r="Y114" s="12"/>
      <c r="Z114" s="12"/>
      <c r="AA114" s="12"/>
      <c r="AB114" s="12"/>
      <c r="AC114" s="12"/>
      <c r="AD114" s="12"/>
      <c r="AE114" s="12"/>
      <c r="AR114" s="210" t="s">
        <v>79</v>
      </c>
      <c r="AT114" s="211" t="s">
        <v>71</v>
      </c>
      <c r="AU114" s="211" t="s">
        <v>81</v>
      </c>
      <c r="AY114" s="210" t="s">
        <v>174</v>
      </c>
      <c r="BK114" s="212">
        <f>SUM(BK115:BK122)</f>
        <v>0</v>
      </c>
    </row>
    <row r="115" s="2" customFormat="1" ht="16.5" customHeight="1">
      <c r="A115" s="40"/>
      <c r="B115" s="41"/>
      <c r="C115" s="245" t="s">
        <v>81</v>
      </c>
      <c r="D115" s="245" t="s">
        <v>269</v>
      </c>
      <c r="E115" s="246" t="s">
        <v>4010</v>
      </c>
      <c r="F115" s="247" t="s">
        <v>4011</v>
      </c>
      <c r="G115" s="248" t="s">
        <v>2846</v>
      </c>
      <c r="H115" s="249">
        <v>1</v>
      </c>
      <c r="I115" s="250"/>
      <c r="J115" s="251">
        <f>ROUND(I115*H115,2)</f>
        <v>0</v>
      </c>
      <c r="K115" s="247" t="s">
        <v>19</v>
      </c>
      <c r="L115" s="252"/>
      <c r="M115" s="253" t="s">
        <v>19</v>
      </c>
      <c r="N115" s="254"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394</v>
      </c>
      <c r="AT115" s="226" t="s">
        <v>269</v>
      </c>
      <c r="AU115" s="226" t="s">
        <v>92</v>
      </c>
      <c r="AY115" s="19" t="s">
        <v>174</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275</v>
      </c>
      <c r="BM115" s="226" t="s">
        <v>181</v>
      </c>
    </row>
    <row r="116" s="2" customFormat="1">
      <c r="A116" s="40"/>
      <c r="B116" s="41"/>
      <c r="C116" s="42"/>
      <c r="D116" s="228" t="s">
        <v>183</v>
      </c>
      <c r="E116" s="42"/>
      <c r="F116" s="229" t="s">
        <v>4011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183</v>
      </c>
      <c r="AU116" s="19" t="s">
        <v>92</v>
      </c>
    </row>
    <row r="117" s="2" customFormat="1">
      <c r="A117" s="40"/>
      <c r="B117" s="41"/>
      <c r="C117" s="42"/>
      <c r="D117" s="228" t="s">
        <v>281</v>
      </c>
      <c r="E117" s="42"/>
      <c r="F117" s="233" t="s">
        <v>4012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281</v>
      </c>
      <c r="AU117" s="19" t="s">
        <v>92</v>
      </c>
    </row>
    <row r="118" s="2" customFormat="1" ht="21.75" customHeight="1">
      <c r="A118" s="40"/>
      <c r="B118" s="41"/>
      <c r="C118" s="245" t="s">
        <v>92</v>
      </c>
      <c r="D118" s="245" t="s">
        <v>269</v>
      </c>
      <c r="E118" s="246" t="s">
        <v>4013</v>
      </c>
      <c r="F118" s="247" t="s">
        <v>4014</v>
      </c>
      <c r="G118" s="248" t="s">
        <v>2846</v>
      </c>
      <c r="H118" s="249">
        <v>1</v>
      </c>
      <c r="I118" s="250"/>
      <c r="J118" s="251">
        <f>ROUND(I118*H118,2)</f>
        <v>0</v>
      </c>
      <c r="K118" s="247" t="s">
        <v>19</v>
      </c>
      <c r="L118" s="252"/>
      <c r="M118" s="253" t="s">
        <v>19</v>
      </c>
      <c r="N118" s="254"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394</v>
      </c>
      <c r="AT118" s="226" t="s">
        <v>269</v>
      </c>
      <c r="AU118" s="226" t="s">
        <v>92</v>
      </c>
      <c r="AY118" s="19" t="s">
        <v>174</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275</v>
      </c>
      <c r="BM118" s="226" t="s">
        <v>214</v>
      </c>
    </row>
    <row r="119" s="2" customFormat="1">
      <c r="A119" s="40"/>
      <c r="B119" s="41"/>
      <c r="C119" s="42"/>
      <c r="D119" s="228" t="s">
        <v>183</v>
      </c>
      <c r="E119" s="42"/>
      <c r="F119" s="229" t="s">
        <v>4014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183</v>
      </c>
      <c r="AU119" s="19" t="s">
        <v>92</v>
      </c>
    </row>
    <row r="120" s="2" customFormat="1">
      <c r="A120" s="40"/>
      <c r="B120" s="41"/>
      <c r="C120" s="42"/>
      <c r="D120" s="228" t="s">
        <v>281</v>
      </c>
      <c r="E120" s="42"/>
      <c r="F120" s="233" t="s">
        <v>4015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281</v>
      </c>
      <c r="AU120" s="19" t="s">
        <v>92</v>
      </c>
    </row>
    <row r="121" s="2" customFormat="1" ht="33" customHeight="1">
      <c r="A121" s="40"/>
      <c r="B121" s="41"/>
      <c r="C121" s="245" t="s">
        <v>181</v>
      </c>
      <c r="D121" s="245" t="s">
        <v>269</v>
      </c>
      <c r="E121" s="246" t="s">
        <v>4016</v>
      </c>
      <c r="F121" s="247" t="s">
        <v>4017</v>
      </c>
      <c r="G121" s="248" t="s">
        <v>2846</v>
      </c>
      <c r="H121" s="249">
        <v>1</v>
      </c>
      <c r="I121" s="250"/>
      <c r="J121" s="251">
        <f>ROUND(I121*H121,2)</f>
        <v>0</v>
      </c>
      <c r="K121" s="247" t="s">
        <v>19</v>
      </c>
      <c r="L121" s="252"/>
      <c r="M121" s="253" t="s">
        <v>19</v>
      </c>
      <c r="N121" s="254"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394</v>
      </c>
      <c r="AT121" s="226" t="s">
        <v>269</v>
      </c>
      <c r="AU121" s="226" t="s">
        <v>92</v>
      </c>
      <c r="AY121" s="19" t="s">
        <v>174</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275</v>
      </c>
      <c r="BM121" s="226" t="s">
        <v>227</v>
      </c>
    </row>
    <row r="122" s="2" customFormat="1">
      <c r="A122" s="40"/>
      <c r="B122" s="41"/>
      <c r="C122" s="42"/>
      <c r="D122" s="228" t="s">
        <v>183</v>
      </c>
      <c r="E122" s="42"/>
      <c r="F122" s="229" t="s">
        <v>4017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183</v>
      </c>
      <c r="AU122" s="19" t="s">
        <v>92</v>
      </c>
    </row>
    <row r="123" s="12" customFormat="1" ht="20.88" customHeight="1">
      <c r="A123" s="12"/>
      <c r="B123" s="199"/>
      <c r="C123" s="200"/>
      <c r="D123" s="201" t="s">
        <v>71</v>
      </c>
      <c r="E123" s="213" t="s">
        <v>2858</v>
      </c>
      <c r="F123" s="213" t="s">
        <v>4018</v>
      </c>
      <c r="G123" s="200"/>
      <c r="H123" s="200"/>
      <c r="I123" s="203"/>
      <c r="J123" s="214">
        <f>BK123</f>
        <v>0</v>
      </c>
      <c r="K123" s="200"/>
      <c r="L123" s="205"/>
      <c r="M123" s="206"/>
      <c r="N123" s="207"/>
      <c r="O123" s="207"/>
      <c r="P123" s="208">
        <f>SUM(P124:P129)</f>
        <v>0</v>
      </c>
      <c r="Q123" s="207"/>
      <c r="R123" s="208">
        <f>SUM(R124:R129)</f>
        <v>0</v>
      </c>
      <c r="S123" s="207"/>
      <c r="T123" s="209">
        <f>SUM(T124:T129)</f>
        <v>0</v>
      </c>
      <c r="U123" s="12"/>
      <c r="V123" s="12"/>
      <c r="W123" s="12"/>
      <c r="X123" s="12"/>
      <c r="Y123" s="12"/>
      <c r="Z123" s="12"/>
      <c r="AA123" s="12"/>
      <c r="AB123" s="12"/>
      <c r="AC123" s="12"/>
      <c r="AD123" s="12"/>
      <c r="AE123" s="12"/>
      <c r="AR123" s="210" t="s">
        <v>79</v>
      </c>
      <c r="AT123" s="211" t="s">
        <v>71</v>
      </c>
      <c r="AU123" s="211" t="s">
        <v>81</v>
      </c>
      <c r="AY123" s="210" t="s">
        <v>174</v>
      </c>
      <c r="BK123" s="212">
        <f>SUM(BK124:BK129)</f>
        <v>0</v>
      </c>
    </row>
    <row r="124" s="2" customFormat="1" ht="21.75" customHeight="1">
      <c r="A124" s="40"/>
      <c r="B124" s="41"/>
      <c r="C124" s="245" t="s">
        <v>206</v>
      </c>
      <c r="D124" s="245" t="s">
        <v>269</v>
      </c>
      <c r="E124" s="246" t="s">
        <v>4019</v>
      </c>
      <c r="F124" s="247" t="s">
        <v>4020</v>
      </c>
      <c r="G124" s="248" t="s">
        <v>2846</v>
      </c>
      <c r="H124" s="249">
        <v>2</v>
      </c>
      <c r="I124" s="250"/>
      <c r="J124" s="251">
        <f>ROUND(I124*H124,2)</f>
        <v>0</v>
      </c>
      <c r="K124" s="247" t="s">
        <v>19</v>
      </c>
      <c r="L124" s="252"/>
      <c r="M124" s="253" t="s">
        <v>19</v>
      </c>
      <c r="N124" s="254"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394</v>
      </c>
      <c r="AT124" s="226" t="s">
        <v>269</v>
      </c>
      <c r="AU124" s="226" t="s">
        <v>92</v>
      </c>
      <c r="AY124" s="19" t="s">
        <v>174</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275</v>
      </c>
      <c r="BM124" s="226" t="s">
        <v>235</v>
      </c>
    </row>
    <row r="125" s="2" customFormat="1">
      <c r="A125" s="40"/>
      <c r="B125" s="41"/>
      <c r="C125" s="42"/>
      <c r="D125" s="228" t="s">
        <v>183</v>
      </c>
      <c r="E125" s="42"/>
      <c r="F125" s="229" t="s">
        <v>4020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183</v>
      </c>
      <c r="AU125" s="19" t="s">
        <v>92</v>
      </c>
    </row>
    <row r="126" s="2" customFormat="1">
      <c r="A126" s="40"/>
      <c r="B126" s="41"/>
      <c r="C126" s="42"/>
      <c r="D126" s="228" t="s">
        <v>281</v>
      </c>
      <c r="E126" s="42"/>
      <c r="F126" s="233" t="s">
        <v>4021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281</v>
      </c>
      <c r="AU126" s="19" t="s">
        <v>92</v>
      </c>
    </row>
    <row r="127" s="2" customFormat="1">
      <c r="A127" s="40"/>
      <c r="B127" s="41"/>
      <c r="C127" s="245" t="s">
        <v>214</v>
      </c>
      <c r="D127" s="245" t="s">
        <v>269</v>
      </c>
      <c r="E127" s="246" t="s">
        <v>4022</v>
      </c>
      <c r="F127" s="247" t="s">
        <v>4023</v>
      </c>
      <c r="G127" s="248" t="s">
        <v>2846</v>
      </c>
      <c r="H127" s="249">
        <v>2</v>
      </c>
      <c r="I127" s="250"/>
      <c r="J127" s="251">
        <f>ROUND(I127*H127,2)</f>
        <v>0</v>
      </c>
      <c r="K127" s="247" t="s">
        <v>19</v>
      </c>
      <c r="L127" s="252"/>
      <c r="M127" s="253" t="s">
        <v>19</v>
      </c>
      <c r="N127" s="254"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394</v>
      </c>
      <c r="AT127" s="226" t="s">
        <v>269</v>
      </c>
      <c r="AU127" s="226" t="s">
        <v>92</v>
      </c>
      <c r="AY127" s="19" t="s">
        <v>174</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275</v>
      </c>
      <c r="BM127" s="226" t="s">
        <v>249</v>
      </c>
    </row>
    <row r="128" s="2" customFormat="1">
      <c r="A128" s="40"/>
      <c r="B128" s="41"/>
      <c r="C128" s="42"/>
      <c r="D128" s="228" t="s">
        <v>183</v>
      </c>
      <c r="E128" s="42"/>
      <c r="F128" s="229" t="s">
        <v>4024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183</v>
      </c>
      <c r="AU128" s="19" t="s">
        <v>92</v>
      </c>
    </row>
    <row r="129" s="2" customFormat="1">
      <c r="A129" s="40"/>
      <c r="B129" s="41"/>
      <c r="C129" s="42"/>
      <c r="D129" s="228" t="s">
        <v>281</v>
      </c>
      <c r="E129" s="42"/>
      <c r="F129" s="233" t="s">
        <v>4025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281</v>
      </c>
      <c r="AU129" s="19" t="s">
        <v>92</v>
      </c>
    </row>
    <row r="130" s="12" customFormat="1" ht="20.88" customHeight="1">
      <c r="A130" s="12"/>
      <c r="B130" s="199"/>
      <c r="C130" s="200"/>
      <c r="D130" s="201" t="s">
        <v>71</v>
      </c>
      <c r="E130" s="213" t="s">
        <v>2860</v>
      </c>
      <c r="F130" s="213" t="s">
        <v>4026</v>
      </c>
      <c r="G130" s="200"/>
      <c r="H130" s="200"/>
      <c r="I130" s="203"/>
      <c r="J130" s="214">
        <f>BK130</f>
        <v>0</v>
      </c>
      <c r="K130" s="200"/>
      <c r="L130" s="205"/>
      <c r="M130" s="206"/>
      <c r="N130" s="207"/>
      <c r="O130" s="207"/>
      <c r="P130" s="208">
        <f>SUM(P131:P136)</f>
        <v>0</v>
      </c>
      <c r="Q130" s="207"/>
      <c r="R130" s="208">
        <f>SUM(R131:R136)</f>
        <v>0</v>
      </c>
      <c r="S130" s="207"/>
      <c r="T130" s="209">
        <f>SUM(T131:T136)</f>
        <v>0</v>
      </c>
      <c r="U130" s="12"/>
      <c r="V130" s="12"/>
      <c r="W130" s="12"/>
      <c r="X130" s="12"/>
      <c r="Y130" s="12"/>
      <c r="Z130" s="12"/>
      <c r="AA130" s="12"/>
      <c r="AB130" s="12"/>
      <c r="AC130" s="12"/>
      <c r="AD130" s="12"/>
      <c r="AE130" s="12"/>
      <c r="AR130" s="210" t="s">
        <v>79</v>
      </c>
      <c r="AT130" s="211" t="s">
        <v>71</v>
      </c>
      <c r="AU130" s="211" t="s">
        <v>81</v>
      </c>
      <c r="AY130" s="210" t="s">
        <v>174</v>
      </c>
      <c r="BK130" s="212">
        <f>SUM(BK131:BK136)</f>
        <v>0</v>
      </c>
    </row>
    <row r="131" s="2" customFormat="1">
      <c r="A131" s="40"/>
      <c r="B131" s="41"/>
      <c r="C131" s="245" t="s">
        <v>221</v>
      </c>
      <c r="D131" s="245" t="s">
        <v>269</v>
      </c>
      <c r="E131" s="246" t="s">
        <v>4027</v>
      </c>
      <c r="F131" s="247" t="s">
        <v>4028</v>
      </c>
      <c r="G131" s="248" t="s">
        <v>2846</v>
      </c>
      <c r="H131" s="249">
        <v>1</v>
      </c>
      <c r="I131" s="250"/>
      <c r="J131" s="251">
        <f>ROUND(I131*H131,2)</f>
        <v>0</v>
      </c>
      <c r="K131" s="247" t="s">
        <v>19</v>
      </c>
      <c r="L131" s="252"/>
      <c r="M131" s="253" t="s">
        <v>19</v>
      </c>
      <c r="N131" s="254"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394</v>
      </c>
      <c r="AT131" s="226" t="s">
        <v>269</v>
      </c>
      <c r="AU131" s="226" t="s">
        <v>92</v>
      </c>
      <c r="AY131" s="19" t="s">
        <v>174</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275</v>
      </c>
      <c r="BM131" s="226" t="s">
        <v>263</v>
      </c>
    </row>
    <row r="132" s="2" customFormat="1">
      <c r="A132" s="40"/>
      <c r="B132" s="41"/>
      <c r="C132" s="42"/>
      <c r="D132" s="228" t="s">
        <v>183</v>
      </c>
      <c r="E132" s="42"/>
      <c r="F132" s="229" t="s">
        <v>4028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183</v>
      </c>
      <c r="AU132" s="19" t="s">
        <v>92</v>
      </c>
    </row>
    <row r="133" s="2" customFormat="1">
      <c r="A133" s="40"/>
      <c r="B133" s="41"/>
      <c r="C133" s="42"/>
      <c r="D133" s="228" t="s">
        <v>281</v>
      </c>
      <c r="E133" s="42"/>
      <c r="F133" s="233" t="s">
        <v>4029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281</v>
      </c>
      <c r="AU133" s="19" t="s">
        <v>92</v>
      </c>
    </row>
    <row r="134" s="2" customFormat="1">
      <c r="A134" s="40"/>
      <c r="B134" s="41"/>
      <c r="C134" s="245" t="s">
        <v>227</v>
      </c>
      <c r="D134" s="245" t="s">
        <v>269</v>
      </c>
      <c r="E134" s="246" t="s">
        <v>4030</v>
      </c>
      <c r="F134" s="247" t="s">
        <v>4031</v>
      </c>
      <c r="G134" s="248" t="s">
        <v>2846</v>
      </c>
      <c r="H134" s="249">
        <v>1</v>
      </c>
      <c r="I134" s="250"/>
      <c r="J134" s="251">
        <f>ROUND(I134*H134,2)</f>
        <v>0</v>
      </c>
      <c r="K134" s="247" t="s">
        <v>19</v>
      </c>
      <c r="L134" s="252"/>
      <c r="M134" s="253" t="s">
        <v>19</v>
      </c>
      <c r="N134" s="254"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394</v>
      </c>
      <c r="AT134" s="226" t="s">
        <v>269</v>
      </c>
      <c r="AU134" s="226" t="s">
        <v>92</v>
      </c>
      <c r="AY134" s="19" t="s">
        <v>174</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275</v>
      </c>
      <c r="BM134" s="226" t="s">
        <v>275</v>
      </c>
    </row>
    <row r="135" s="2" customFormat="1">
      <c r="A135" s="40"/>
      <c r="B135" s="41"/>
      <c r="C135" s="42"/>
      <c r="D135" s="228" t="s">
        <v>183</v>
      </c>
      <c r="E135" s="42"/>
      <c r="F135" s="229" t="s">
        <v>4031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183</v>
      </c>
      <c r="AU135" s="19" t="s">
        <v>92</v>
      </c>
    </row>
    <row r="136" s="2" customFormat="1">
      <c r="A136" s="40"/>
      <c r="B136" s="41"/>
      <c r="C136" s="42"/>
      <c r="D136" s="228" t="s">
        <v>281</v>
      </c>
      <c r="E136" s="42"/>
      <c r="F136" s="233" t="s">
        <v>4032</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281</v>
      </c>
      <c r="AU136" s="19" t="s">
        <v>92</v>
      </c>
    </row>
    <row r="137" s="12" customFormat="1" ht="20.88" customHeight="1">
      <c r="A137" s="12"/>
      <c r="B137" s="199"/>
      <c r="C137" s="200"/>
      <c r="D137" s="201" t="s">
        <v>71</v>
      </c>
      <c r="E137" s="213" t="s">
        <v>2864</v>
      </c>
      <c r="F137" s="213" t="s">
        <v>4033</v>
      </c>
      <c r="G137" s="200"/>
      <c r="H137" s="200"/>
      <c r="I137" s="203"/>
      <c r="J137" s="214">
        <f>BK137</f>
        <v>0</v>
      </c>
      <c r="K137" s="200"/>
      <c r="L137" s="205"/>
      <c r="M137" s="206"/>
      <c r="N137" s="207"/>
      <c r="O137" s="207"/>
      <c r="P137" s="208">
        <f>SUM(P138:P157)</f>
        <v>0</v>
      </c>
      <c r="Q137" s="207"/>
      <c r="R137" s="208">
        <f>SUM(R138:R157)</f>
        <v>0</v>
      </c>
      <c r="S137" s="207"/>
      <c r="T137" s="209">
        <f>SUM(T138:T157)</f>
        <v>0</v>
      </c>
      <c r="U137" s="12"/>
      <c r="V137" s="12"/>
      <c r="W137" s="12"/>
      <c r="X137" s="12"/>
      <c r="Y137" s="12"/>
      <c r="Z137" s="12"/>
      <c r="AA137" s="12"/>
      <c r="AB137" s="12"/>
      <c r="AC137" s="12"/>
      <c r="AD137" s="12"/>
      <c r="AE137" s="12"/>
      <c r="AR137" s="210" t="s">
        <v>79</v>
      </c>
      <c r="AT137" s="211" t="s">
        <v>71</v>
      </c>
      <c r="AU137" s="211" t="s">
        <v>81</v>
      </c>
      <c r="AY137" s="210" t="s">
        <v>174</v>
      </c>
      <c r="BK137" s="212">
        <f>SUM(BK138:BK157)</f>
        <v>0</v>
      </c>
    </row>
    <row r="138" s="2" customFormat="1" ht="16.5" customHeight="1">
      <c r="A138" s="40"/>
      <c r="B138" s="41"/>
      <c r="C138" s="245" t="s">
        <v>233</v>
      </c>
      <c r="D138" s="245" t="s">
        <v>269</v>
      </c>
      <c r="E138" s="246" t="s">
        <v>4034</v>
      </c>
      <c r="F138" s="247" t="s">
        <v>4035</v>
      </c>
      <c r="G138" s="248" t="s">
        <v>2846</v>
      </c>
      <c r="H138" s="249">
        <v>1</v>
      </c>
      <c r="I138" s="250"/>
      <c r="J138" s="251">
        <f>ROUND(I138*H138,2)</f>
        <v>0</v>
      </c>
      <c r="K138" s="247" t="s">
        <v>19</v>
      </c>
      <c r="L138" s="252"/>
      <c r="M138" s="253" t="s">
        <v>19</v>
      </c>
      <c r="N138" s="254"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394</v>
      </c>
      <c r="AT138" s="226" t="s">
        <v>269</v>
      </c>
      <c r="AU138" s="226" t="s">
        <v>92</v>
      </c>
      <c r="AY138" s="19" t="s">
        <v>174</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275</v>
      </c>
      <c r="BM138" s="226" t="s">
        <v>289</v>
      </c>
    </row>
    <row r="139" s="2" customFormat="1">
      <c r="A139" s="40"/>
      <c r="B139" s="41"/>
      <c r="C139" s="42"/>
      <c r="D139" s="228" t="s">
        <v>183</v>
      </c>
      <c r="E139" s="42"/>
      <c r="F139" s="229" t="s">
        <v>4035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183</v>
      </c>
      <c r="AU139" s="19" t="s">
        <v>92</v>
      </c>
    </row>
    <row r="140" s="2" customFormat="1">
      <c r="A140" s="40"/>
      <c r="B140" s="41"/>
      <c r="C140" s="42"/>
      <c r="D140" s="228" t="s">
        <v>281</v>
      </c>
      <c r="E140" s="42"/>
      <c r="F140" s="233" t="s">
        <v>4036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281</v>
      </c>
      <c r="AU140" s="19" t="s">
        <v>92</v>
      </c>
    </row>
    <row r="141" s="2" customFormat="1" ht="16.5" customHeight="1">
      <c r="A141" s="40"/>
      <c r="B141" s="41"/>
      <c r="C141" s="245" t="s">
        <v>235</v>
      </c>
      <c r="D141" s="245" t="s">
        <v>269</v>
      </c>
      <c r="E141" s="246" t="s">
        <v>4037</v>
      </c>
      <c r="F141" s="247" t="s">
        <v>4038</v>
      </c>
      <c r="G141" s="248" t="s">
        <v>2846</v>
      </c>
      <c r="H141" s="249">
        <v>1</v>
      </c>
      <c r="I141" s="250"/>
      <c r="J141" s="251">
        <f>ROUND(I141*H141,2)</f>
        <v>0</v>
      </c>
      <c r="K141" s="247" t="s">
        <v>19</v>
      </c>
      <c r="L141" s="252"/>
      <c r="M141" s="253" t="s">
        <v>19</v>
      </c>
      <c r="N141" s="254"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394</v>
      </c>
      <c r="AT141" s="226" t="s">
        <v>269</v>
      </c>
      <c r="AU141" s="226" t="s">
        <v>92</v>
      </c>
      <c r="AY141" s="19" t="s">
        <v>174</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275</v>
      </c>
      <c r="BM141" s="226" t="s">
        <v>301</v>
      </c>
    </row>
    <row r="142" s="2" customFormat="1">
      <c r="A142" s="40"/>
      <c r="B142" s="41"/>
      <c r="C142" s="42"/>
      <c r="D142" s="228" t="s">
        <v>183</v>
      </c>
      <c r="E142" s="42"/>
      <c r="F142" s="229" t="s">
        <v>4038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183</v>
      </c>
      <c r="AU142" s="19" t="s">
        <v>92</v>
      </c>
    </row>
    <row r="143" s="2" customFormat="1">
      <c r="A143" s="40"/>
      <c r="B143" s="41"/>
      <c r="C143" s="42"/>
      <c r="D143" s="228" t="s">
        <v>281</v>
      </c>
      <c r="E143" s="42"/>
      <c r="F143" s="233" t="s">
        <v>4039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281</v>
      </c>
      <c r="AU143" s="19" t="s">
        <v>92</v>
      </c>
    </row>
    <row r="144" s="2" customFormat="1">
      <c r="A144" s="40"/>
      <c r="B144" s="41"/>
      <c r="C144" s="245" t="s">
        <v>243</v>
      </c>
      <c r="D144" s="245" t="s">
        <v>269</v>
      </c>
      <c r="E144" s="246" t="s">
        <v>4040</v>
      </c>
      <c r="F144" s="247" t="s">
        <v>4041</v>
      </c>
      <c r="G144" s="248" t="s">
        <v>2846</v>
      </c>
      <c r="H144" s="249">
        <v>1</v>
      </c>
      <c r="I144" s="250"/>
      <c r="J144" s="251">
        <f>ROUND(I144*H144,2)</f>
        <v>0</v>
      </c>
      <c r="K144" s="247" t="s">
        <v>19</v>
      </c>
      <c r="L144" s="252"/>
      <c r="M144" s="253" t="s">
        <v>19</v>
      </c>
      <c r="N144" s="254"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394</v>
      </c>
      <c r="AT144" s="226" t="s">
        <v>269</v>
      </c>
      <c r="AU144" s="226" t="s">
        <v>92</v>
      </c>
      <c r="AY144" s="19" t="s">
        <v>174</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275</v>
      </c>
      <c r="BM144" s="226" t="s">
        <v>314</v>
      </c>
    </row>
    <row r="145" s="2" customFormat="1">
      <c r="A145" s="40"/>
      <c r="B145" s="41"/>
      <c r="C145" s="42"/>
      <c r="D145" s="228" t="s">
        <v>183</v>
      </c>
      <c r="E145" s="42"/>
      <c r="F145" s="229" t="s">
        <v>4042</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183</v>
      </c>
      <c r="AU145" s="19" t="s">
        <v>92</v>
      </c>
    </row>
    <row r="146" s="2" customFormat="1">
      <c r="A146" s="40"/>
      <c r="B146" s="41"/>
      <c r="C146" s="42"/>
      <c r="D146" s="228" t="s">
        <v>281</v>
      </c>
      <c r="E146" s="42"/>
      <c r="F146" s="233" t="s">
        <v>4043</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281</v>
      </c>
      <c r="AU146" s="19" t="s">
        <v>92</v>
      </c>
    </row>
    <row r="147" s="2" customFormat="1" ht="16.5" customHeight="1">
      <c r="A147" s="40"/>
      <c r="B147" s="41"/>
      <c r="C147" s="245" t="s">
        <v>249</v>
      </c>
      <c r="D147" s="245" t="s">
        <v>269</v>
      </c>
      <c r="E147" s="246" t="s">
        <v>4044</v>
      </c>
      <c r="F147" s="247" t="s">
        <v>4045</v>
      </c>
      <c r="G147" s="248" t="s">
        <v>2846</v>
      </c>
      <c r="H147" s="249">
        <v>1</v>
      </c>
      <c r="I147" s="250"/>
      <c r="J147" s="251">
        <f>ROUND(I147*H147,2)</f>
        <v>0</v>
      </c>
      <c r="K147" s="247" t="s">
        <v>19</v>
      </c>
      <c r="L147" s="252"/>
      <c r="M147" s="253" t="s">
        <v>19</v>
      </c>
      <c r="N147" s="254"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394</v>
      </c>
      <c r="AT147" s="226" t="s">
        <v>269</v>
      </c>
      <c r="AU147" s="226" t="s">
        <v>92</v>
      </c>
      <c r="AY147" s="19" t="s">
        <v>174</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275</v>
      </c>
      <c r="BM147" s="226" t="s">
        <v>327</v>
      </c>
    </row>
    <row r="148" s="2" customFormat="1">
      <c r="A148" s="40"/>
      <c r="B148" s="41"/>
      <c r="C148" s="42"/>
      <c r="D148" s="228" t="s">
        <v>183</v>
      </c>
      <c r="E148" s="42"/>
      <c r="F148" s="229" t="s">
        <v>4045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183</v>
      </c>
      <c r="AU148" s="19" t="s">
        <v>92</v>
      </c>
    </row>
    <row r="149" s="2" customFormat="1">
      <c r="A149" s="40"/>
      <c r="B149" s="41"/>
      <c r="C149" s="42"/>
      <c r="D149" s="228" t="s">
        <v>281</v>
      </c>
      <c r="E149" s="42"/>
      <c r="F149" s="233" t="s">
        <v>4046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281</v>
      </c>
      <c r="AU149" s="19" t="s">
        <v>92</v>
      </c>
    </row>
    <row r="150" s="2" customFormat="1">
      <c r="A150" s="40"/>
      <c r="B150" s="41"/>
      <c r="C150" s="245" t="s">
        <v>257</v>
      </c>
      <c r="D150" s="245" t="s">
        <v>269</v>
      </c>
      <c r="E150" s="246" t="s">
        <v>4047</v>
      </c>
      <c r="F150" s="247" t="s">
        <v>4048</v>
      </c>
      <c r="G150" s="248" t="s">
        <v>2846</v>
      </c>
      <c r="H150" s="249">
        <v>1</v>
      </c>
      <c r="I150" s="250"/>
      <c r="J150" s="251">
        <f>ROUND(I150*H150,2)</f>
        <v>0</v>
      </c>
      <c r="K150" s="247" t="s">
        <v>19</v>
      </c>
      <c r="L150" s="252"/>
      <c r="M150" s="253" t="s">
        <v>19</v>
      </c>
      <c r="N150" s="254"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394</v>
      </c>
      <c r="AT150" s="226" t="s">
        <v>269</v>
      </c>
      <c r="AU150" s="226" t="s">
        <v>92</v>
      </c>
      <c r="AY150" s="19" t="s">
        <v>174</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275</v>
      </c>
      <c r="BM150" s="226" t="s">
        <v>343</v>
      </c>
    </row>
    <row r="151" s="2" customFormat="1">
      <c r="A151" s="40"/>
      <c r="B151" s="41"/>
      <c r="C151" s="42"/>
      <c r="D151" s="228" t="s">
        <v>183</v>
      </c>
      <c r="E151" s="42"/>
      <c r="F151" s="229" t="s">
        <v>4048</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183</v>
      </c>
      <c r="AU151" s="19" t="s">
        <v>92</v>
      </c>
    </row>
    <row r="152" s="2" customFormat="1">
      <c r="A152" s="40"/>
      <c r="B152" s="41"/>
      <c r="C152" s="42"/>
      <c r="D152" s="228" t="s">
        <v>281</v>
      </c>
      <c r="E152" s="42"/>
      <c r="F152" s="233" t="s">
        <v>4039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281</v>
      </c>
      <c r="AU152" s="19" t="s">
        <v>92</v>
      </c>
    </row>
    <row r="153" s="2" customFormat="1" ht="33" customHeight="1">
      <c r="A153" s="40"/>
      <c r="B153" s="41"/>
      <c r="C153" s="245" t="s">
        <v>263</v>
      </c>
      <c r="D153" s="245" t="s">
        <v>269</v>
      </c>
      <c r="E153" s="246" t="s">
        <v>4016</v>
      </c>
      <c r="F153" s="247" t="s">
        <v>4017</v>
      </c>
      <c r="G153" s="248" t="s">
        <v>2846</v>
      </c>
      <c r="H153" s="249">
        <v>1</v>
      </c>
      <c r="I153" s="250"/>
      <c r="J153" s="251">
        <f>ROUND(I153*H153,2)</f>
        <v>0</v>
      </c>
      <c r="K153" s="247" t="s">
        <v>19</v>
      </c>
      <c r="L153" s="252"/>
      <c r="M153" s="253" t="s">
        <v>19</v>
      </c>
      <c r="N153" s="254"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394</v>
      </c>
      <c r="AT153" s="226" t="s">
        <v>269</v>
      </c>
      <c r="AU153" s="226" t="s">
        <v>92</v>
      </c>
      <c r="AY153" s="19" t="s">
        <v>174</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275</v>
      </c>
      <c r="BM153" s="226" t="s">
        <v>363</v>
      </c>
    </row>
    <row r="154" s="2" customFormat="1">
      <c r="A154" s="40"/>
      <c r="B154" s="41"/>
      <c r="C154" s="42"/>
      <c r="D154" s="228" t="s">
        <v>183</v>
      </c>
      <c r="E154" s="42"/>
      <c r="F154" s="229" t="s">
        <v>4017</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183</v>
      </c>
      <c r="AU154" s="19" t="s">
        <v>92</v>
      </c>
    </row>
    <row r="155" s="2" customFormat="1" ht="16.5" customHeight="1">
      <c r="A155" s="40"/>
      <c r="B155" s="41"/>
      <c r="C155" s="245" t="s">
        <v>8</v>
      </c>
      <c r="D155" s="245" t="s">
        <v>269</v>
      </c>
      <c r="E155" s="246" t="s">
        <v>4049</v>
      </c>
      <c r="F155" s="247" t="s">
        <v>4050</v>
      </c>
      <c r="G155" s="248" t="s">
        <v>2846</v>
      </c>
      <c r="H155" s="249">
        <v>1</v>
      </c>
      <c r="I155" s="250"/>
      <c r="J155" s="251">
        <f>ROUND(I155*H155,2)</f>
        <v>0</v>
      </c>
      <c r="K155" s="247" t="s">
        <v>19</v>
      </c>
      <c r="L155" s="252"/>
      <c r="M155" s="253" t="s">
        <v>19</v>
      </c>
      <c r="N155" s="254"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394</v>
      </c>
      <c r="AT155" s="226" t="s">
        <v>269</v>
      </c>
      <c r="AU155" s="226" t="s">
        <v>92</v>
      </c>
      <c r="AY155" s="19" t="s">
        <v>174</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275</v>
      </c>
      <c r="BM155" s="226" t="s">
        <v>377</v>
      </c>
    </row>
    <row r="156" s="2" customFormat="1">
      <c r="A156" s="40"/>
      <c r="B156" s="41"/>
      <c r="C156" s="42"/>
      <c r="D156" s="228" t="s">
        <v>183</v>
      </c>
      <c r="E156" s="42"/>
      <c r="F156" s="229" t="s">
        <v>4050</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183</v>
      </c>
      <c r="AU156" s="19" t="s">
        <v>92</v>
      </c>
    </row>
    <row r="157" s="2" customFormat="1">
      <c r="A157" s="40"/>
      <c r="B157" s="41"/>
      <c r="C157" s="42"/>
      <c r="D157" s="228" t="s">
        <v>281</v>
      </c>
      <c r="E157" s="42"/>
      <c r="F157" s="233" t="s">
        <v>4051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281</v>
      </c>
      <c r="AU157" s="19" t="s">
        <v>92</v>
      </c>
    </row>
    <row r="158" s="12" customFormat="1" ht="20.88" customHeight="1">
      <c r="A158" s="12"/>
      <c r="B158" s="199"/>
      <c r="C158" s="200"/>
      <c r="D158" s="201" t="s">
        <v>71</v>
      </c>
      <c r="E158" s="213" t="s">
        <v>2877</v>
      </c>
      <c r="F158" s="213" t="s">
        <v>4052</v>
      </c>
      <c r="G158" s="200"/>
      <c r="H158" s="200"/>
      <c r="I158" s="203"/>
      <c r="J158" s="214">
        <f>BK158</f>
        <v>0</v>
      </c>
      <c r="K158" s="200"/>
      <c r="L158" s="205"/>
      <c r="M158" s="206"/>
      <c r="N158" s="207"/>
      <c r="O158" s="207"/>
      <c r="P158" s="208">
        <f>SUM(P159:P185)</f>
        <v>0</v>
      </c>
      <c r="Q158" s="207"/>
      <c r="R158" s="208">
        <f>SUM(R159:R185)</f>
        <v>0</v>
      </c>
      <c r="S158" s="207"/>
      <c r="T158" s="209">
        <f>SUM(T159:T185)</f>
        <v>0</v>
      </c>
      <c r="U158" s="12"/>
      <c r="V158" s="12"/>
      <c r="W158" s="12"/>
      <c r="X158" s="12"/>
      <c r="Y158" s="12"/>
      <c r="Z158" s="12"/>
      <c r="AA158" s="12"/>
      <c r="AB158" s="12"/>
      <c r="AC158" s="12"/>
      <c r="AD158" s="12"/>
      <c r="AE158" s="12"/>
      <c r="AR158" s="210" t="s">
        <v>79</v>
      </c>
      <c r="AT158" s="211" t="s">
        <v>71</v>
      </c>
      <c r="AU158" s="211" t="s">
        <v>81</v>
      </c>
      <c r="AY158" s="210" t="s">
        <v>174</v>
      </c>
      <c r="BK158" s="212">
        <f>SUM(BK159:BK185)</f>
        <v>0</v>
      </c>
    </row>
    <row r="159" s="2" customFormat="1" ht="33" customHeight="1">
      <c r="A159" s="40"/>
      <c r="B159" s="41"/>
      <c r="C159" s="245" t="s">
        <v>275</v>
      </c>
      <c r="D159" s="245" t="s">
        <v>269</v>
      </c>
      <c r="E159" s="246" t="s">
        <v>4053</v>
      </c>
      <c r="F159" s="247" t="s">
        <v>4054</v>
      </c>
      <c r="G159" s="248" t="s">
        <v>2846</v>
      </c>
      <c r="H159" s="249">
        <v>1</v>
      </c>
      <c r="I159" s="250"/>
      <c r="J159" s="251">
        <f>ROUND(I159*H159,2)</f>
        <v>0</v>
      </c>
      <c r="K159" s="247" t="s">
        <v>19</v>
      </c>
      <c r="L159" s="252"/>
      <c r="M159" s="253" t="s">
        <v>19</v>
      </c>
      <c r="N159" s="254"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394</v>
      </c>
      <c r="AT159" s="226" t="s">
        <v>269</v>
      </c>
      <c r="AU159" s="226" t="s">
        <v>92</v>
      </c>
      <c r="AY159" s="19" t="s">
        <v>174</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275</v>
      </c>
      <c r="BM159" s="226" t="s">
        <v>394</v>
      </c>
    </row>
    <row r="160" s="2" customFormat="1">
      <c r="A160" s="40"/>
      <c r="B160" s="41"/>
      <c r="C160" s="42"/>
      <c r="D160" s="228" t="s">
        <v>183</v>
      </c>
      <c r="E160" s="42"/>
      <c r="F160" s="229" t="s">
        <v>4054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183</v>
      </c>
      <c r="AU160" s="19" t="s">
        <v>92</v>
      </c>
    </row>
    <row r="161" s="2" customFormat="1">
      <c r="A161" s="40"/>
      <c r="B161" s="41"/>
      <c r="C161" s="42"/>
      <c r="D161" s="228" t="s">
        <v>281</v>
      </c>
      <c r="E161" s="42"/>
      <c r="F161" s="233" t="s">
        <v>4055</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281</v>
      </c>
      <c r="AU161" s="19" t="s">
        <v>92</v>
      </c>
    </row>
    <row r="162" s="2" customFormat="1" ht="16.5" customHeight="1">
      <c r="A162" s="40"/>
      <c r="B162" s="41"/>
      <c r="C162" s="245" t="s">
        <v>284</v>
      </c>
      <c r="D162" s="245" t="s">
        <v>269</v>
      </c>
      <c r="E162" s="246" t="s">
        <v>4056</v>
      </c>
      <c r="F162" s="247" t="s">
        <v>4057</v>
      </c>
      <c r="G162" s="248" t="s">
        <v>2846</v>
      </c>
      <c r="H162" s="249">
        <v>2</v>
      </c>
      <c r="I162" s="250"/>
      <c r="J162" s="251">
        <f>ROUND(I162*H162,2)</f>
        <v>0</v>
      </c>
      <c r="K162" s="247" t="s">
        <v>19</v>
      </c>
      <c r="L162" s="252"/>
      <c r="M162" s="253" t="s">
        <v>19</v>
      </c>
      <c r="N162" s="254"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394</v>
      </c>
      <c r="AT162" s="226" t="s">
        <v>269</v>
      </c>
      <c r="AU162" s="226" t="s">
        <v>92</v>
      </c>
      <c r="AY162" s="19" t="s">
        <v>174</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275</v>
      </c>
      <c r="BM162" s="226" t="s">
        <v>408</v>
      </c>
    </row>
    <row r="163" s="2" customFormat="1">
      <c r="A163" s="40"/>
      <c r="B163" s="41"/>
      <c r="C163" s="42"/>
      <c r="D163" s="228" t="s">
        <v>183</v>
      </c>
      <c r="E163" s="42"/>
      <c r="F163" s="229" t="s">
        <v>4057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183</v>
      </c>
      <c r="AU163" s="19" t="s">
        <v>92</v>
      </c>
    </row>
    <row r="164" s="2" customFormat="1">
      <c r="A164" s="40"/>
      <c r="B164" s="41"/>
      <c r="C164" s="42"/>
      <c r="D164" s="228" t="s">
        <v>281</v>
      </c>
      <c r="E164" s="42"/>
      <c r="F164" s="233" t="s">
        <v>4058</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281</v>
      </c>
      <c r="AU164" s="19" t="s">
        <v>92</v>
      </c>
    </row>
    <row r="165" s="2" customFormat="1">
      <c r="A165" s="40"/>
      <c r="B165" s="41"/>
      <c r="C165" s="245" t="s">
        <v>289</v>
      </c>
      <c r="D165" s="245" t="s">
        <v>269</v>
      </c>
      <c r="E165" s="246" t="s">
        <v>4059</v>
      </c>
      <c r="F165" s="247" t="s">
        <v>4060</v>
      </c>
      <c r="G165" s="248" t="s">
        <v>2846</v>
      </c>
      <c r="H165" s="249">
        <v>1</v>
      </c>
      <c r="I165" s="250"/>
      <c r="J165" s="251">
        <f>ROUND(I165*H165,2)</f>
        <v>0</v>
      </c>
      <c r="K165" s="247" t="s">
        <v>19</v>
      </c>
      <c r="L165" s="252"/>
      <c r="M165" s="253" t="s">
        <v>19</v>
      </c>
      <c r="N165" s="254"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394</v>
      </c>
      <c r="AT165" s="226" t="s">
        <v>269</v>
      </c>
      <c r="AU165" s="226" t="s">
        <v>92</v>
      </c>
      <c r="AY165" s="19" t="s">
        <v>174</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275</v>
      </c>
      <c r="BM165" s="226" t="s">
        <v>422</v>
      </c>
    </row>
    <row r="166" s="2" customFormat="1">
      <c r="A166" s="40"/>
      <c r="B166" s="41"/>
      <c r="C166" s="42"/>
      <c r="D166" s="228" t="s">
        <v>183</v>
      </c>
      <c r="E166" s="42"/>
      <c r="F166" s="229" t="s">
        <v>4061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183</v>
      </c>
      <c r="AU166" s="19" t="s">
        <v>92</v>
      </c>
    </row>
    <row r="167" s="2" customFormat="1" ht="16.5" customHeight="1">
      <c r="A167" s="40"/>
      <c r="B167" s="41"/>
      <c r="C167" s="245" t="s">
        <v>295</v>
      </c>
      <c r="D167" s="245" t="s">
        <v>269</v>
      </c>
      <c r="E167" s="246" t="s">
        <v>4062</v>
      </c>
      <c r="F167" s="247" t="s">
        <v>4063</v>
      </c>
      <c r="G167" s="248" t="s">
        <v>2846</v>
      </c>
      <c r="H167" s="249">
        <v>1</v>
      </c>
      <c r="I167" s="250"/>
      <c r="J167" s="251">
        <f>ROUND(I167*H167,2)</f>
        <v>0</v>
      </c>
      <c r="K167" s="247" t="s">
        <v>19</v>
      </c>
      <c r="L167" s="252"/>
      <c r="M167" s="253" t="s">
        <v>19</v>
      </c>
      <c r="N167" s="254"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394</v>
      </c>
      <c r="AT167" s="226" t="s">
        <v>269</v>
      </c>
      <c r="AU167" s="226" t="s">
        <v>92</v>
      </c>
      <c r="AY167" s="19" t="s">
        <v>174</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275</v>
      </c>
      <c r="BM167" s="226" t="s">
        <v>438</v>
      </c>
    </row>
    <row r="168" s="2" customFormat="1">
      <c r="A168" s="40"/>
      <c r="B168" s="41"/>
      <c r="C168" s="42"/>
      <c r="D168" s="228" t="s">
        <v>183</v>
      </c>
      <c r="E168" s="42"/>
      <c r="F168" s="229" t="s">
        <v>4063</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183</v>
      </c>
      <c r="AU168" s="19" t="s">
        <v>92</v>
      </c>
    </row>
    <row r="169" s="2" customFormat="1" ht="16.5" customHeight="1">
      <c r="A169" s="40"/>
      <c r="B169" s="41"/>
      <c r="C169" s="245" t="s">
        <v>301</v>
      </c>
      <c r="D169" s="245" t="s">
        <v>269</v>
      </c>
      <c r="E169" s="246" t="s">
        <v>4064</v>
      </c>
      <c r="F169" s="247" t="s">
        <v>4057</v>
      </c>
      <c r="G169" s="248" t="s">
        <v>2846</v>
      </c>
      <c r="H169" s="249">
        <v>1</v>
      </c>
      <c r="I169" s="250"/>
      <c r="J169" s="251">
        <f>ROUND(I169*H169,2)</f>
        <v>0</v>
      </c>
      <c r="K169" s="247" t="s">
        <v>19</v>
      </c>
      <c r="L169" s="252"/>
      <c r="M169" s="253" t="s">
        <v>19</v>
      </c>
      <c r="N169" s="254"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394</v>
      </c>
      <c r="AT169" s="226" t="s">
        <v>269</v>
      </c>
      <c r="AU169" s="226" t="s">
        <v>92</v>
      </c>
      <c r="AY169" s="19" t="s">
        <v>174</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275</v>
      </c>
      <c r="BM169" s="226" t="s">
        <v>450</v>
      </c>
    </row>
    <row r="170" s="2" customFormat="1">
      <c r="A170" s="40"/>
      <c r="B170" s="41"/>
      <c r="C170" s="42"/>
      <c r="D170" s="228" t="s">
        <v>183</v>
      </c>
      <c r="E170" s="42"/>
      <c r="F170" s="229" t="s">
        <v>4057</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183</v>
      </c>
      <c r="AU170" s="19" t="s">
        <v>92</v>
      </c>
    </row>
    <row r="171" s="2" customFormat="1">
      <c r="A171" s="40"/>
      <c r="B171" s="41"/>
      <c r="C171" s="42"/>
      <c r="D171" s="228" t="s">
        <v>281</v>
      </c>
      <c r="E171" s="42"/>
      <c r="F171" s="233" t="s">
        <v>4065</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281</v>
      </c>
      <c r="AU171" s="19" t="s">
        <v>92</v>
      </c>
    </row>
    <row r="172" s="2" customFormat="1" ht="66.75" customHeight="1">
      <c r="A172" s="40"/>
      <c r="B172" s="41"/>
      <c r="C172" s="245" t="s">
        <v>7</v>
      </c>
      <c r="D172" s="245" t="s">
        <v>269</v>
      </c>
      <c r="E172" s="246" t="s">
        <v>4066</v>
      </c>
      <c r="F172" s="247" t="s">
        <v>4067</v>
      </c>
      <c r="G172" s="248" t="s">
        <v>2846</v>
      </c>
      <c r="H172" s="249">
        <v>1</v>
      </c>
      <c r="I172" s="250"/>
      <c r="J172" s="251">
        <f>ROUND(I172*H172,2)</f>
        <v>0</v>
      </c>
      <c r="K172" s="247" t="s">
        <v>19</v>
      </c>
      <c r="L172" s="252"/>
      <c r="M172" s="253" t="s">
        <v>19</v>
      </c>
      <c r="N172" s="254"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394</v>
      </c>
      <c r="AT172" s="226" t="s">
        <v>269</v>
      </c>
      <c r="AU172" s="226" t="s">
        <v>92</v>
      </c>
      <c r="AY172" s="19" t="s">
        <v>174</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275</v>
      </c>
      <c r="BM172" s="226" t="s">
        <v>461</v>
      </c>
    </row>
    <row r="173" s="2" customFormat="1">
      <c r="A173" s="40"/>
      <c r="B173" s="41"/>
      <c r="C173" s="42"/>
      <c r="D173" s="228" t="s">
        <v>183</v>
      </c>
      <c r="E173" s="42"/>
      <c r="F173" s="229" t="s">
        <v>4068</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183</v>
      </c>
      <c r="AU173" s="19" t="s">
        <v>92</v>
      </c>
    </row>
    <row r="174" s="2" customFormat="1">
      <c r="A174" s="40"/>
      <c r="B174" s="41"/>
      <c r="C174" s="42"/>
      <c r="D174" s="228" t="s">
        <v>281</v>
      </c>
      <c r="E174" s="42"/>
      <c r="F174" s="233" t="s">
        <v>4069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281</v>
      </c>
      <c r="AU174" s="19" t="s">
        <v>92</v>
      </c>
    </row>
    <row r="175" s="2" customFormat="1">
      <c r="A175" s="40"/>
      <c r="B175" s="41"/>
      <c r="C175" s="245" t="s">
        <v>314</v>
      </c>
      <c r="D175" s="245" t="s">
        <v>269</v>
      </c>
      <c r="E175" s="246" t="s">
        <v>4070</v>
      </c>
      <c r="F175" s="247" t="s">
        <v>4071</v>
      </c>
      <c r="G175" s="248" t="s">
        <v>2846</v>
      </c>
      <c r="H175" s="249">
        <v>2</v>
      </c>
      <c r="I175" s="250"/>
      <c r="J175" s="251">
        <f>ROUND(I175*H175,2)</f>
        <v>0</v>
      </c>
      <c r="K175" s="247" t="s">
        <v>19</v>
      </c>
      <c r="L175" s="252"/>
      <c r="M175" s="253" t="s">
        <v>19</v>
      </c>
      <c r="N175" s="254"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394</v>
      </c>
      <c r="AT175" s="226" t="s">
        <v>269</v>
      </c>
      <c r="AU175" s="226" t="s">
        <v>92</v>
      </c>
      <c r="AY175" s="19" t="s">
        <v>174</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275</v>
      </c>
      <c r="BM175" s="226" t="s">
        <v>475</v>
      </c>
    </row>
    <row r="176" s="2" customFormat="1">
      <c r="A176" s="40"/>
      <c r="B176" s="41"/>
      <c r="C176" s="42"/>
      <c r="D176" s="228" t="s">
        <v>183</v>
      </c>
      <c r="E176" s="42"/>
      <c r="F176" s="229" t="s">
        <v>4072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183</v>
      </c>
      <c r="AU176" s="19" t="s">
        <v>92</v>
      </c>
    </row>
    <row r="177" s="2" customFormat="1">
      <c r="A177" s="40"/>
      <c r="B177" s="41"/>
      <c r="C177" s="42"/>
      <c r="D177" s="228" t="s">
        <v>281</v>
      </c>
      <c r="E177" s="42"/>
      <c r="F177" s="233" t="s">
        <v>4073</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281</v>
      </c>
      <c r="AU177" s="19" t="s">
        <v>92</v>
      </c>
    </row>
    <row r="178" s="2" customFormat="1" ht="16.5" customHeight="1">
      <c r="A178" s="40"/>
      <c r="B178" s="41"/>
      <c r="C178" s="245" t="s">
        <v>321</v>
      </c>
      <c r="D178" s="245" t="s">
        <v>269</v>
      </c>
      <c r="E178" s="246" t="s">
        <v>4074</v>
      </c>
      <c r="F178" s="247" t="s">
        <v>4075</v>
      </c>
      <c r="G178" s="248" t="s">
        <v>2846</v>
      </c>
      <c r="H178" s="249">
        <v>1</v>
      </c>
      <c r="I178" s="250"/>
      <c r="J178" s="251">
        <f>ROUND(I178*H178,2)</f>
        <v>0</v>
      </c>
      <c r="K178" s="247" t="s">
        <v>19</v>
      </c>
      <c r="L178" s="252"/>
      <c r="M178" s="253" t="s">
        <v>19</v>
      </c>
      <c r="N178" s="254"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394</v>
      </c>
      <c r="AT178" s="226" t="s">
        <v>269</v>
      </c>
      <c r="AU178" s="226" t="s">
        <v>92</v>
      </c>
      <c r="AY178" s="19" t="s">
        <v>174</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275</v>
      </c>
      <c r="BM178" s="226" t="s">
        <v>488</v>
      </c>
    </row>
    <row r="179" s="2" customFormat="1">
      <c r="A179" s="40"/>
      <c r="B179" s="41"/>
      <c r="C179" s="42"/>
      <c r="D179" s="228" t="s">
        <v>183</v>
      </c>
      <c r="E179" s="42"/>
      <c r="F179" s="229" t="s">
        <v>4075</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183</v>
      </c>
      <c r="AU179" s="19" t="s">
        <v>92</v>
      </c>
    </row>
    <row r="180" s="2" customFormat="1" ht="16.5" customHeight="1">
      <c r="A180" s="40"/>
      <c r="B180" s="41"/>
      <c r="C180" s="245" t="s">
        <v>327</v>
      </c>
      <c r="D180" s="245" t="s">
        <v>269</v>
      </c>
      <c r="E180" s="246" t="s">
        <v>4076</v>
      </c>
      <c r="F180" s="247" t="s">
        <v>4077</v>
      </c>
      <c r="G180" s="248" t="s">
        <v>2846</v>
      </c>
      <c r="H180" s="249">
        <v>1</v>
      </c>
      <c r="I180" s="250"/>
      <c r="J180" s="251">
        <f>ROUND(I180*H180,2)</f>
        <v>0</v>
      </c>
      <c r="K180" s="247" t="s">
        <v>19</v>
      </c>
      <c r="L180" s="252"/>
      <c r="M180" s="253" t="s">
        <v>19</v>
      </c>
      <c r="N180" s="254"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394</v>
      </c>
      <c r="AT180" s="226" t="s">
        <v>269</v>
      </c>
      <c r="AU180" s="226" t="s">
        <v>92</v>
      </c>
      <c r="AY180" s="19" t="s">
        <v>174</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275</v>
      </c>
      <c r="BM180" s="226" t="s">
        <v>500</v>
      </c>
    </row>
    <row r="181" s="2" customFormat="1">
      <c r="A181" s="40"/>
      <c r="B181" s="41"/>
      <c r="C181" s="42"/>
      <c r="D181" s="228" t="s">
        <v>183</v>
      </c>
      <c r="E181" s="42"/>
      <c r="F181" s="229" t="s">
        <v>4078</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183</v>
      </c>
      <c r="AU181" s="19" t="s">
        <v>92</v>
      </c>
    </row>
    <row r="182" s="2" customFormat="1">
      <c r="A182" s="40"/>
      <c r="B182" s="41"/>
      <c r="C182" s="42"/>
      <c r="D182" s="228" t="s">
        <v>281</v>
      </c>
      <c r="E182" s="42"/>
      <c r="F182" s="233" t="s">
        <v>4079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281</v>
      </c>
      <c r="AU182" s="19" t="s">
        <v>92</v>
      </c>
    </row>
    <row r="183" s="2" customFormat="1" ht="16.5" customHeight="1">
      <c r="A183" s="40"/>
      <c r="B183" s="41"/>
      <c r="C183" s="245" t="s">
        <v>335</v>
      </c>
      <c r="D183" s="245" t="s">
        <v>269</v>
      </c>
      <c r="E183" s="246" t="s">
        <v>4080</v>
      </c>
      <c r="F183" s="247" t="s">
        <v>4081</v>
      </c>
      <c r="G183" s="248" t="s">
        <v>2846</v>
      </c>
      <c r="H183" s="249">
        <v>1</v>
      </c>
      <c r="I183" s="250"/>
      <c r="J183" s="251">
        <f>ROUND(I183*H183,2)</f>
        <v>0</v>
      </c>
      <c r="K183" s="247" t="s">
        <v>19</v>
      </c>
      <c r="L183" s="252"/>
      <c r="M183" s="253" t="s">
        <v>19</v>
      </c>
      <c r="N183" s="254"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394</v>
      </c>
      <c r="AT183" s="226" t="s">
        <v>269</v>
      </c>
      <c r="AU183" s="226" t="s">
        <v>92</v>
      </c>
      <c r="AY183" s="19" t="s">
        <v>174</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275</v>
      </c>
      <c r="BM183" s="226" t="s">
        <v>522</v>
      </c>
    </row>
    <row r="184" s="2" customFormat="1">
      <c r="A184" s="40"/>
      <c r="B184" s="41"/>
      <c r="C184" s="42"/>
      <c r="D184" s="228" t="s">
        <v>183</v>
      </c>
      <c r="E184" s="42"/>
      <c r="F184" s="229" t="s">
        <v>4082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183</v>
      </c>
      <c r="AU184" s="19" t="s">
        <v>92</v>
      </c>
    </row>
    <row r="185" s="2" customFormat="1">
      <c r="A185" s="40"/>
      <c r="B185" s="41"/>
      <c r="C185" s="42"/>
      <c r="D185" s="228" t="s">
        <v>281</v>
      </c>
      <c r="E185" s="42"/>
      <c r="F185" s="233" t="s">
        <v>4083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281</v>
      </c>
      <c r="AU185" s="19" t="s">
        <v>92</v>
      </c>
    </row>
    <row r="186" s="12" customFormat="1" ht="20.88" customHeight="1">
      <c r="A186" s="12"/>
      <c r="B186" s="199"/>
      <c r="C186" s="200"/>
      <c r="D186" s="201" t="s">
        <v>71</v>
      </c>
      <c r="E186" s="213" t="s">
        <v>2890</v>
      </c>
      <c r="F186" s="213" t="s">
        <v>4084</v>
      </c>
      <c r="G186" s="200"/>
      <c r="H186" s="200"/>
      <c r="I186" s="203"/>
      <c r="J186" s="214">
        <f>BK186</f>
        <v>0</v>
      </c>
      <c r="K186" s="200"/>
      <c r="L186" s="205"/>
      <c r="M186" s="206"/>
      <c r="N186" s="207"/>
      <c r="O186" s="207"/>
      <c r="P186" s="208">
        <f>SUM(P187:P192)</f>
        <v>0</v>
      </c>
      <c r="Q186" s="207"/>
      <c r="R186" s="208">
        <f>SUM(R187:R192)</f>
        <v>0</v>
      </c>
      <c r="S186" s="207"/>
      <c r="T186" s="209">
        <f>SUM(T187:T192)</f>
        <v>0</v>
      </c>
      <c r="U186" s="12"/>
      <c r="V186" s="12"/>
      <c r="W186" s="12"/>
      <c r="X186" s="12"/>
      <c r="Y186" s="12"/>
      <c r="Z186" s="12"/>
      <c r="AA186" s="12"/>
      <c r="AB186" s="12"/>
      <c r="AC186" s="12"/>
      <c r="AD186" s="12"/>
      <c r="AE186" s="12"/>
      <c r="AR186" s="210" t="s">
        <v>79</v>
      </c>
      <c r="AT186" s="211" t="s">
        <v>71</v>
      </c>
      <c r="AU186" s="211" t="s">
        <v>81</v>
      </c>
      <c r="AY186" s="210" t="s">
        <v>174</v>
      </c>
      <c r="BK186" s="212">
        <f>SUM(BK187:BK192)</f>
        <v>0</v>
      </c>
    </row>
    <row r="187" s="2" customFormat="1">
      <c r="A187" s="40"/>
      <c r="B187" s="41"/>
      <c r="C187" s="245" t="s">
        <v>343</v>
      </c>
      <c r="D187" s="245" t="s">
        <v>269</v>
      </c>
      <c r="E187" s="246" t="s">
        <v>4085</v>
      </c>
      <c r="F187" s="247" t="s">
        <v>4086</v>
      </c>
      <c r="G187" s="248" t="s">
        <v>2846</v>
      </c>
      <c r="H187" s="249">
        <v>1</v>
      </c>
      <c r="I187" s="250"/>
      <c r="J187" s="251">
        <f>ROUND(I187*H187,2)</f>
        <v>0</v>
      </c>
      <c r="K187" s="247" t="s">
        <v>19</v>
      </c>
      <c r="L187" s="252"/>
      <c r="M187" s="253" t="s">
        <v>19</v>
      </c>
      <c r="N187" s="254"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394</v>
      </c>
      <c r="AT187" s="226" t="s">
        <v>269</v>
      </c>
      <c r="AU187" s="226" t="s">
        <v>92</v>
      </c>
      <c r="AY187" s="19" t="s">
        <v>174</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275</v>
      </c>
      <c r="BM187" s="226" t="s">
        <v>534</v>
      </c>
    </row>
    <row r="188" s="2" customFormat="1">
      <c r="A188" s="40"/>
      <c r="B188" s="41"/>
      <c r="C188" s="42"/>
      <c r="D188" s="228" t="s">
        <v>183</v>
      </c>
      <c r="E188" s="42"/>
      <c r="F188" s="229" t="s">
        <v>4086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183</v>
      </c>
      <c r="AU188" s="19" t="s">
        <v>92</v>
      </c>
    </row>
    <row r="189" s="2" customFormat="1">
      <c r="A189" s="40"/>
      <c r="B189" s="41"/>
      <c r="C189" s="42"/>
      <c r="D189" s="228" t="s">
        <v>281</v>
      </c>
      <c r="E189" s="42"/>
      <c r="F189" s="233" t="s">
        <v>4029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281</v>
      </c>
      <c r="AU189" s="19" t="s">
        <v>92</v>
      </c>
    </row>
    <row r="190" s="2" customFormat="1" ht="16.5" customHeight="1">
      <c r="A190" s="40"/>
      <c r="B190" s="41"/>
      <c r="C190" s="245" t="s">
        <v>353</v>
      </c>
      <c r="D190" s="245" t="s">
        <v>269</v>
      </c>
      <c r="E190" s="246" t="s">
        <v>4087</v>
      </c>
      <c r="F190" s="247" t="s">
        <v>4088</v>
      </c>
      <c r="G190" s="248" t="s">
        <v>2846</v>
      </c>
      <c r="H190" s="249">
        <v>1</v>
      </c>
      <c r="I190" s="250"/>
      <c r="J190" s="251">
        <f>ROUND(I190*H190,2)</f>
        <v>0</v>
      </c>
      <c r="K190" s="247" t="s">
        <v>19</v>
      </c>
      <c r="L190" s="252"/>
      <c r="M190" s="253" t="s">
        <v>19</v>
      </c>
      <c r="N190" s="254"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394</v>
      </c>
      <c r="AT190" s="226" t="s">
        <v>269</v>
      </c>
      <c r="AU190" s="226" t="s">
        <v>92</v>
      </c>
      <c r="AY190" s="19" t="s">
        <v>174</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275</v>
      </c>
      <c r="BM190" s="226" t="s">
        <v>578</v>
      </c>
    </row>
    <row r="191" s="2" customFormat="1">
      <c r="A191" s="40"/>
      <c r="B191" s="41"/>
      <c r="C191" s="42"/>
      <c r="D191" s="228" t="s">
        <v>183</v>
      </c>
      <c r="E191" s="42"/>
      <c r="F191" s="229" t="s">
        <v>4088</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183</v>
      </c>
      <c r="AU191" s="19" t="s">
        <v>92</v>
      </c>
    </row>
    <row r="192" s="2" customFormat="1">
      <c r="A192" s="40"/>
      <c r="B192" s="41"/>
      <c r="C192" s="42"/>
      <c r="D192" s="228" t="s">
        <v>281</v>
      </c>
      <c r="E192" s="42"/>
      <c r="F192" s="233" t="s">
        <v>4089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281</v>
      </c>
      <c r="AU192" s="19" t="s">
        <v>92</v>
      </c>
    </row>
    <row r="193" s="12" customFormat="1" ht="20.88" customHeight="1">
      <c r="A193" s="12"/>
      <c r="B193" s="199"/>
      <c r="C193" s="200"/>
      <c r="D193" s="201" t="s">
        <v>71</v>
      </c>
      <c r="E193" s="213" t="s">
        <v>2940</v>
      </c>
      <c r="F193" s="213" t="s">
        <v>4090</v>
      </c>
      <c r="G193" s="200"/>
      <c r="H193" s="200"/>
      <c r="I193" s="203"/>
      <c r="J193" s="214">
        <f>BK193</f>
        <v>0</v>
      </c>
      <c r="K193" s="200"/>
      <c r="L193" s="205"/>
      <c r="M193" s="206"/>
      <c r="N193" s="207"/>
      <c r="O193" s="207"/>
      <c r="P193" s="208">
        <f>SUM(P194:P203)</f>
        <v>0</v>
      </c>
      <c r="Q193" s="207"/>
      <c r="R193" s="208">
        <f>SUM(R194:R203)</f>
        <v>0</v>
      </c>
      <c r="S193" s="207"/>
      <c r="T193" s="209">
        <f>SUM(T194:T203)</f>
        <v>0</v>
      </c>
      <c r="U193" s="12"/>
      <c r="V193" s="12"/>
      <c r="W193" s="12"/>
      <c r="X193" s="12"/>
      <c r="Y193" s="12"/>
      <c r="Z193" s="12"/>
      <c r="AA193" s="12"/>
      <c r="AB193" s="12"/>
      <c r="AC193" s="12"/>
      <c r="AD193" s="12"/>
      <c r="AE193" s="12"/>
      <c r="AR193" s="210" t="s">
        <v>79</v>
      </c>
      <c r="AT193" s="211" t="s">
        <v>71</v>
      </c>
      <c r="AU193" s="211" t="s">
        <v>81</v>
      </c>
      <c r="AY193" s="210" t="s">
        <v>174</v>
      </c>
      <c r="BK193" s="212">
        <f>SUM(BK194:BK203)</f>
        <v>0</v>
      </c>
    </row>
    <row r="194" s="2" customFormat="1">
      <c r="A194" s="40"/>
      <c r="B194" s="41"/>
      <c r="C194" s="245" t="s">
        <v>363</v>
      </c>
      <c r="D194" s="245" t="s">
        <v>269</v>
      </c>
      <c r="E194" s="246" t="s">
        <v>4091</v>
      </c>
      <c r="F194" s="247" t="s">
        <v>4092</v>
      </c>
      <c r="G194" s="248" t="s">
        <v>2846</v>
      </c>
      <c r="H194" s="249">
        <v>1</v>
      </c>
      <c r="I194" s="250"/>
      <c r="J194" s="251">
        <f>ROUND(I194*H194,2)</f>
        <v>0</v>
      </c>
      <c r="K194" s="247" t="s">
        <v>19</v>
      </c>
      <c r="L194" s="252"/>
      <c r="M194" s="253" t="s">
        <v>19</v>
      </c>
      <c r="N194" s="254"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394</v>
      </c>
      <c r="AT194" s="226" t="s">
        <v>269</v>
      </c>
      <c r="AU194" s="226" t="s">
        <v>92</v>
      </c>
      <c r="AY194" s="19" t="s">
        <v>174</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275</v>
      </c>
      <c r="BM194" s="226" t="s">
        <v>590</v>
      </c>
    </row>
    <row r="195" s="2" customFormat="1">
      <c r="A195" s="40"/>
      <c r="B195" s="41"/>
      <c r="C195" s="42"/>
      <c r="D195" s="228" t="s">
        <v>183</v>
      </c>
      <c r="E195" s="42"/>
      <c r="F195" s="229" t="s">
        <v>4092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183</v>
      </c>
      <c r="AU195" s="19" t="s">
        <v>92</v>
      </c>
    </row>
    <row r="196" s="2" customFormat="1" ht="16.5" customHeight="1">
      <c r="A196" s="40"/>
      <c r="B196" s="41"/>
      <c r="C196" s="245" t="s">
        <v>371</v>
      </c>
      <c r="D196" s="245" t="s">
        <v>269</v>
      </c>
      <c r="E196" s="246" t="s">
        <v>4093</v>
      </c>
      <c r="F196" s="247" t="s">
        <v>4057</v>
      </c>
      <c r="G196" s="248" t="s">
        <v>2846</v>
      </c>
      <c r="H196" s="249">
        <v>1</v>
      </c>
      <c r="I196" s="250"/>
      <c r="J196" s="251">
        <f>ROUND(I196*H196,2)</f>
        <v>0</v>
      </c>
      <c r="K196" s="247" t="s">
        <v>19</v>
      </c>
      <c r="L196" s="252"/>
      <c r="M196" s="253" t="s">
        <v>19</v>
      </c>
      <c r="N196" s="254"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394</v>
      </c>
      <c r="AT196" s="226" t="s">
        <v>269</v>
      </c>
      <c r="AU196" s="226" t="s">
        <v>92</v>
      </c>
      <c r="AY196" s="19" t="s">
        <v>174</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275</v>
      </c>
      <c r="BM196" s="226" t="s">
        <v>605</v>
      </c>
    </row>
    <row r="197" s="2" customFormat="1">
      <c r="A197" s="40"/>
      <c r="B197" s="41"/>
      <c r="C197" s="42"/>
      <c r="D197" s="228" t="s">
        <v>183</v>
      </c>
      <c r="E197" s="42"/>
      <c r="F197" s="229" t="s">
        <v>4057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183</v>
      </c>
      <c r="AU197" s="19" t="s">
        <v>92</v>
      </c>
    </row>
    <row r="198" s="2" customFormat="1">
      <c r="A198" s="40"/>
      <c r="B198" s="41"/>
      <c r="C198" s="42"/>
      <c r="D198" s="228" t="s">
        <v>281</v>
      </c>
      <c r="E198" s="42"/>
      <c r="F198" s="233" t="s">
        <v>4094</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281</v>
      </c>
      <c r="AU198" s="19" t="s">
        <v>92</v>
      </c>
    </row>
    <row r="199" s="2" customFormat="1" ht="16.5" customHeight="1">
      <c r="A199" s="40"/>
      <c r="B199" s="41"/>
      <c r="C199" s="245" t="s">
        <v>377</v>
      </c>
      <c r="D199" s="245" t="s">
        <v>269</v>
      </c>
      <c r="E199" s="246" t="s">
        <v>4095</v>
      </c>
      <c r="F199" s="247" t="s">
        <v>4096</v>
      </c>
      <c r="G199" s="248" t="s">
        <v>2846</v>
      </c>
      <c r="H199" s="249">
        <v>1</v>
      </c>
      <c r="I199" s="250"/>
      <c r="J199" s="251">
        <f>ROUND(I199*H199,2)</f>
        <v>0</v>
      </c>
      <c r="K199" s="247" t="s">
        <v>19</v>
      </c>
      <c r="L199" s="252"/>
      <c r="M199" s="253" t="s">
        <v>19</v>
      </c>
      <c r="N199" s="254"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394</v>
      </c>
      <c r="AT199" s="226" t="s">
        <v>269</v>
      </c>
      <c r="AU199" s="226" t="s">
        <v>92</v>
      </c>
      <c r="AY199" s="19" t="s">
        <v>174</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275</v>
      </c>
      <c r="BM199" s="226" t="s">
        <v>620</v>
      </c>
    </row>
    <row r="200" s="2" customFormat="1">
      <c r="A200" s="40"/>
      <c r="B200" s="41"/>
      <c r="C200" s="42"/>
      <c r="D200" s="228" t="s">
        <v>183</v>
      </c>
      <c r="E200" s="42"/>
      <c r="F200" s="229" t="s">
        <v>4096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183</v>
      </c>
      <c r="AU200" s="19" t="s">
        <v>92</v>
      </c>
    </row>
    <row r="201" s="2" customFormat="1" ht="21.75" customHeight="1">
      <c r="A201" s="40"/>
      <c r="B201" s="41"/>
      <c r="C201" s="245" t="s">
        <v>384</v>
      </c>
      <c r="D201" s="245" t="s">
        <v>269</v>
      </c>
      <c r="E201" s="246" t="s">
        <v>4097</v>
      </c>
      <c r="F201" s="247" t="s">
        <v>4098</v>
      </c>
      <c r="G201" s="248" t="s">
        <v>2846</v>
      </c>
      <c r="H201" s="249">
        <v>1</v>
      </c>
      <c r="I201" s="250"/>
      <c r="J201" s="251">
        <f>ROUND(I201*H201,2)</f>
        <v>0</v>
      </c>
      <c r="K201" s="247" t="s">
        <v>19</v>
      </c>
      <c r="L201" s="252"/>
      <c r="M201" s="253" t="s">
        <v>19</v>
      </c>
      <c r="N201" s="254"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394</v>
      </c>
      <c r="AT201" s="226" t="s">
        <v>269</v>
      </c>
      <c r="AU201" s="226" t="s">
        <v>92</v>
      </c>
      <c r="AY201" s="19" t="s">
        <v>174</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275</v>
      </c>
      <c r="BM201" s="226" t="s">
        <v>597</v>
      </c>
    </row>
    <row r="202" s="2" customFormat="1">
      <c r="A202" s="40"/>
      <c r="B202" s="41"/>
      <c r="C202" s="42"/>
      <c r="D202" s="228" t="s">
        <v>183</v>
      </c>
      <c r="E202" s="42"/>
      <c r="F202" s="229" t="s">
        <v>4098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183</v>
      </c>
      <c r="AU202" s="19" t="s">
        <v>92</v>
      </c>
    </row>
    <row r="203" s="2" customFormat="1">
      <c r="A203" s="40"/>
      <c r="B203" s="41"/>
      <c r="C203" s="42"/>
      <c r="D203" s="228" t="s">
        <v>281</v>
      </c>
      <c r="E203" s="42"/>
      <c r="F203" s="233" t="s">
        <v>4099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281</v>
      </c>
      <c r="AU203" s="19" t="s">
        <v>92</v>
      </c>
    </row>
    <row r="204" s="12" customFormat="1" ht="20.88" customHeight="1">
      <c r="A204" s="12"/>
      <c r="B204" s="199"/>
      <c r="C204" s="200"/>
      <c r="D204" s="201" t="s">
        <v>71</v>
      </c>
      <c r="E204" s="213" t="s">
        <v>2960</v>
      </c>
      <c r="F204" s="213" t="s">
        <v>4100</v>
      </c>
      <c r="G204" s="200"/>
      <c r="H204" s="200"/>
      <c r="I204" s="203"/>
      <c r="J204" s="214">
        <f>BK204</f>
        <v>0</v>
      </c>
      <c r="K204" s="200"/>
      <c r="L204" s="205"/>
      <c r="M204" s="206"/>
      <c r="N204" s="207"/>
      <c r="O204" s="207"/>
      <c r="P204" s="208">
        <f>SUM(P205:P217)</f>
        <v>0</v>
      </c>
      <c r="Q204" s="207"/>
      <c r="R204" s="208">
        <f>SUM(R205:R217)</f>
        <v>0</v>
      </c>
      <c r="S204" s="207"/>
      <c r="T204" s="209">
        <f>SUM(T205:T217)</f>
        <v>0</v>
      </c>
      <c r="U204" s="12"/>
      <c r="V204" s="12"/>
      <c r="W204" s="12"/>
      <c r="X204" s="12"/>
      <c r="Y204" s="12"/>
      <c r="Z204" s="12"/>
      <c r="AA204" s="12"/>
      <c r="AB204" s="12"/>
      <c r="AC204" s="12"/>
      <c r="AD204" s="12"/>
      <c r="AE204" s="12"/>
      <c r="AR204" s="210" t="s">
        <v>79</v>
      </c>
      <c r="AT204" s="211" t="s">
        <v>71</v>
      </c>
      <c r="AU204" s="211" t="s">
        <v>81</v>
      </c>
      <c r="AY204" s="210" t="s">
        <v>174</v>
      </c>
      <c r="BK204" s="212">
        <f>SUM(BK205:BK217)</f>
        <v>0</v>
      </c>
    </row>
    <row r="205" s="2" customFormat="1" ht="16.5" customHeight="1">
      <c r="A205" s="40"/>
      <c r="B205" s="41"/>
      <c r="C205" s="245" t="s">
        <v>394</v>
      </c>
      <c r="D205" s="245" t="s">
        <v>269</v>
      </c>
      <c r="E205" s="246" t="s">
        <v>4101</v>
      </c>
      <c r="F205" s="247" t="s">
        <v>4102</v>
      </c>
      <c r="G205" s="248" t="s">
        <v>2846</v>
      </c>
      <c r="H205" s="249">
        <v>1</v>
      </c>
      <c r="I205" s="250"/>
      <c r="J205" s="251">
        <f>ROUND(I205*H205,2)</f>
        <v>0</v>
      </c>
      <c r="K205" s="247" t="s">
        <v>19</v>
      </c>
      <c r="L205" s="252"/>
      <c r="M205" s="253" t="s">
        <v>19</v>
      </c>
      <c r="N205" s="254"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394</v>
      </c>
      <c r="AT205" s="226" t="s">
        <v>269</v>
      </c>
      <c r="AU205" s="226" t="s">
        <v>92</v>
      </c>
      <c r="AY205" s="19" t="s">
        <v>174</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275</v>
      </c>
      <c r="BM205" s="226" t="s">
        <v>642</v>
      </c>
    </row>
    <row r="206" s="2" customFormat="1">
      <c r="A206" s="40"/>
      <c r="B206" s="41"/>
      <c r="C206" s="42"/>
      <c r="D206" s="228" t="s">
        <v>183</v>
      </c>
      <c r="E206" s="42"/>
      <c r="F206" s="229" t="s">
        <v>4102</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183</v>
      </c>
      <c r="AU206" s="19" t="s">
        <v>92</v>
      </c>
    </row>
    <row r="207" s="2" customFormat="1">
      <c r="A207" s="40"/>
      <c r="B207" s="41"/>
      <c r="C207" s="42"/>
      <c r="D207" s="228" t="s">
        <v>281</v>
      </c>
      <c r="E207" s="42"/>
      <c r="F207" s="233" t="s">
        <v>4103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281</v>
      </c>
      <c r="AU207" s="19" t="s">
        <v>92</v>
      </c>
    </row>
    <row r="208" s="2" customFormat="1" ht="16.5" customHeight="1">
      <c r="A208" s="40"/>
      <c r="B208" s="41"/>
      <c r="C208" s="245" t="s">
        <v>401</v>
      </c>
      <c r="D208" s="245" t="s">
        <v>269</v>
      </c>
      <c r="E208" s="246" t="s">
        <v>4104</v>
      </c>
      <c r="F208" s="247" t="s">
        <v>4105</v>
      </c>
      <c r="G208" s="248" t="s">
        <v>2846</v>
      </c>
      <c r="H208" s="249">
        <v>1</v>
      </c>
      <c r="I208" s="250"/>
      <c r="J208" s="251">
        <f>ROUND(I208*H208,2)</f>
        <v>0</v>
      </c>
      <c r="K208" s="247" t="s">
        <v>19</v>
      </c>
      <c r="L208" s="252"/>
      <c r="M208" s="253" t="s">
        <v>19</v>
      </c>
      <c r="N208" s="254"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394</v>
      </c>
      <c r="AT208" s="226" t="s">
        <v>269</v>
      </c>
      <c r="AU208" s="226" t="s">
        <v>92</v>
      </c>
      <c r="AY208" s="19" t="s">
        <v>174</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275</v>
      </c>
      <c r="BM208" s="226" t="s">
        <v>654</v>
      </c>
    </row>
    <row r="209" s="2" customFormat="1">
      <c r="A209" s="40"/>
      <c r="B209" s="41"/>
      <c r="C209" s="42"/>
      <c r="D209" s="228" t="s">
        <v>183</v>
      </c>
      <c r="E209" s="42"/>
      <c r="F209" s="229" t="s">
        <v>4105</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183</v>
      </c>
      <c r="AU209" s="19" t="s">
        <v>92</v>
      </c>
    </row>
    <row r="210" s="2" customFormat="1">
      <c r="A210" s="40"/>
      <c r="B210" s="41"/>
      <c r="C210" s="42"/>
      <c r="D210" s="228" t="s">
        <v>281</v>
      </c>
      <c r="E210" s="42"/>
      <c r="F210" s="233" t="s">
        <v>4039</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281</v>
      </c>
      <c r="AU210" s="19" t="s">
        <v>92</v>
      </c>
    </row>
    <row r="211" s="2" customFormat="1" ht="66.75" customHeight="1">
      <c r="A211" s="40"/>
      <c r="B211" s="41"/>
      <c r="C211" s="245" t="s">
        <v>408</v>
      </c>
      <c r="D211" s="245" t="s">
        <v>269</v>
      </c>
      <c r="E211" s="246" t="s">
        <v>4106</v>
      </c>
      <c r="F211" s="247" t="s">
        <v>4107</v>
      </c>
      <c r="G211" s="248" t="s">
        <v>2846</v>
      </c>
      <c r="H211" s="249">
        <v>1</v>
      </c>
      <c r="I211" s="250"/>
      <c r="J211" s="251">
        <f>ROUND(I211*H211,2)</f>
        <v>0</v>
      </c>
      <c r="K211" s="247" t="s">
        <v>19</v>
      </c>
      <c r="L211" s="252"/>
      <c r="M211" s="253" t="s">
        <v>19</v>
      </c>
      <c r="N211" s="254"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394</v>
      </c>
      <c r="AT211" s="226" t="s">
        <v>269</v>
      </c>
      <c r="AU211" s="226" t="s">
        <v>92</v>
      </c>
      <c r="AY211" s="19" t="s">
        <v>174</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275</v>
      </c>
      <c r="BM211" s="226" t="s">
        <v>666</v>
      </c>
    </row>
    <row r="212" s="2" customFormat="1">
      <c r="A212" s="40"/>
      <c r="B212" s="41"/>
      <c r="C212" s="42"/>
      <c r="D212" s="228" t="s">
        <v>183</v>
      </c>
      <c r="E212" s="42"/>
      <c r="F212" s="229" t="s">
        <v>4108</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183</v>
      </c>
      <c r="AU212" s="19" t="s">
        <v>92</v>
      </c>
    </row>
    <row r="213" s="2" customFormat="1" ht="16.5" customHeight="1">
      <c r="A213" s="40"/>
      <c r="B213" s="41"/>
      <c r="C213" s="245" t="s">
        <v>415</v>
      </c>
      <c r="D213" s="245" t="s">
        <v>269</v>
      </c>
      <c r="E213" s="246" t="s">
        <v>4109</v>
      </c>
      <c r="F213" s="247" t="s">
        <v>4110</v>
      </c>
      <c r="G213" s="248" t="s">
        <v>2846</v>
      </c>
      <c r="H213" s="249">
        <v>1</v>
      </c>
      <c r="I213" s="250"/>
      <c r="J213" s="251">
        <f>ROUND(I213*H213,2)</f>
        <v>0</v>
      </c>
      <c r="K213" s="247" t="s">
        <v>19</v>
      </c>
      <c r="L213" s="252"/>
      <c r="M213" s="253" t="s">
        <v>19</v>
      </c>
      <c r="N213" s="254"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394</v>
      </c>
      <c r="AT213" s="226" t="s">
        <v>269</v>
      </c>
      <c r="AU213" s="226" t="s">
        <v>92</v>
      </c>
      <c r="AY213" s="19" t="s">
        <v>174</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275</v>
      </c>
      <c r="BM213" s="226" t="s">
        <v>679</v>
      </c>
    </row>
    <row r="214" s="2" customFormat="1">
      <c r="A214" s="40"/>
      <c r="B214" s="41"/>
      <c r="C214" s="42"/>
      <c r="D214" s="228" t="s">
        <v>183</v>
      </c>
      <c r="E214" s="42"/>
      <c r="F214" s="229" t="s">
        <v>4110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183</v>
      </c>
      <c r="AU214" s="19" t="s">
        <v>92</v>
      </c>
    </row>
    <row r="215" s="2" customFormat="1">
      <c r="A215" s="40"/>
      <c r="B215" s="41"/>
      <c r="C215" s="245" t="s">
        <v>422</v>
      </c>
      <c r="D215" s="245" t="s">
        <v>269</v>
      </c>
      <c r="E215" s="246" t="s">
        <v>4111</v>
      </c>
      <c r="F215" s="247" t="s">
        <v>4112</v>
      </c>
      <c r="G215" s="248" t="s">
        <v>2846</v>
      </c>
      <c r="H215" s="249">
        <v>1</v>
      </c>
      <c r="I215" s="250"/>
      <c r="J215" s="251">
        <f>ROUND(I215*H215,2)</f>
        <v>0</v>
      </c>
      <c r="K215" s="247" t="s">
        <v>19</v>
      </c>
      <c r="L215" s="252"/>
      <c r="M215" s="253" t="s">
        <v>19</v>
      </c>
      <c r="N215" s="254"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394</v>
      </c>
      <c r="AT215" s="226" t="s">
        <v>269</v>
      </c>
      <c r="AU215" s="226" t="s">
        <v>92</v>
      </c>
      <c r="AY215" s="19" t="s">
        <v>174</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275</v>
      </c>
      <c r="BM215" s="226" t="s">
        <v>691</v>
      </c>
    </row>
    <row r="216" s="2" customFormat="1">
      <c r="A216" s="40"/>
      <c r="B216" s="41"/>
      <c r="C216" s="42"/>
      <c r="D216" s="228" t="s">
        <v>183</v>
      </c>
      <c r="E216" s="42"/>
      <c r="F216" s="229" t="s">
        <v>4112</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183</v>
      </c>
      <c r="AU216" s="19" t="s">
        <v>92</v>
      </c>
    </row>
    <row r="217" s="2" customFormat="1">
      <c r="A217" s="40"/>
      <c r="B217" s="41"/>
      <c r="C217" s="42"/>
      <c r="D217" s="228" t="s">
        <v>281</v>
      </c>
      <c r="E217" s="42"/>
      <c r="F217" s="233" t="s">
        <v>4113</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281</v>
      </c>
      <c r="AU217" s="19" t="s">
        <v>92</v>
      </c>
    </row>
    <row r="218" s="12" customFormat="1" ht="20.88" customHeight="1">
      <c r="A218" s="12"/>
      <c r="B218" s="199"/>
      <c r="C218" s="200"/>
      <c r="D218" s="201" t="s">
        <v>71</v>
      </c>
      <c r="E218" s="213" t="s">
        <v>2983</v>
      </c>
      <c r="F218" s="213" t="s">
        <v>4114</v>
      </c>
      <c r="G218" s="200"/>
      <c r="H218" s="200"/>
      <c r="I218" s="203"/>
      <c r="J218" s="214">
        <f>BK218</f>
        <v>0</v>
      </c>
      <c r="K218" s="200"/>
      <c r="L218" s="205"/>
      <c r="M218" s="206"/>
      <c r="N218" s="207"/>
      <c r="O218" s="207"/>
      <c r="P218" s="208">
        <f>SUM(P219:P239)</f>
        <v>0</v>
      </c>
      <c r="Q218" s="207"/>
      <c r="R218" s="208">
        <f>SUM(R219:R239)</f>
        <v>0</v>
      </c>
      <c r="S218" s="207"/>
      <c r="T218" s="209">
        <f>SUM(T219:T239)</f>
        <v>0</v>
      </c>
      <c r="U218" s="12"/>
      <c r="V218" s="12"/>
      <c r="W218" s="12"/>
      <c r="X218" s="12"/>
      <c r="Y218" s="12"/>
      <c r="Z218" s="12"/>
      <c r="AA218" s="12"/>
      <c r="AB218" s="12"/>
      <c r="AC218" s="12"/>
      <c r="AD218" s="12"/>
      <c r="AE218" s="12"/>
      <c r="AR218" s="210" t="s">
        <v>79</v>
      </c>
      <c r="AT218" s="211" t="s">
        <v>71</v>
      </c>
      <c r="AU218" s="211" t="s">
        <v>81</v>
      </c>
      <c r="AY218" s="210" t="s">
        <v>174</v>
      </c>
      <c r="BK218" s="212">
        <f>SUM(BK219:BK239)</f>
        <v>0</v>
      </c>
    </row>
    <row r="219" s="2" customFormat="1">
      <c r="A219" s="40"/>
      <c r="B219" s="41"/>
      <c r="C219" s="245" t="s">
        <v>432</v>
      </c>
      <c r="D219" s="245" t="s">
        <v>269</v>
      </c>
      <c r="E219" s="246" t="s">
        <v>4115</v>
      </c>
      <c r="F219" s="247" t="s">
        <v>4116</v>
      </c>
      <c r="G219" s="248" t="s">
        <v>2846</v>
      </c>
      <c r="H219" s="249">
        <v>1</v>
      </c>
      <c r="I219" s="250"/>
      <c r="J219" s="251">
        <f>ROUND(I219*H219,2)</f>
        <v>0</v>
      </c>
      <c r="K219" s="247" t="s">
        <v>19</v>
      </c>
      <c r="L219" s="252"/>
      <c r="M219" s="253" t="s">
        <v>19</v>
      </c>
      <c r="N219" s="254"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394</v>
      </c>
      <c r="AT219" s="226" t="s">
        <v>269</v>
      </c>
      <c r="AU219" s="226" t="s">
        <v>92</v>
      </c>
      <c r="AY219" s="19" t="s">
        <v>174</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275</v>
      </c>
      <c r="BM219" s="226" t="s">
        <v>702</v>
      </c>
    </row>
    <row r="220" s="2" customFormat="1">
      <c r="A220" s="40"/>
      <c r="B220" s="41"/>
      <c r="C220" s="42"/>
      <c r="D220" s="228" t="s">
        <v>183</v>
      </c>
      <c r="E220" s="42"/>
      <c r="F220" s="229" t="s">
        <v>4116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183</v>
      </c>
      <c r="AU220" s="19" t="s">
        <v>92</v>
      </c>
    </row>
    <row r="221" s="2" customFormat="1">
      <c r="A221" s="40"/>
      <c r="B221" s="41"/>
      <c r="C221" s="42"/>
      <c r="D221" s="228" t="s">
        <v>281</v>
      </c>
      <c r="E221" s="42"/>
      <c r="F221" s="233" t="s">
        <v>4055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281</v>
      </c>
      <c r="AU221" s="19" t="s">
        <v>92</v>
      </c>
    </row>
    <row r="222" s="2" customFormat="1">
      <c r="A222" s="40"/>
      <c r="B222" s="41"/>
      <c r="C222" s="245" t="s">
        <v>438</v>
      </c>
      <c r="D222" s="245" t="s">
        <v>269</v>
      </c>
      <c r="E222" s="246" t="s">
        <v>4117</v>
      </c>
      <c r="F222" s="247" t="s">
        <v>4118</v>
      </c>
      <c r="G222" s="248" t="s">
        <v>2846</v>
      </c>
      <c r="H222" s="249">
        <v>1</v>
      </c>
      <c r="I222" s="250"/>
      <c r="J222" s="251">
        <f>ROUND(I222*H222,2)</f>
        <v>0</v>
      </c>
      <c r="K222" s="247" t="s">
        <v>19</v>
      </c>
      <c r="L222" s="252"/>
      <c r="M222" s="253" t="s">
        <v>19</v>
      </c>
      <c r="N222" s="254"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394</v>
      </c>
      <c r="AT222" s="226" t="s">
        <v>269</v>
      </c>
      <c r="AU222" s="226" t="s">
        <v>92</v>
      </c>
      <c r="AY222" s="19" t="s">
        <v>174</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275</v>
      </c>
      <c r="BM222" s="226" t="s">
        <v>717</v>
      </c>
    </row>
    <row r="223" s="2" customFormat="1">
      <c r="A223" s="40"/>
      <c r="B223" s="41"/>
      <c r="C223" s="42"/>
      <c r="D223" s="228" t="s">
        <v>183</v>
      </c>
      <c r="E223" s="42"/>
      <c r="F223" s="229" t="s">
        <v>4118</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183</v>
      </c>
      <c r="AU223" s="19" t="s">
        <v>92</v>
      </c>
    </row>
    <row r="224" s="2" customFormat="1">
      <c r="A224" s="40"/>
      <c r="B224" s="41"/>
      <c r="C224" s="42"/>
      <c r="D224" s="228" t="s">
        <v>281</v>
      </c>
      <c r="E224" s="42"/>
      <c r="F224" s="233" t="s">
        <v>4055</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281</v>
      </c>
      <c r="AU224" s="19" t="s">
        <v>92</v>
      </c>
    </row>
    <row r="225" s="2" customFormat="1" ht="33" customHeight="1">
      <c r="A225" s="40"/>
      <c r="B225" s="41"/>
      <c r="C225" s="245" t="s">
        <v>444</v>
      </c>
      <c r="D225" s="245" t="s">
        <v>269</v>
      </c>
      <c r="E225" s="246" t="s">
        <v>4119</v>
      </c>
      <c r="F225" s="247" t="s">
        <v>4120</v>
      </c>
      <c r="G225" s="248" t="s">
        <v>2846</v>
      </c>
      <c r="H225" s="249">
        <v>1</v>
      </c>
      <c r="I225" s="250"/>
      <c r="J225" s="251">
        <f>ROUND(I225*H225,2)</f>
        <v>0</v>
      </c>
      <c r="K225" s="247" t="s">
        <v>19</v>
      </c>
      <c r="L225" s="252"/>
      <c r="M225" s="253" t="s">
        <v>19</v>
      </c>
      <c r="N225" s="254"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394</v>
      </c>
      <c r="AT225" s="226" t="s">
        <v>269</v>
      </c>
      <c r="AU225" s="226" t="s">
        <v>92</v>
      </c>
      <c r="AY225" s="19" t="s">
        <v>174</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275</v>
      </c>
      <c r="BM225" s="226" t="s">
        <v>727</v>
      </c>
    </row>
    <row r="226" s="2" customFormat="1">
      <c r="A226" s="40"/>
      <c r="B226" s="41"/>
      <c r="C226" s="42"/>
      <c r="D226" s="228" t="s">
        <v>183</v>
      </c>
      <c r="E226" s="42"/>
      <c r="F226" s="229" t="s">
        <v>4120</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183</v>
      </c>
      <c r="AU226" s="19" t="s">
        <v>92</v>
      </c>
    </row>
    <row r="227" s="2" customFormat="1">
      <c r="A227" s="40"/>
      <c r="B227" s="41"/>
      <c r="C227" s="42"/>
      <c r="D227" s="228" t="s">
        <v>281</v>
      </c>
      <c r="E227" s="42"/>
      <c r="F227" s="233" t="s">
        <v>4055</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281</v>
      </c>
      <c r="AU227" s="19" t="s">
        <v>92</v>
      </c>
    </row>
    <row r="228" s="2" customFormat="1" ht="33" customHeight="1">
      <c r="A228" s="40"/>
      <c r="B228" s="41"/>
      <c r="C228" s="245" t="s">
        <v>450</v>
      </c>
      <c r="D228" s="245" t="s">
        <v>269</v>
      </c>
      <c r="E228" s="246" t="s">
        <v>4119</v>
      </c>
      <c r="F228" s="247" t="s">
        <v>4120</v>
      </c>
      <c r="G228" s="248" t="s">
        <v>2846</v>
      </c>
      <c r="H228" s="249">
        <v>1</v>
      </c>
      <c r="I228" s="250"/>
      <c r="J228" s="251">
        <f>ROUND(I228*H228,2)</f>
        <v>0</v>
      </c>
      <c r="K228" s="247" t="s">
        <v>19</v>
      </c>
      <c r="L228" s="252"/>
      <c r="M228" s="253" t="s">
        <v>19</v>
      </c>
      <c r="N228" s="254"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394</v>
      </c>
      <c r="AT228" s="226" t="s">
        <v>269</v>
      </c>
      <c r="AU228" s="226" t="s">
        <v>92</v>
      </c>
      <c r="AY228" s="19" t="s">
        <v>174</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275</v>
      </c>
      <c r="BM228" s="226" t="s">
        <v>738</v>
      </c>
    </row>
    <row r="229" s="2" customFormat="1">
      <c r="A229" s="40"/>
      <c r="B229" s="41"/>
      <c r="C229" s="42"/>
      <c r="D229" s="228" t="s">
        <v>183</v>
      </c>
      <c r="E229" s="42"/>
      <c r="F229" s="229" t="s">
        <v>4120</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183</v>
      </c>
      <c r="AU229" s="19" t="s">
        <v>92</v>
      </c>
    </row>
    <row r="230" s="2" customFormat="1">
      <c r="A230" s="40"/>
      <c r="B230" s="41"/>
      <c r="C230" s="42"/>
      <c r="D230" s="228" t="s">
        <v>281</v>
      </c>
      <c r="E230" s="42"/>
      <c r="F230" s="233" t="s">
        <v>4121</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281</v>
      </c>
      <c r="AU230" s="19" t="s">
        <v>92</v>
      </c>
    </row>
    <row r="231" s="2" customFormat="1" ht="16.5" customHeight="1">
      <c r="A231" s="40"/>
      <c r="B231" s="41"/>
      <c r="C231" s="245" t="s">
        <v>455</v>
      </c>
      <c r="D231" s="245" t="s">
        <v>269</v>
      </c>
      <c r="E231" s="246" t="s">
        <v>4122</v>
      </c>
      <c r="F231" s="247" t="s">
        <v>4123</v>
      </c>
      <c r="G231" s="248" t="s">
        <v>2846</v>
      </c>
      <c r="H231" s="249">
        <v>1</v>
      </c>
      <c r="I231" s="250"/>
      <c r="J231" s="251">
        <f>ROUND(I231*H231,2)</f>
        <v>0</v>
      </c>
      <c r="K231" s="247" t="s">
        <v>19</v>
      </c>
      <c r="L231" s="252"/>
      <c r="M231" s="253" t="s">
        <v>19</v>
      </c>
      <c r="N231" s="254"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394</v>
      </c>
      <c r="AT231" s="226" t="s">
        <v>269</v>
      </c>
      <c r="AU231" s="226" t="s">
        <v>92</v>
      </c>
      <c r="AY231" s="19" t="s">
        <v>174</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275</v>
      </c>
      <c r="BM231" s="226" t="s">
        <v>750</v>
      </c>
    </row>
    <row r="232" s="2" customFormat="1">
      <c r="A232" s="40"/>
      <c r="B232" s="41"/>
      <c r="C232" s="42"/>
      <c r="D232" s="228" t="s">
        <v>183</v>
      </c>
      <c r="E232" s="42"/>
      <c r="F232" s="229" t="s">
        <v>4123</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183</v>
      </c>
      <c r="AU232" s="19" t="s">
        <v>92</v>
      </c>
    </row>
    <row r="233" s="2" customFormat="1">
      <c r="A233" s="40"/>
      <c r="B233" s="41"/>
      <c r="C233" s="42"/>
      <c r="D233" s="228" t="s">
        <v>281</v>
      </c>
      <c r="E233" s="42"/>
      <c r="F233" s="233" t="s">
        <v>4124</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281</v>
      </c>
      <c r="AU233" s="19" t="s">
        <v>92</v>
      </c>
    </row>
    <row r="234" s="2" customFormat="1" ht="16.5" customHeight="1">
      <c r="A234" s="40"/>
      <c r="B234" s="41"/>
      <c r="C234" s="245" t="s">
        <v>461</v>
      </c>
      <c r="D234" s="245" t="s">
        <v>269</v>
      </c>
      <c r="E234" s="246" t="s">
        <v>4125</v>
      </c>
      <c r="F234" s="247" t="s">
        <v>4123</v>
      </c>
      <c r="G234" s="248" t="s">
        <v>2846</v>
      </c>
      <c r="H234" s="249">
        <v>2</v>
      </c>
      <c r="I234" s="250"/>
      <c r="J234" s="251">
        <f>ROUND(I234*H234,2)</f>
        <v>0</v>
      </c>
      <c r="K234" s="247" t="s">
        <v>19</v>
      </c>
      <c r="L234" s="252"/>
      <c r="M234" s="253" t="s">
        <v>19</v>
      </c>
      <c r="N234" s="254"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394</v>
      </c>
      <c r="AT234" s="226" t="s">
        <v>269</v>
      </c>
      <c r="AU234" s="226" t="s">
        <v>92</v>
      </c>
      <c r="AY234" s="19" t="s">
        <v>174</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275</v>
      </c>
      <c r="BM234" s="226" t="s">
        <v>765</v>
      </c>
    </row>
    <row r="235" s="2" customFormat="1">
      <c r="A235" s="40"/>
      <c r="B235" s="41"/>
      <c r="C235" s="42"/>
      <c r="D235" s="228" t="s">
        <v>183</v>
      </c>
      <c r="E235" s="42"/>
      <c r="F235" s="229" t="s">
        <v>4123</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183</v>
      </c>
      <c r="AU235" s="19" t="s">
        <v>92</v>
      </c>
    </row>
    <row r="236" s="2" customFormat="1">
      <c r="A236" s="40"/>
      <c r="B236" s="41"/>
      <c r="C236" s="42"/>
      <c r="D236" s="228" t="s">
        <v>281</v>
      </c>
      <c r="E236" s="42"/>
      <c r="F236" s="233" t="s">
        <v>4126</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281</v>
      </c>
      <c r="AU236" s="19" t="s">
        <v>92</v>
      </c>
    </row>
    <row r="237" s="2" customFormat="1" ht="16.5" customHeight="1">
      <c r="A237" s="40"/>
      <c r="B237" s="41"/>
      <c r="C237" s="245" t="s">
        <v>430</v>
      </c>
      <c r="D237" s="245" t="s">
        <v>269</v>
      </c>
      <c r="E237" s="246" t="s">
        <v>4127</v>
      </c>
      <c r="F237" s="247" t="s">
        <v>4128</v>
      </c>
      <c r="G237" s="248" t="s">
        <v>2846</v>
      </c>
      <c r="H237" s="249">
        <v>1</v>
      </c>
      <c r="I237" s="250"/>
      <c r="J237" s="251">
        <f>ROUND(I237*H237,2)</f>
        <v>0</v>
      </c>
      <c r="K237" s="247" t="s">
        <v>19</v>
      </c>
      <c r="L237" s="252"/>
      <c r="M237" s="253" t="s">
        <v>19</v>
      </c>
      <c r="N237" s="254"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394</v>
      </c>
      <c r="AT237" s="226" t="s">
        <v>269</v>
      </c>
      <c r="AU237" s="226" t="s">
        <v>92</v>
      </c>
      <c r="AY237" s="19" t="s">
        <v>174</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275</v>
      </c>
      <c r="BM237" s="226" t="s">
        <v>777</v>
      </c>
    </row>
    <row r="238" s="2" customFormat="1">
      <c r="A238" s="40"/>
      <c r="B238" s="41"/>
      <c r="C238" s="42"/>
      <c r="D238" s="228" t="s">
        <v>183</v>
      </c>
      <c r="E238" s="42"/>
      <c r="F238" s="229" t="s">
        <v>4128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183</v>
      </c>
      <c r="AU238" s="19" t="s">
        <v>92</v>
      </c>
    </row>
    <row r="239" s="2" customFormat="1">
      <c r="A239" s="40"/>
      <c r="B239" s="41"/>
      <c r="C239" s="42"/>
      <c r="D239" s="228" t="s">
        <v>281</v>
      </c>
      <c r="E239" s="42"/>
      <c r="F239" s="233" t="s">
        <v>4129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281</v>
      </c>
      <c r="AU239" s="19" t="s">
        <v>92</v>
      </c>
    </row>
    <row r="240" s="12" customFormat="1" ht="20.88" customHeight="1">
      <c r="A240" s="12"/>
      <c r="B240" s="199"/>
      <c r="C240" s="200"/>
      <c r="D240" s="201" t="s">
        <v>71</v>
      </c>
      <c r="E240" s="213" t="s">
        <v>4130</v>
      </c>
      <c r="F240" s="213" t="s">
        <v>4131</v>
      </c>
      <c r="G240" s="200"/>
      <c r="H240" s="200"/>
      <c r="I240" s="203"/>
      <c r="J240" s="214">
        <f>BK240</f>
        <v>0</v>
      </c>
      <c r="K240" s="200"/>
      <c r="L240" s="205"/>
      <c r="M240" s="206"/>
      <c r="N240" s="207"/>
      <c r="O240" s="207"/>
      <c r="P240" s="208">
        <f>SUM(P241:P259)</f>
        <v>0</v>
      </c>
      <c r="Q240" s="207"/>
      <c r="R240" s="208">
        <f>SUM(R241:R259)</f>
        <v>0</v>
      </c>
      <c r="S240" s="207"/>
      <c r="T240" s="209">
        <f>SUM(T241:T259)</f>
        <v>0</v>
      </c>
      <c r="U240" s="12"/>
      <c r="V240" s="12"/>
      <c r="W240" s="12"/>
      <c r="X240" s="12"/>
      <c r="Y240" s="12"/>
      <c r="Z240" s="12"/>
      <c r="AA240" s="12"/>
      <c r="AB240" s="12"/>
      <c r="AC240" s="12"/>
      <c r="AD240" s="12"/>
      <c r="AE240" s="12"/>
      <c r="AR240" s="210" t="s">
        <v>79</v>
      </c>
      <c r="AT240" s="211" t="s">
        <v>71</v>
      </c>
      <c r="AU240" s="211" t="s">
        <v>81</v>
      </c>
      <c r="AY240" s="210" t="s">
        <v>174</v>
      </c>
      <c r="BK240" s="212">
        <f>SUM(BK241:BK259)</f>
        <v>0</v>
      </c>
    </row>
    <row r="241" s="2" customFormat="1" ht="16.5" customHeight="1">
      <c r="A241" s="40"/>
      <c r="B241" s="41"/>
      <c r="C241" s="245" t="s">
        <v>475</v>
      </c>
      <c r="D241" s="245" t="s">
        <v>269</v>
      </c>
      <c r="E241" s="246" t="s">
        <v>4132</v>
      </c>
      <c r="F241" s="247" t="s">
        <v>4133</v>
      </c>
      <c r="G241" s="248" t="s">
        <v>2846</v>
      </c>
      <c r="H241" s="249">
        <v>1</v>
      </c>
      <c r="I241" s="250"/>
      <c r="J241" s="251">
        <f>ROUND(I241*H241,2)</f>
        <v>0</v>
      </c>
      <c r="K241" s="247" t="s">
        <v>19</v>
      </c>
      <c r="L241" s="252"/>
      <c r="M241" s="253" t="s">
        <v>19</v>
      </c>
      <c r="N241" s="254"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394</v>
      </c>
      <c r="AT241" s="226" t="s">
        <v>269</v>
      </c>
      <c r="AU241" s="226" t="s">
        <v>92</v>
      </c>
      <c r="AY241" s="19" t="s">
        <v>174</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275</v>
      </c>
      <c r="BM241" s="226" t="s">
        <v>790</v>
      </c>
    </row>
    <row r="242" s="2" customFormat="1">
      <c r="A242" s="40"/>
      <c r="B242" s="41"/>
      <c r="C242" s="42"/>
      <c r="D242" s="228" t="s">
        <v>183</v>
      </c>
      <c r="E242" s="42"/>
      <c r="F242" s="229" t="s">
        <v>4133</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183</v>
      </c>
      <c r="AU242" s="19" t="s">
        <v>92</v>
      </c>
    </row>
    <row r="243" s="2" customFormat="1">
      <c r="A243" s="40"/>
      <c r="B243" s="41"/>
      <c r="C243" s="42"/>
      <c r="D243" s="228" t="s">
        <v>281</v>
      </c>
      <c r="E243" s="42"/>
      <c r="F243" s="233" t="s">
        <v>4134</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281</v>
      </c>
      <c r="AU243" s="19" t="s">
        <v>92</v>
      </c>
    </row>
    <row r="244" s="2" customFormat="1" ht="16.5" customHeight="1">
      <c r="A244" s="40"/>
      <c r="B244" s="41"/>
      <c r="C244" s="245" t="s">
        <v>482</v>
      </c>
      <c r="D244" s="245" t="s">
        <v>269</v>
      </c>
      <c r="E244" s="246" t="s">
        <v>4135</v>
      </c>
      <c r="F244" s="247" t="s">
        <v>4136</v>
      </c>
      <c r="G244" s="248" t="s">
        <v>2846</v>
      </c>
      <c r="H244" s="249">
        <v>1</v>
      </c>
      <c r="I244" s="250"/>
      <c r="J244" s="251">
        <f>ROUND(I244*H244,2)</f>
        <v>0</v>
      </c>
      <c r="K244" s="247" t="s">
        <v>19</v>
      </c>
      <c r="L244" s="252"/>
      <c r="M244" s="253" t="s">
        <v>19</v>
      </c>
      <c r="N244" s="254"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394</v>
      </c>
      <c r="AT244" s="226" t="s">
        <v>269</v>
      </c>
      <c r="AU244" s="226" t="s">
        <v>92</v>
      </c>
      <c r="AY244" s="19" t="s">
        <v>174</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275</v>
      </c>
      <c r="BM244" s="226" t="s">
        <v>801</v>
      </c>
    </row>
    <row r="245" s="2" customFormat="1">
      <c r="A245" s="40"/>
      <c r="B245" s="41"/>
      <c r="C245" s="42"/>
      <c r="D245" s="228" t="s">
        <v>183</v>
      </c>
      <c r="E245" s="42"/>
      <c r="F245" s="229" t="s">
        <v>4136</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183</v>
      </c>
      <c r="AU245" s="19" t="s">
        <v>92</v>
      </c>
    </row>
    <row r="246" s="2" customFormat="1">
      <c r="A246" s="40"/>
      <c r="B246" s="41"/>
      <c r="C246" s="42"/>
      <c r="D246" s="228" t="s">
        <v>281</v>
      </c>
      <c r="E246" s="42"/>
      <c r="F246" s="233" t="s">
        <v>4055</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281</v>
      </c>
      <c r="AU246" s="19" t="s">
        <v>92</v>
      </c>
    </row>
    <row r="247" s="2" customFormat="1" ht="16.5" customHeight="1">
      <c r="A247" s="40"/>
      <c r="B247" s="41"/>
      <c r="C247" s="245" t="s">
        <v>488</v>
      </c>
      <c r="D247" s="245" t="s">
        <v>269</v>
      </c>
      <c r="E247" s="246" t="s">
        <v>4137</v>
      </c>
      <c r="F247" s="247" t="s">
        <v>4138</v>
      </c>
      <c r="G247" s="248" t="s">
        <v>2846</v>
      </c>
      <c r="H247" s="249">
        <v>1</v>
      </c>
      <c r="I247" s="250"/>
      <c r="J247" s="251">
        <f>ROUND(I247*H247,2)</f>
        <v>0</v>
      </c>
      <c r="K247" s="247" t="s">
        <v>19</v>
      </c>
      <c r="L247" s="252"/>
      <c r="M247" s="253" t="s">
        <v>19</v>
      </c>
      <c r="N247" s="254" t="s">
        <v>43</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394</v>
      </c>
      <c r="AT247" s="226" t="s">
        <v>269</v>
      </c>
      <c r="AU247" s="226" t="s">
        <v>92</v>
      </c>
      <c r="AY247" s="19" t="s">
        <v>174</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275</v>
      </c>
      <c r="BM247" s="226" t="s">
        <v>808</v>
      </c>
    </row>
    <row r="248" s="2" customFormat="1">
      <c r="A248" s="40"/>
      <c r="B248" s="41"/>
      <c r="C248" s="42"/>
      <c r="D248" s="228" t="s">
        <v>183</v>
      </c>
      <c r="E248" s="42"/>
      <c r="F248" s="229" t="s">
        <v>4138</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183</v>
      </c>
      <c r="AU248" s="19" t="s">
        <v>92</v>
      </c>
    </row>
    <row r="249" s="2" customFormat="1">
      <c r="A249" s="40"/>
      <c r="B249" s="41"/>
      <c r="C249" s="42"/>
      <c r="D249" s="228" t="s">
        <v>281</v>
      </c>
      <c r="E249" s="42"/>
      <c r="F249" s="233" t="s">
        <v>4139</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281</v>
      </c>
      <c r="AU249" s="19" t="s">
        <v>92</v>
      </c>
    </row>
    <row r="250" s="2" customFormat="1" ht="33" customHeight="1">
      <c r="A250" s="40"/>
      <c r="B250" s="41"/>
      <c r="C250" s="245" t="s">
        <v>495</v>
      </c>
      <c r="D250" s="245" t="s">
        <v>269</v>
      </c>
      <c r="E250" s="246" t="s">
        <v>4140</v>
      </c>
      <c r="F250" s="247" t="s">
        <v>4141</v>
      </c>
      <c r="G250" s="248" t="s">
        <v>2846</v>
      </c>
      <c r="H250" s="249">
        <v>1</v>
      </c>
      <c r="I250" s="250"/>
      <c r="J250" s="251">
        <f>ROUND(I250*H250,2)</f>
        <v>0</v>
      </c>
      <c r="K250" s="247" t="s">
        <v>19</v>
      </c>
      <c r="L250" s="252"/>
      <c r="M250" s="253" t="s">
        <v>19</v>
      </c>
      <c r="N250" s="254"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394</v>
      </c>
      <c r="AT250" s="226" t="s">
        <v>269</v>
      </c>
      <c r="AU250" s="226" t="s">
        <v>92</v>
      </c>
      <c r="AY250" s="19" t="s">
        <v>174</v>
      </c>
      <c r="BE250" s="227">
        <f>IF(N250="základní",J250,0)</f>
        <v>0</v>
      </c>
      <c r="BF250" s="227">
        <f>IF(N250="snížená",J250,0)</f>
        <v>0</v>
      </c>
      <c r="BG250" s="227">
        <f>IF(N250="zákl. přenesená",J250,0)</f>
        <v>0</v>
      </c>
      <c r="BH250" s="227">
        <f>IF(N250="sníž. přenesená",J250,0)</f>
        <v>0</v>
      </c>
      <c r="BI250" s="227">
        <f>IF(N250="nulová",J250,0)</f>
        <v>0</v>
      </c>
      <c r="BJ250" s="19" t="s">
        <v>79</v>
      </c>
      <c r="BK250" s="227">
        <f>ROUND(I250*H250,2)</f>
        <v>0</v>
      </c>
      <c r="BL250" s="19" t="s">
        <v>275</v>
      </c>
      <c r="BM250" s="226" t="s">
        <v>821</v>
      </c>
    </row>
    <row r="251" s="2" customFormat="1">
      <c r="A251" s="40"/>
      <c r="B251" s="41"/>
      <c r="C251" s="42"/>
      <c r="D251" s="228" t="s">
        <v>183</v>
      </c>
      <c r="E251" s="42"/>
      <c r="F251" s="229" t="s">
        <v>4141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183</v>
      </c>
      <c r="AU251" s="19" t="s">
        <v>92</v>
      </c>
    </row>
    <row r="252" s="2" customFormat="1">
      <c r="A252" s="40"/>
      <c r="B252" s="41"/>
      <c r="C252" s="42"/>
      <c r="D252" s="228" t="s">
        <v>281</v>
      </c>
      <c r="E252" s="42"/>
      <c r="F252" s="233" t="s">
        <v>4039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281</v>
      </c>
      <c r="AU252" s="19" t="s">
        <v>92</v>
      </c>
    </row>
    <row r="253" s="2" customFormat="1" ht="16.5" customHeight="1">
      <c r="A253" s="40"/>
      <c r="B253" s="41"/>
      <c r="C253" s="245" t="s">
        <v>500</v>
      </c>
      <c r="D253" s="245" t="s">
        <v>269</v>
      </c>
      <c r="E253" s="246" t="s">
        <v>4142</v>
      </c>
      <c r="F253" s="247" t="s">
        <v>4143</v>
      </c>
      <c r="G253" s="248" t="s">
        <v>2846</v>
      </c>
      <c r="H253" s="249">
        <v>1</v>
      </c>
      <c r="I253" s="250"/>
      <c r="J253" s="251">
        <f>ROUND(I253*H253,2)</f>
        <v>0</v>
      </c>
      <c r="K253" s="247" t="s">
        <v>19</v>
      </c>
      <c r="L253" s="252"/>
      <c r="M253" s="253" t="s">
        <v>19</v>
      </c>
      <c r="N253" s="254"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394</v>
      </c>
      <c r="AT253" s="226" t="s">
        <v>269</v>
      </c>
      <c r="AU253" s="226" t="s">
        <v>92</v>
      </c>
      <c r="AY253" s="19" t="s">
        <v>174</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275</v>
      </c>
      <c r="BM253" s="226" t="s">
        <v>835</v>
      </c>
    </row>
    <row r="254" s="2" customFormat="1">
      <c r="A254" s="40"/>
      <c r="B254" s="41"/>
      <c r="C254" s="42"/>
      <c r="D254" s="228" t="s">
        <v>183</v>
      </c>
      <c r="E254" s="42"/>
      <c r="F254" s="229" t="s">
        <v>4143</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183</v>
      </c>
      <c r="AU254" s="19" t="s">
        <v>92</v>
      </c>
    </row>
    <row r="255" s="2" customFormat="1">
      <c r="A255" s="40"/>
      <c r="B255" s="41"/>
      <c r="C255" s="42"/>
      <c r="D255" s="228" t="s">
        <v>281</v>
      </c>
      <c r="E255" s="42"/>
      <c r="F255" s="233" t="s">
        <v>4144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281</v>
      </c>
      <c r="AU255" s="19" t="s">
        <v>92</v>
      </c>
    </row>
    <row r="256" s="2" customFormat="1" ht="16.5" customHeight="1">
      <c r="A256" s="40"/>
      <c r="B256" s="41"/>
      <c r="C256" s="245" t="s">
        <v>514</v>
      </c>
      <c r="D256" s="245" t="s">
        <v>269</v>
      </c>
      <c r="E256" s="246" t="s">
        <v>4145</v>
      </c>
      <c r="F256" s="247" t="s">
        <v>4146</v>
      </c>
      <c r="G256" s="248" t="s">
        <v>2846</v>
      </c>
      <c r="H256" s="249">
        <v>1</v>
      </c>
      <c r="I256" s="250"/>
      <c r="J256" s="251">
        <f>ROUND(I256*H256,2)</f>
        <v>0</v>
      </c>
      <c r="K256" s="247" t="s">
        <v>19</v>
      </c>
      <c r="L256" s="252"/>
      <c r="M256" s="253" t="s">
        <v>19</v>
      </c>
      <c r="N256" s="254"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394</v>
      </c>
      <c r="AT256" s="226" t="s">
        <v>269</v>
      </c>
      <c r="AU256" s="226" t="s">
        <v>92</v>
      </c>
      <c r="AY256" s="19" t="s">
        <v>174</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275</v>
      </c>
      <c r="BM256" s="226" t="s">
        <v>843</v>
      </c>
    </row>
    <row r="257" s="2" customFormat="1">
      <c r="A257" s="40"/>
      <c r="B257" s="41"/>
      <c r="C257" s="42"/>
      <c r="D257" s="228" t="s">
        <v>183</v>
      </c>
      <c r="E257" s="42"/>
      <c r="F257" s="229" t="s">
        <v>4146</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183</v>
      </c>
      <c r="AU257" s="19" t="s">
        <v>92</v>
      </c>
    </row>
    <row r="258" s="2" customFormat="1" ht="16.5" customHeight="1">
      <c r="A258" s="40"/>
      <c r="B258" s="41"/>
      <c r="C258" s="245" t="s">
        <v>522</v>
      </c>
      <c r="D258" s="245" t="s">
        <v>269</v>
      </c>
      <c r="E258" s="246" t="s">
        <v>4147</v>
      </c>
      <c r="F258" s="247" t="s">
        <v>4148</v>
      </c>
      <c r="G258" s="248" t="s">
        <v>2846</v>
      </c>
      <c r="H258" s="249">
        <v>1</v>
      </c>
      <c r="I258" s="250"/>
      <c r="J258" s="251">
        <f>ROUND(I258*H258,2)</f>
        <v>0</v>
      </c>
      <c r="K258" s="247" t="s">
        <v>19</v>
      </c>
      <c r="L258" s="252"/>
      <c r="M258" s="253" t="s">
        <v>19</v>
      </c>
      <c r="N258" s="254" t="s">
        <v>43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394</v>
      </c>
      <c r="AT258" s="226" t="s">
        <v>269</v>
      </c>
      <c r="AU258" s="226" t="s">
        <v>92</v>
      </c>
      <c r="AY258" s="19" t="s">
        <v>174</v>
      </c>
      <c r="BE258" s="227">
        <f>IF(N258="základní",J258,0)</f>
        <v>0</v>
      </c>
      <c r="BF258" s="227">
        <f>IF(N258="snížená",J258,0)</f>
        <v>0</v>
      </c>
      <c r="BG258" s="227">
        <f>IF(N258="zákl. přenesená",J258,0)</f>
        <v>0</v>
      </c>
      <c r="BH258" s="227">
        <f>IF(N258="sníž. přenesená",J258,0)</f>
        <v>0</v>
      </c>
      <c r="BI258" s="227">
        <f>IF(N258="nulová",J258,0)</f>
        <v>0</v>
      </c>
      <c r="BJ258" s="19" t="s">
        <v>79</v>
      </c>
      <c r="BK258" s="227">
        <f>ROUND(I258*H258,2)</f>
        <v>0</v>
      </c>
      <c r="BL258" s="19" t="s">
        <v>275</v>
      </c>
      <c r="BM258" s="226" t="s">
        <v>856</v>
      </c>
    </row>
    <row r="259" s="2" customFormat="1">
      <c r="A259" s="40"/>
      <c r="B259" s="41"/>
      <c r="C259" s="42"/>
      <c r="D259" s="228" t="s">
        <v>183</v>
      </c>
      <c r="E259" s="42"/>
      <c r="F259" s="229" t="s">
        <v>4148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183</v>
      </c>
      <c r="AU259" s="19" t="s">
        <v>92</v>
      </c>
    </row>
    <row r="260" s="12" customFormat="1" ht="20.88" customHeight="1">
      <c r="A260" s="12"/>
      <c r="B260" s="199"/>
      <c r="C260" s="200"/>
      <c r="D260" s="201" t="s">
        <v>71</v>
      </c>
      <c r="E260" s="213" t="s">
        <v>4149</v>
      </c>
      <c r="F260" s="213" t="s">
        <v>4150</v>
      </c>
      <c r="G260" s="200"/>
      <c r="H260" s="200"/>
      <c r="I260" s="203"/>
      <c r="J260" s="214">
        <f>BK260</f>
        <v>0</v>
      </c>
      <c r="K260" s="200"/>
      <c r="L260" s="205"/>
      <c r="M260" s="206"/>
      <c r="N260" s="207"/>
      <c r="O260" s="207"/>
      <c r="P260" s="208">
        <f>SUM(P261:P275)</f>
        <v>0</v>
      </c>
      <c r="Q260" s="207"/>
      <c r="R260" s="208">
        <f>SUM(R261:R275)</f>
        <v>0</v>
      </c>
      <c r="S260" s="207"/>
      <c r="T260" s="209">
        <f>SUM(T261:T275)</f>
        <v>0</v>
      </c>
      <c r="U260" s="12"/>
      <c r="V260" s="12"/>
      <c r="W260" s="12"/>
      <c r="X260" s="12"/>
      <c r="Y260" s="12"/>
      <c r="Z260" s="12"/>
      <c r="AA260" s="12"/>
      <c r="AB260" s="12"/>
      <c r="AC260" s="12"/>
      <c r="AD260" s="12"/>
      <c r="AE260" s="12"/>
      <c r="AR260" s="210" t="s">
        <v>79</v>
      </c>
      <c r="AT260" s="211" t="s">
        <v>71</v>
      </c>
      <c r="AU260" s="211" t="s">
        <v>81</v>
      </c>
      <c r="AY260" s="210" t="s">
        <v>174</v>
      </c>
      <c r="BK260" s="212">
        <f>SUM(BK261:BK275)</f>
        <v>0</v>
      </c>
    </row>
    <row r="261" s="2" customFormat="1" ht="16.5" customHeight="1">
      <c r="A261" s="40"/>
      <c r="B261" s="41"/>
      <c r="C261" s="245" t="s">
        <v>528</v>
      </c>
      <c r="D261" s="245" t="s">
        <v>269</v>
      </c>
      <c r="E261" s="246" t="s">
        <v>4151</v>
      </c>
      <c r="F261" s="247" t="s">
        <v>4138</v>
      </c>
      <c r="G261" s="248" t="s">
        <v>2846</v>
      </c>
      <c r="H261" s="249">
        <v>1</v>
      </c>
      <c r="I261" s="250"/>
      <c r="J261" s="251">
        <f>ROUND(I261*H261,2)</f>
        <v>0</v>
      </c>
      <c r="K261" s="247" t="s">
        <v>19</v>
      </c>
      <c r="L261" s="252"/>
      <c r="M261" s="253" t="s">
        <v>19</v>
      </c>
      <c r="N261" s="254"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394</v>
      </c>
      <c r="AT261" s="226" t="s">
        <v>269</v>
      </c>
      <c r="AU261" s="226" t="s">
        <v>92</v>
      </c>
      <c r="AY261" s="19" t="s">
        <v>174</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275</v>
      </c>
      <c r="BM261" s="226" t="s">
        <v>868</v>
      </c>
    </row>
    <row r="262" s="2" customFormat="1">
      <c r="A262" s="40"/>
      <c r="B262" s="41"/>
      <c r="C262" s="42"/>
      <c r="D262" s="228" t="s">
        <v>183</v>
      </c>
      <c r="E262" s="42"/>
      <c r="F262" s="229" t="s">
        <v>4138</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183</v>
      </c>
      <c r="AU262" s="19" t="s">
        <v>92</v>
      </c>
    </row>
    <row r="263" s="2" customFormat="1">
      <c r="A263" s="40"/>
      <c r="B263" s="41"/>
      <c r="C263" s="42"/>
      <c r="D263" s="228" t="s">
        <v>281</v>
      </c>
      <c r="E263" s="42"/>
      <c r="F263" s="233" t="s">
        <v>4152</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281</v>
      </c>
      <c r="AU263" s="19" t="s">
        <v>92</v>
      </c>
    </row>
    <row r="264" s="2" customFormat="1" ht="16.5" customHeight="1">
      <c r="A264" s="40"/>
      <c r="B264" s="41"/>
      <c r="C264" s="245" t="s">
        <v>534</v>
      </c>
      <c r="D264" s="245" t="s">
        <v>269</v>
      </c>
      <c r="E264" s="246" t="s">
        <v>4153</v>
      </c>
      <c r="F264" s="247" t="s">
        <v>4138</v>
      </c>
      <c r="G264" s="248" t="s">
        <v>2846</v>
      </c>
      <c r="H264" s="249">
        <v>2</v>
      </c>
      <c r="I264" s="250"/>
      <c r="J264" s="251">
        <f>ROUND(I264*H264,2)</f>
        <v>0</v>
      </c>
      <c r="K264" s="247" t="s">
        <v>19</v>
      </c>
      <c r="L264" s="252"/>
      <c r="M264" s="253" t="s">
        <v>19</v>
      </c>
      <c r="N264" s="254" t="s">
        <v>43</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394</v>
      </c>
      <c r="AT264" s="226" t="s">
        <v>269</v>
      </c>
      <c r="AU264" s="226" t="s">
        <v>92</v>
      </c>
      <c r="AY264" s="19" t="s">
        <v>174</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275</v>
      </c>
      <c r="BM264" s="226" t="s">
        <v>882</v>
      </c>
    </row>
    <row r="265" s="2" customFormat="1">
      <c r="A265" s="40"/>
      <c r="B265" s="41"/>
      <c r="C265" s="42"/>
      <c r="D265" s="228" t="s">
        <v>183</v>
      </c>
      <c r="E265" s="42"/>
      <c r="F265" s="229" t="s">
        <v>4138</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183</v>
      </c>
      <c r="AU265" s="19" t="s">
        <v>92</v>
      </c>
    </row>
    <row r="266" s="2" customFormat="1">
      <c r="A266" s="40"/>
      <c r="B266" s="41"/>
      <c r="C266" s="42"/>
      <c r="D266" s="228" t="s">
        <v>281</v>
      </c>
      <c r="E266" s="42"/>
      <c r="F266" s="233" t="s">
        <v>4139</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281</v>
      </c>
      <c r="AU266" s="19" t="s">
        <v>92</v>
      </c>
    </row>
    <row r="267" s="2" customFormat="1" ht="16.5" customHeight="1">
      <c r="A267" s="40"/>
      <c r="B267" s="41"/>
      <c r="C267" s="245" t="s">
        <v>543</v>
      </c>
      <c r="D267" s="245" t="s">
        <v>269</v>
      </c>
      <c r="E267" s="246" t="s">
        <v>4154</v>
      </c>
      <c r="F267" s="247" t="s">
        <v>4138</v>
      </c>
      <c r="G267" s="248" t="s">
        <v>2846</v>
      </c>
      <c r="H267" s="249">
        <v>1</v>
      </c>
      <c r="I267" s="250"/>
      <c r="J267" s="251">
        <f>ROUND(I267*H267,2)</f>
        <v>0</v>
      </c>
      <c r="K267" s="247" t="s">
        <v>19</v>
      </c>
      <c r="L267" s="252"/>
      <c r="M267" s="253" t="s">
        <v>19</v>
      </c>
      <c r="N267" s="254"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394</v>
      </c>
      <c r="AT267" s="226" t="s">
        <v>269</v>
      </c>
      <c r="AU267" s="226" t="s">
        <v>92</v>
      </c>
      <c r="AY267" s="19" t="s">
        <v>174</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275</v>
      </c>
      <c r="BM267" s="226" t="s">
        <v>896</v>
      </c>
    </row>
    <row r="268" s="2" customFormat="1">
      <c r="A268" s="40"/>
      <c r="B268" s="41"/>
      <c r="C268" s="42"/>
      <c r="D268" s="228" t="s">
        <v>183</v>
      </c>
      <c r="E268" s="42"/>
      <c r="F268" s="229" t="s">
        <v>4138</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183</v>
      </c>
      <c r="AU268" s="19" t="s">
        <v>92</v>
      </c>
    </row>
    <row r="269" s="2" customFormat="1">
      <c r="A269" s="40"/>
      <c r="B269" s="41"/>
      <c r="C269" s="42"/>
      <c r="D269" s="228" t="s">
        <v>281</v>
      </c>
      <c r="E269" s="42"/>
      <c r="F269" s="233" t="s">
        <v>4155</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281</v>
      </c>
      <c r="AU269" s="19" t="s">
        <v>92</v>
      </c>
    </row>
    <row r="270" s="2" customFormat="1" ht="16.5" customHeight="1">
      <c r="A270" s="40"/>
      <c r="B270" s="41"/>
      <c r="C270" s="245" t="s">
        <v>578</v>
      </c>
      <c r="D270" s="245" t="s">
        <v>269</v>
      </c>
      <c r="E270" s="246" t="s">
        <v>4156</v>
      </c>
      <c r="F270" s="247" t="s">
        <v>4138</v>
      </c>
      <c r="G270" s="248" t="s">
        <v>2846</v>
      </c>
      <c r="H270" s="249">
        <v>1</v>
      </c>
      <c r="I270" s="250"/>
      <c r="J270" s="251">
        <f>ROUND(I270*H270,2)</f>
        <v>0</v>
      </c>
      <c r="K270" s="247" t="s">
        <v>19</v>
      </c>
      <c r="L270" s="252"/>
      <c r="M270" s="253" t="s">
        <v>19</v>
      </c>
      <c r="N270" s="254"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394</v>
      </c>
      <c r="AT270" s="226" t="s">
        <v>269</v>
      </c>
      <c r="AU270" s="226" t="s">
        <v>92</v>
      </c>
      <c r="AY270" s="19" t="s">
        <v>174</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275</v>
      </c>
      <c r="BM270" s="226" t="s">
        <v>909</v>
      </c>
    </row>
    <row r="271" s="2" customFormat="1">
      <c r="A271" s="40"/>
      <c r="B271" s="41"/>
      <c r="C271" s="42"/>
      <c r="D271" s="228" t="s">
        <v>183</v>
      </c>
      <c r="E271" s="42"/>
      <c r="F271" s="229" t="s">
        <v>4138</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183</v>
      </c>
      <c r="AU271" s="19" t="s">
        <v>92</v>
      </c>
    </row>
    <row r="272" s="2" customFormat="1">
      <c r="A272" s="40"/>
      <c r="B272" s="41"/>
      <c r="C272" s="42"/>
      <c r="D272" s="228" t="s">
        <v>281</v>
      </c>
      <c r="E272" s="42"/>
      <c r="F272" s="233" t="s">
        <v>4157</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281</v>
      </c>
      <c r="AU272" s="19" t="s">
        <v>92</v>
      </c>
    </row>
    <row r="273" s="2" customFormat="1" ht="16.5" customHeight="1">
      <c r="A273" s="40"/>
      <c r="B273" s="41"/>
      <c r="C273" s="245" t="s">
        <v>585</v>
      </c>
      <c r="D273" s="245" t="s">
        <v>269</v>
      </c>
      <c r="E273" s="246" t="s">
        <v>4158</v>
      </c>
      <c r="F273" s="247" t="s">
        <v>4138</v>
      </c>
      <c r="G273" s="248" t="s">
        <v>2846</v>
      </c>
      <c r="H273" s="249">
        <v>1</v>
      </c>
      <c r="I273" s="250"/>
      <c r="J273" s="251">
        <f>ROUND(I273*H273,2)</f>
        <v>0</v>
      </c>
      <c r="K273" s="247" t="s">
        <v>19</v>
      </c>
      <c r="L273" s="252"/>
      <c r="M273" s="253" t="s">
        <v>19</v>
      </c>
      <c r="N273" s="254"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394</v>
      </c>
      <c r="AT273" s="226" t="s">
        <v>269</v>
      </c>
      <c r="AU273" s="226" t="s">
        <v>92</v>
      </c>
      <c r="AY273" s="19" t="s">
        <v>174</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275</v>
      </c>
      <c r="BM273" s="226" t="s">
        <v>922</v>
      </c>
    </row>
    <row r="274" s="2" customFormat="1">
      <c r="A274" s="40"/>
      <c r="B274" s="41"/>
      <c r="C274" s="42"/>
      <c r="D274" s="228" t="s">
        <v>183</v>
      </c>
      <c r="E274" s="42"/>
      <c r="F274" s="229" t="s">
        <v>4138</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183</v>
      </c>
      <c r="AU274" s="19" t="s">
        <v>92</v>
      </c>
    </row>
    <row r="275" s="2" customFormat="1">
      <c r="A275" s="40"/>
      <c r="B275" s="41"/>
      <c r="C275" s="42"/>
      <c r="D275" s="228" t="s">
        <v>281</v>
      </c>
      <c r="E275" s="42"/>
      <c r="F275" s="233" t="s">
        <v>4159</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281</v>
      </c>
      <c r="AU275" s="19" t="s">
        <v>92</v>
      </c>
    </row>
    <row r="276" s="12" customFormat="1" ht="20.88" customHeight="1">
      <c r="A276" s="12"/>
      <c r="B276" s="199"/>
      <c r="C276" s="200"/>
      <c r="D276" s="201" t="s">
        <v>71</v>
      </c>
      <c r="E276" s="213" t="s">
        <v>2989</v>
      </c>
      <c r="F276" s="213" t="s">
        <v>4160</v>
      </c>
      <c r="G276" s="200"/>
      <c r="H276" s="200"/>
      <c r="I276" s="203"/>
      <c r="J276" s="214">
        <f>BK276</f>
        <v>0</v>
      </c>
      <c r="K276" s="200"/>
      <c r="L276" s="205"/>
      <c r="M276" s="206"/>
      <c r="N276" s="207"/>
      <c r="O276" s="207"/>
      <c r="P276" s="208">
        <f>SUM(P277:P285)</f>
        <v>0</v>
      </c>
      <c r="Q276" s="207"/>
      <c r="R276" s="208">
        <f>SUM(R277:R285)</f>
        <v>0</v>
      </c>
      <c r="S276" s="207"/>
      <c r="T276" s="209">
        <f>SUM(T277:T285)</f>
        <v>0</v>
      </c>
      <c r="U276" s="12"/>
      <c r="V276" s="12"/>
      <c r="W276" s="12"/>
      <c r="X276" s="12"/>
      <c r="Y276" s="12"/>
      <c r="Z276" s="12"/>
      <c r="AA276" s="12"/>
      <c r="AB276" s="12"/>
      <c r="AC276" s="12"/>
      <c r="AD276" s="12"/>
      <c r="AE276" s="12"/>
      <c r="AR276" s="210" t="s">
        <v>79</v>
      </c>
      <c r="AT276" s="211" t="s">
        <v>71</v>
      </c>
      <c r="AU276" s="211" t="s">
        <v>81</v>
      </c>
      <c r="AY276" s="210" t="s">
        <v>174</v>
      </c>
      <c r="BK276" s="212">
        <f>SUM(BK277:BK285)</f>
        <v>0</v>
      </c>
    </row>
    <row r="277" s="2" customFormat="1" ht="16.5" customHeight="1">
      <c r="A277" s="40"/>
      <c r="B277" s="41"/>
      <c r="C277" s="245" t="s">
        <v>590</v>
      </c>
      <c r="D277" s="245" t="s">
        <v>269</v>
      </c>
      <c r="E277" s="246" t="s">
        <v>4156</v>
      </c>
      <c r="F277" s="247" t="s">
        <v>4138</v>
      </c>
      <c r="G277" s="248" t="s">
        <v>2846</v>
      </c>
      <c r="H277" s="249">
        <v>1</v>
      </c>
      <c r="I277" s="250"/>
      <c r="J277" s="251">
        <f>ROUND(I277*H277,2)</f>
        <v>0</v>
      </c>
      <c r="K277" s="247" t="s">
        <v>19</v>
      </c>
      <c r="L277" s="252"/>
      <c r="M277" s="253" t="s">
        <v>19</v>
      </c>
      <c r="N277" s="254"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394</v>
      </c>
      <c r="AT277" s="226" t="s">
        <v>269</v>
      </c>
      <c r="AU277" s="226" t="s">
        <v>92</v>
      </c>
      <c r="AY277" s="19" t="s">
        <v>174</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275</v>
      </c>
      <c r="BM277" s="226" t="s">
        <v>943</v>
      </c>
    </row>
    <row r="278" s="2" customFormat="1">
      <c r="A278" s="40"/>
      <c r="B278" s="41"/>
      <c r="C278" s="42"/>
      <c r="D278" s="228" t="s">
        <v>183</v>
      </c>
      <c r="E278" s="42"/>
      <c r="F278" s="229" t="s">
        <v>4138</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183</v>
      </c>
      <c r="AU278" s="19" t="s">
        <v>92</v>
      </c>
    </row>
    <row r="279" s="2" customFormat="1">
      <c r="A279" s="40"/>
      <c r="B279" s="41"/>
      <c r="C279" s="42"/>
      <c r="D279" s="228" t="s">
        <v>281</v>
      </c>
      <c r="E279" s="42"/>
      <c r="F279" s="233" t="s">
        <v>4161</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281</v>
      </c>
      <c r="AU279" s="19" t="s">
        <v>92</v>
      </c>
    </row>
    <row r="280" s="2" customFormat="1" ht="16.5" customHeight="1">
      <c r="A280" s="40"/>
      <c r="B280" s="41"/>
      <c r="C280" s="245" t="s">
        <v>599</v>
      </c>
      <c r="D280" s="245" t="s">
        <v>269</v>
      </c>
      <c r="E280" s="246" t="s">
        <v>4158</v>
      </c>
      <c r="F280" s="247" t="s">
        <v>4138</v>
      </c>
      <c r="G280" s="248" t="s">
        <v>2846</v>
      </c>
      <c r="H280" s="249">
        <v>1</v>
      </c>
      <c r="I280" s="250"/>
      <c r="J280" s="251">
        <f>ROUND(I280*H280,2)</f>
        <v>0</v>
      </c>
      <c r="K280" s="247" t="s">
        <v>19</v>
      </c>
      <c r="L280" s="252"/>
      <c r="M280" s="253" t="s">
        <v>19</v>
      </c>
      <c r="N280" s="254"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394</v>
      </c>
      <c r="AT280" s="226" t="s">
        <v>269</v>
      </c>
      <c r="AU280" s="226" t="s">
        <v>92</v>
      </c>
      <c r="AY280" s="19" t="s">
        <v>174</v>
      </c>
      <c r="BE280" s="227">
        <f>IF(N280="základní",J280,0)</f>
        <v>0</v>
      </c>
      <c r="BF280" s="227">
        <f>IF(N280="snížená",J280,0)</f>
        <v>0</v>
      </c>
      <c r="BG280" s="227">
        <f>IF(N280="zákl. přenesená",J280,0)</f>
        <v>0</v>
      </c>
      <c r="BH280" s="227">
        <f>IF(N280="sníž. přenesená",J280,0)</f>
        <v>0</v>
      </c>
      <c r="BI280" s="227">
        <f>IF(N280="nulová",J280,0)</f>
        <v>0</v>
      </c>
      <c r="BJ280" s="19" t="s">
        <v>79</v>
      </c>
      <c r="BK280" s="227">
        <f>ROUND(I280*H280,2)</f>
        <v>0</v>
      </c>
      <c r="BL280" s="19" t="s">
        <v>275</v>
      </c>
      <c r="BM280" s="226" t="s">
        <v>955</v>
      </c>
    </row>
    <row r="281" s="2" customFormat="1">
      <c r="A281" s="40"/>
      <c r="B281" s="41"/>
      <c r="C281" s="42"/>
      <c r="D281" s="228" t="s">
        <v>183</v>
      </c>
      <c r="E281" s="42"/>
      <c r="F281" s="229" t="s">
        <v>4138</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183</v>
      </c>
      <c r="AU281" s="19" t="s">
        <v>92</v>
      </c>
    </row>
    <row r="282" s="2" customFormat="1">
      <c r="A282" s="40"/>
      <c r="B282" s="41"/>
      <c r="C282" s="42"/>
      <c r="D282" s="228" t="s">
        <v>281</v>
      </c>
      <c r="E282" s="42"/>
      <c r="F282" s="233" t="s">
        <v>4162</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281</v>
      </c>
      <c r="AU282" s="19" t="s">
        <v>92</v>
      </c>
    </row>
    <row r="283" s="2" customFormat="1" ht="16.5" customHeight="1">
      <c r="A283" s="40"/>
      <c r="B283" s="41"/>
      <c r="C283" s="245" t="s">
        <v>605</v>
      </c>
      <c r="D283" s="245" t="s">
        <v>269</v>
      </c>
      <c r="E283" s="246" t="s">
        <v>4163</v>
      </c>
      <c r="F283" s="247" t="s">
        <v>4138</v>
      </c>
      <c r="G283" s="248" t="s">
        <v>2846</v>
      </c>
      <c r="H283" s="249">
        <v>1</v>
      </c>
      <c r="I283" s="250"/>
      <c r="J283" s="251">
        <f>ROUND(I283*H283,2)</f>
        <v>0</v>
      </c>
      <c r="K283" s="247" t="s">
        <v>19</v>
      </c>
      <c r="L283" s="252"/>
      <c r="M283" s="253" t="s">
        <v>19</v>
      </c>
      <c r="N283" s="254"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394</v>
      </c>
      <c r="AT283" s="226" t="s">
        <v>269</v>
      </c>
      <c r="AU283" s="226" t="s">
        <v>92</v>
      </c>
      <c r="AY283" s="19" t="s">
        <v>174</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275</v>
      </c>
      <c r="BM283" s="226" t="s">
        <v>978</v>
      </c>
    </row>
    <row r="284" s="2" customFormat="1">
      <c r="A284" s="40"/>
      <c r="B284" s="41"/>
      <c r="C284" s="42"/>
      <c r="D284" s="228" t="s">
        <v>183</v>
      </c>
      <c r="E284" s="42"/>
      <c r="F284" s="229" t="s">
        <v>4138</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183</v>
      </c>
      <c r="AU284" s="19" t="s">
        <v>92</v>
      </c>
    </row>
    <row r="285" s="2" customFormat="1">
      <c r="A285" s="40"/>
      <c r="B285" s="41"/>
      <c r="C285" s="42"/>
      <c r="D285" s="228" t="s">
        <v>281</v>
      </c>
      <c r="E285" s="42"/>
      <c r="F285" s="233" t="s">
        <v>4164</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281</v>
      </c>
      <c r="AU285" s="19" t="s">
        <v>92</v>
      </c>
    </row>
    <row r="286" s="12" customFormat="1" ht="20.88" customHeight="1">
      <c r="A286" s="12"/>
      <c r="B286" s="199"/>
      <c r="C286" s="200"/>
      <c r="D286" s="201" t="s">
        <v>71</v>
      </c>
      <c r="E286" s="213" t="s">
        <v>4165</v>
      </c>
      <c r="F286" s="213" t="s">
        <v>4166</v>
      </c>
      <c r="G286" s="200"/>
      <c r="H286" s="200"/>
      <c r="I286" s="203"/>
      <c r="J286" s="214">
        <f>BK286</f>
        <v>0</v>
      </c>
      <c r="K286" s="200"/>
      <c r="L286" s="205"/>
      <c r="M286" s="206"/>
      <c r="N286" s="207"/>
      <c r="O286" s="207"/>
      <c r="P286" s="208">
        <f>SUM(P287:P288)</f>
        <v>0</v>
      </c>
      <c r="Q286" s="207"/>
      <c r="R286" s="208">
        <f>SUM(R287:R288)</f>
        <v>0</v>
      </c>
      <c r="S286" s="207"/>
      <c r="T286" s="209">
        <f>SUM(T287:T288)</f>
        <v>0</v>
      </c>
      <c r="U286" s="12"/>
      <c r="V286" s="12"/>
      <c r="W286" s="12"/>
      <c r="X286" s="12"/>
      <c r="Y286" s="12"/>
      <c r="Z286" s="12"/>
      <c r="AA286" s="12"/>
      <c r="AB286" s="12"/>
      <c r="AC286" s="12"/>
      <c r="AD286" s="12"/>
      <c r="AE286" s="12"/>
      <c r="AR286" s="210" t="s">
        <v>79</v>
      </c>
      <c r="AT286" s="211" t="s">
        <v>71</v>
      </c>
      <c r="AU286" s="211" t="s">
        <v>81</v>
      </c>
      <c r="AY286" s="210" t="s">
        <v>174</v>
      </c>
      <c r="BK286" s="212">
        <f>SUM(BK287:BK288)</f>
        <v>0</v>
      </c>
    </row>
    <row r="287" s="2" customFormat="1" ht="16.5" customHeight="1">
      <c r="A287" s="40"/>
      <c r="B287" s="41"/>
      <c r="C287" s="215" t="s">
        <v>612</v>
      </c>
      <c r="D287" s="215" t="s">
        <v>176</v>
      </c>
      <c r="E287" s="216" t="s">
        <v>4167</v>
      </c>
      <c r="F287" s="217" t="s">
        <v>4168</v>
      </c>
      <c r="G287" s="218" t="s">
        <v>1400</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275</v>
      </c>
      <c r="AT287" s="226" t="s">
        <v>176</v>
      </c>
      <c r="AU287" s="226" t="s">
        <v>92</v>
      </c>
      <c r="AY287" s="19" t="s">
        <v>174</v>
      </c>
      <c r="BE287" s="227">
        <f>IF(N287="základní",J287,0)</f>
        <v>0</v>
      </c>
      <c r="BF287" s="227">
        <f>IF(N287="snížená",J287,0)</f>
        <v>0</v>
      </c>
      <c r="BG287" s="227">
        <f>IF(N287="zákl. přenesená",J287,0)</f>
        <v>0</v>
      </c>
      <c r="BH287" s="227">
        <f>IF(N287="sníž. přenesená",J287,0)</f>
        <v>0</v>
      </c>
      <c r="BI287" s="227">
        <f>IF(N287="nulová",J287,0)</f>
        <v>0</v>
      </c>
      <c r="BJ287" s="19" t="s">
        <v>79</v>
      </c>
      <c r="BK287" s="227">
        <f>ROUND(I287*H287,2)</f>
        <v>0</v>
      </c>
      <c r="BL287" s="19" t="s">
        <v>275</v>
      </c>
      <c r="BM287" s="226" t="s">
        <v>1021</v>
      </c>
    </row>
    <row r="288" s="2" customFormat="1">
      <c r="A288" s="40"/>
      <c r="B288" s="41"/>
      <c r="C288" s="42"/>
      <c r="D288" s="228" t="s">
        <v>183</v>
      </c>
      <c r="E288" s="42"/>
      <c r="F288" s="229" t="s">
        <v>4168</v>
      </c>
      <c r="G288" s="42"/>
      <c r="H288" s="42"/>
      <c r="I288" s="230"/>
      <c r="J288" s="42"/>
      <c r="K288" s="42"/>
      <c r="L288" s="46"/>
      <c r="M288" s="265"/>
      <c r="N288" s="266"/>
      <c r="O288" s="267"/>
      <c r="P288" s="267"/>
      <c r="Q288" s="267"/>
      <c r="R288" s="267"/>
      <c r="S288" s="267"/>
      <c r="T288" s="268"/>
      <c r="U288" s="40"/>
      <c r="V288" s="40"/>
      <c r="W288" s="40"/>
      <c r="X288" s="40"/>
      <c r="Y288" s="40"/>
      <c r="Z288" s="40"/>
      <c r="AA288" s="40"/>
      <c r="AB288" s="40"/>
      <c r="AC288" s="40"/>
      <c r="AD288" s="40"/>
      <c r="AE288" s="40"/>
      <c r="AT288" s="19" t="s">
        <v>183</v>
      </c>
      <c r="AU288" s="19" t="s">
        <v>92</v>
      </c>
    </row>
    <row r="289" s="2" customFormat="1" ht="6.96" customHeight="1">
      <c r="A289" s="40"/>
      <c r="B289" s="61"/>
      <c r="C289" s="62"/>
      <c r="D289" s="62"/>
      <c r="E289" s="62"/>
      <c r="F289" s="62"/>
      <c r="G289" s="62"/>
      <c r="H289" s="62"/>
      <c r="I289" s="62"/>
      <c r="J289" s="62"/>
      <c r="K289" s="62"/>
      <c r="L289" s="46"/>
      <c r="M289" s="40"/>
      <c r="O289" s="40"/>
      <c r="P289" s="40"/>
      <c r="Q289" s="40"/>
      <c r="R289" s="40"/>
      <c r="S289" s="40"/>
      <c r="T289" s="40"/>
      <c r="U289" s="40"/>
      <c r="V289" s="40"/>
      <c r="W289" s="40"/>
      <c r="X289" s="40"/>
      <c r="Y289" s="40"/>
      <c r="Z289" s="40"/>
      <c r="AA289" s="40"/>
      <c r="AB289" s="40"/>
      <c r="AC289" s="40"/>
      <c r="AD289" s="40"/>
      <c r="AE289" s="40"/>
    </row>
  </sheetData>
  <sheetProtection sheet="1" autoFilter="0" formatColumns="0" formatRows="0" objects="1" scenarios="1" spinCount="100000" saltValue="u1MQHoBRixtMk52GgV5otT9CC0JnjMj7s5Uegxh7gJw1dcmbxF+3nInRLV1XBR3BtOT4L3lGMRff9UakbCtaLg==" hashValue="HusmuKIadEFedev4ve8pCPWxyG8PhGGoH5sWHmXtSYYd6UKsrIqTfnLPefq++iQYeGjGAoRrByTVGp/98AjiXQ==" algorithmName="SHA-512" password="ED5F"/>
  <autoFilter ref="C106:K288"/>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81</v>
      </c>
    </row>
    <row r="4" s="1" customFormat="1" ht="24.96" customHeight="1">
      <c r="B4" s="22"/>
      <c r="D4" s="143" t="s">
        <v>115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Nejdek, MŠ Lipová - Celková rekonstrukce</v>
      </c>
      <c r="F7" s="145"/>
      <c r="G7" s="145"/>
      <c r="H7" s="145"/>
      <c r="L7" s="22"/>
    </row>
    <row r="8" s="1" customFormat="1" ht="12" customHeight="1">
      <c r="B8" s="22"/>
      <c r="D8" s="145" t="s">
        <v>116</v>
      </c>
      <c r="L8" s="22"/>
    </row>
    <row r="9" s="2" customFormat="1" ht="16.5" customHeight="1">
      <c r="A9" s="40"/>
      <c r="B9" s="46"/>
      <c r="C9" s="40"/>
      <c r="D9" s="40"/>
      <c r="E9" s="146" t="s">
        <v>117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118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4169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25. 1. 2021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ROUND((SUM(BE90:BE116)),  2)</f>
        <v>0</v>
      </c>
      <c r="G35" s="40"/>
      <c r="H35" s="40"/>
      <c r="I35" s="160">
        <v>0.20999999999999999</v>
      </c>
      <c r="J35" s="159">
        <f>ROUND(((SUM(BE90:BE116))*I35),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ROUND((SUM(BF90:BF116)),  2)</f>
        <v>0</v>
      </c>
      <c r="G36" s="40"/>
      <c r="H36" s="40"/>
      <c r="I36" s="160">
        <v>0.14999999999999999</v>
      </c>
      <c r="J36" s="159">
        <f>ROUND(((SUM(BF90:BF116))*I36),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120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Nejdek, MŠ Lipová - Celková rekonstrukce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116</v>
      </c>
      <c r="D51" s="24"/>
      <c r="E51" s="24"/>
      <c r="F51" s="24"/>
      <c r="G51" s="24"/>
      <c r="H51" s="24"/>
      <c r="I51" s="24"/>
      <c r="J51" s="24"/>
      <c r="K51" s="24"/>
      <c r="L51" s="22"/>
    </row>
    <row r="52" s="2" customFormat="1" ht="16.5" customHeight="1">
      <c r="A52" s="40"/>
      <c r="B52" s="41"/>
      <c r="C52" s="42"/>
      <c r="D52" s="42"/>
      <c r="E52" s="172" t="s">
        <v>117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118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01.VON - Vedlejší a ostatní náklady (01 Hosp.pav.)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Nejdek, ul. Lipová</v>
      </c>
      <c r="G56" s="42"/>
      <c r="H56" s="42"/>
      <c r="I56" s="34" t="s">
        <v>23</v>
      </c>
      <c r="J56" s="74" t="str">
        <f>IF(J14="","",J14)</f>
        <v>25. 1. 2021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Město Nejdek, nám.Karla IV. 239, 362 21 Nejdek</v>
      </c>
      <c r="G58" s="42"/>
      <c r="H58" s="42"/>
      <c r="I58" s="34" t="s">
        <v>31</v>
      </c>
      <c r="J58" s="38" t="str">
        <f>E23</f>
        <v>Projektová Kancelář PS, Ing. Irena Pichlová</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Daniela Hahnová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121</v>
      </c>
      <c r="D61" s="174"/>
      <c r="E61" s="174"/>
      <c r="F61" s="174"/>
      <c r="G61" s="174"/>
      <c r="H61" s="174"/>
      <c r="I61" s="174"/>
      <c r="J61" s="175" t="s">
        <v>122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123</v>
      </c>
    </row>
    <row r="64" s="9" customFormat="1" ht="24.96" customHeight="1">
      <c r="A64" s="9"/>
      <c r="B64" s="177"/>
      <c r="C64" s="178"/>
      <c r="D64" s="179" t="s">
        <v>2340</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2341</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2342</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4170</v>
      </c>
      <c r="E67" s="185"/>
      <c r="F67" s="185"/>
      <c r="G67" s="185"/>
      <c r="H67" s="185"/>
      <c r="I67" s="185"/>
      <c r="J67" s="186">
        <f>J105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4171</v>
      </c>
      <c r="E68" s="185"/>
      <c r="F68" s="185"/>
      <c r="G68" s="185"/>
      <c r="H68" s="185"/>
      <c r="I68" s="185"/>
      <c r="J68" s="186">
        <f>J113</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159</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Nejdek, MŠ Lipová - Celková rekonstrukce</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116</v>
      </c>
      <c r="D79" s="24"/>
      <c r="E79" s="24"/>
      <c r="F79" s="24"/>
      <c r="G79" s="24"/>
      <c r="H79" s="24"/>
      <c r="I79" s="24"/>
      <c r="J79" s="24"/>
      <c r="K79" s="24"/>
      <c r="L79" s="22"/>
    </row>
    <row r="80" s="2" customFormat="1" ht="16.5" customHeight="1">
      <c r="A80" s="40"/>
      <c r="B80" s="41"/>
      <c r="C80" s="42"/>
      <c r="D80" s="42"/>
      <c r="E80" s="172" t="s">
        <v>117</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118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01.VON - Vedlejší a ostatní náklady (01 Hosp.pav.)</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Nejdek, ul. Lipová</v>
      </c>
      <c r="G84" s="42"/>
      <c r="H84" s="42"/>
      <c r="I84" s="34" t="s">
        <v>23</v>
      </c>
      <c r="J84" s="74" t="str">
        <f>IF(J14="","",J14)</f>
        <v>25. 1. 2021</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Město Nejdek, nám.Karla IV. 239, 362 21 Nejdek</v>
      </c>
      <c r="G86" s="42"/>
      <c r="H86" s="42"/>
      <c r="I86" s="34" t="s">
        <v>31</v>
      </c>
      <c r="J86" s="38" t="str">
        <f>E23</f>
        <v>Projektová Kancelář PS, Ing. Irena Pichlová</v>
      </c>
      <c r="K86" s="42"/>
      <c r="L86" s="147"/>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IF(E20="","",E20)</f>
        <v>Vyplň údaj</v>
      </c>
      <c r="G87" s="42"/>
      <c r="H87" s="42"/>
      <c r="I87" s="34" t="s">
        <v>34</v>
      </c>
      <c r="J87" s="38" t="str">
        <f>E26</f>
        <v>Daniela Hahnová</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160</v>
      </c>
      <c r="D89" s="191" t="s">
        <v>57</v>
      </c>
      <c r="E89" s="191" t="s">
        <v>53</v>
      </c>
      <c r="F89" s="191" t="s">
        <v>54</v>
      </c>
      <c r="G89" s="191" t="s">
        <v>161</v>
      </c>
      <c r="H89" s="191" t="s">
        <v>162</v>
      </c>
      <c r="I89" s="191" t="s">
        <v>163</v>
      </c>
      <c r="J89" s="191" t="s">
        <v>122</v>
      </c>
      <c r="K89" s="192" t="s">
        <v>164</v>
      </c>
      <c r="L89" s="193"/>
      <c r="M89" s="94" t="s">
        <v>19</v>
      </c>
      <c r="N89" s="95" t="s">
        <v>42</v>
      </c>
      <c r="O89" s="95" t="s">
        <v>165</v>
      </c>
      <c r="P89" s="95" t="s">
        <v>166</v>
      </c>
      <c r="Q89" s="95" t="s">
        <v>167</v>
      </c>
      <c r="R89" s="95" t="s">
        <v>168</v>
      </c>
      <c r="S89" s="95" t="s">
        <v>169</v>
      </c>
      <c r="T89" s="96" t="s">
        <v>170</v>
      </c>
      <c r="U89" s="188"/>
      <c r="V89" s="188"/>
      <c r="W89" s="188"/>
      <c r="X89" s="188"/>
      <c r="Y89" s="188"/>
      <c r="Z89" s="188"/>
      <c r="AA89" s="188"/>
      <c r="AB89" s="188"/>
      <c r="AC89" s="188"/>
      <c r="AD89" s="188"/>
      <c r="AE89" s="188"/>
    </row>
    <row r="90" s="2" customFormat="1" ht="22.8" customHeight="1">
      <c r="A90" s="40"/>
      <c r="B90" s="41"/>
      <c r="C90" s="101" t="s">
        <v>171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71</v>
      </c>
      <c r="AU90" s="19" t="s">
        <v>123</v>
      </c>
      <c r="BK90" s="198">
        <f>BK91</f>
        <v>0</v>
      </c>
    </row>
    <row r="91" s="12" customFormat="1" ht="25.92" customHeight="1">
      <c r="A91" s="12"/>
      <c r="B91" s="199"/>
      <c r="C91" s="200"/>
      <c r="D91" s="201" t="s">
        <v>71</v>
      </c>
      <c r="E91" s="202" t="s">
        <v>2805</v>
      </c>
      <c r="F91" s="202" t="s">
        <v>2806</v>
      </c>
      <c r="G91" s="200"/>
      <c r="H91" s="200"/>
      <c r="I91" s="203"/>
      <c r="J91" s="204">
        <f>BK91</f>
        <v>0</v>
      </c>
      <c r="K91" s="200"/>
      <c r="L91" s="205"/>
      <c r="M91" s="206"/>
      <c r="N91" s="207"/>
      <c r="O91" s="207"/>
      <c r="P91" s="208">
        <f>P92+P98+P105+P113</f>
        <v>0</v>
      </c>
      <c r="Q91" s="207"/>
      <c r="R91" s="208">
        <f>R92+R98+R105+R113</f>
        <v>0</v>
      </c>
      <c r="S91" s="207"/>
      <c r="T91" s="209">
        <f>T92+T98+T105+T113</f>
        <v>0</v>
      </c>
      <c r="U91" s="12"/>
      <c r="V91" s="12"/>
      <c r="W91" s="12"/>
      <c r="X91" s="12"/>
      <c r="Y91" s="12"/>
      <c r="Z91" s="12"/>
      <c r="AA91" s="12"/>
      <c r="AB91" s="12"/>
      <c r="AC91" s="12"/>
      <c r="AD91" s="12"/>
      <c r="AE91" s="12"/>
      <c r="AR91" s="210" t="s">
        <v>206</v>
      </c>
      <c r="AT91" s="211" t="s">
        <v>71</v>
      </c>
      <c r="AU91" s="211" t="s">
        <v>72</v>
      </c>
      <c r="AY91" s="210" t="s">
        <v>174</v>
      </c>
      <c r="BK91" s="212">
        <f>BK92+BK98+BK105+BK113</f>
        <v>0</v>
      </c>
    </row>
    <row r="92" s="12" customFormat="1" ht="22.8" customHeight="1">
      <c r="A92" s="12"/>
      <c r="B92" s="199"/>
      <c r="C92" s="200"/>
      <c r="D92" s="201" t="s">
        <v>71</v>
      </c>
      <c r="E92" s="213" t="s">
        <v>2807</v>
      </c>
      <c r="F92" s="213" t="s">
        <v>2808</v>
      </c>
      <c r="G92" s="200"/>
      <c r="H92" s="200"/>
      <c r="I92" s="203"/>
      <c r="J92" s="214">
        <f>BK92</f>
        <v>0</v>
      </c>
      <c r="K92" s="200"/>
      <c r="L92" s="205"/>
      <c r="M92" s="206"/>
      <c r="N92" s="207"/>
      <c r="O92" s="207"/>
      <c r="P92" s="208">
        <f>SUM(P93:P97)</f>
        <v>0</v>
      </c>
      <c r="Q92" s="207"/>
      <c r="R92" s="208">
        <f>SUM(R93:R97)</f>
        <v>0</v>
      </c>
      <c r="S92" s="207"/>
      <c r="T92" s="209">
        <f>SUM(T93:T97)</f>
        <v>0</v>
      </c>
      <c r="U92" s="12"/>
      <c r="V92" s="12"/>
      <c r="W92" s="12"/>
      <c r="X92" s="12"/>
      <c r="Y92" s="12"/>
      <c r="Z92" s="12"/>
      <c r="AA92" s="12"/>
      <c r="AB92" s="12"/>
      <c r="AC92" s="12"/>
      <c r="AD92" s="12"/>
      <c r="AE92" s="12"/>
      <c r="AR92" s="210" t="s">
        <v>206</v>
      </c>
      <c r="AT92" s="211" t="s">
        <v>71</v>
      </c>
      <c r="AU92" s="211" t="s">
        <v>79</v>
      </c>
      <c r="AY92" s="210" t="s">
        <v>174</v>
      </c>
      <c r="BK92" s="212">
        <f>SUM(BK93:BK97)</f>
        <v>0</v>
      </c>
    </row>
    <row r="93" s="2" customFormat="1" ht="16.5" customHeight="1">
      <c r="A93" s="40"/>
      <c r="B93" s="41"/>
      <c r="C93" s="215" t="s">
        <v>79</v>
      </c>
      <c r="D93" s="215" t="s">
        <v>176</v>
      </c>
      <c r="E93" s="216" t="s">
        <v>4172</v>
      </c>
      <c r="F93" s="217" t="s">
        <v>4173</v>
      </c>
      <c r="G93" s="218" t="s">
        <v>2857</v>
      </c>
      <c r="H93" s="219">
        <v>1</v>
      </c>
      <c r="I93" s="220"/>
      <c r="J93" s="221">
        <f>ROUND(I93*H93,2)</f>
        <v>0</v>
      </c>
      <c r="K93" s="217" t="s">
        <v>1586</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4174</v>
      </c>
      <c r="AT93" s="226" t="s">
        <v>176</v>
      </c>
      <c r="AU93" s="226" t="s">
        <v>81</v>
      </c>
      <c r="AY93" s="19" t="s">
        <v>174</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4174</v>
      </c>
      <c r="BM93" s="226" t="s">
        <v>4175</v>
      </c>
    </row>
    <row r="94" s="2" customFormat="1">
      <c r="A94" s="40"/>
      <c r="B94" s="41"/>
      <c r="C94" s="42"/>
      <c r="D94" s="228" t="s">
        <v>183</v>
      </c>
      <c r="E94" s="42"/>
      <c r="F94" s="229" t="s">
        <v>4173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183</v>
      </c>
      <c r="AU94" s="19" t="s">
        <v>81</v>
      </c>
    </row>
    <row r="95" s="2" customFormat="1">
      <c r="A95" s="40"/>
      <c r="B95" s="41"/>
      <c r="C95" s="42"/>
      <c r="D95" s="228" t="s">
        <v>281</v>
      </c>
      <c r="E95" s="42"/>
      <c r="F95" s="233" t="s">
        <v>4176</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281</v>
      </c>
      <c r="AU95" s="19" t="s">
        <v>81</v>
      </c>
    </row>
    <row r="96" s="2" customFormat="1" ht="16.5" customHeight="1">
      <c r="A96" s="40"/>
      <c r="B96" s="41"/>
      <c r="C96" s="215" t="s">
        <v>81</v>
      </c>
      <c r="D96" s="215" t="s">
        <v>176</v>
      </c>
      <c r="E96" s="216" t="s">
        <v>2812</v>
      </c>
      <c r="F96" s="217" t="s">
        <v>2813</v>
      </c>
      <c r="G96" s="218" t="s">
        <v>2857</v>
      </c>
      <c r="H96" s="219">
        <v>1</v>
      </c>
      <c r="I96" s="220"/>
      <c r="J96" s="221">
        <f>ROUND(I96*H96,2)</f>
        <v>0</v>
      </c>
      <c r="K96" s="217" t="s">
        <v>1586</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4174</v>
      </c>
      <c r="AT96" s="226" t="s">
        <v>176</v>
      </c>
      <c r="AU96" s="226" t="s">
        <v>81</v>
      </c>
      <c r="AY96" s="19" t="s">
        <v>174</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4174</v>
      </c>
      <c r="BM96" s="226" t="s">
        <v>4177</v>
      </c>
    </row>
    <row r="97" s="2" customFormat="1">
      <c r="A97" s="40"/>
      <c r="B97" s="41"/>
      <c r="C97" s="42"/>
      <c r="D97" s="228" t="s">
        <v>183</v>
      </c>
      <c r="E97" s="42"/>
      <c r="F97" s="229" t="s">
        <v>2813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183</v>
      </c>
      <c r="AU97" s="19" t="s">
        <v>81</v>
      </c>
    </row>
    <row r="98" s="12" customFormat="1" ht="22.8" customHeight="1">
      <c r="A98" s="12"/>
      <c r="B98" s="199"/>
      <c r="C98" s="200"/>
      <c r="D98" s="201" t="s">
        <v>71</v>
      </c>
      <c r="E98" s="213" t="s">
        <v>2815</v>
      </c>
      <c r="F98" s="213" t="s">
        <v>2816</v>
      </c>
      <c r="G98" s="200"/>
      <c r="H98" s="200"/>
      <c r="I98" s="203"/>
      <c r="J98" s="214">
        <f>BK98</f>
        <v>0</v>
      </c>
      <c r="K98" s="200"/>
      <c r="L98" s="205"/>
      <c r="M98" s="206"/>
      <c r="N98" s="207"/>
      <c r="O98" s="207"/>
      <c r="P98" s="208">
        <f>SUM(P99:P104)</f>
        <v>0</v>
      </c>
      <c r="Q98" s="207"/>
      <c r="R98" s="208">
        <f>SUM(R99:R104)</f>
        <v>0</v>
      </c>
      <c r="S98" s="207"/>
      <c r="T98" s="209">
        <f>SUM(T99:T104)</f>
        <v>0</v>
      </c>
      <c r="U98" s="12"/>
      <c r="V98" s="12"/>
      <c r="W98" s="12"/>
      <c r="X98" s="12"/>
      <c r="Y98" s="12"/>
      <c r="Z98" s="12"/>
      <c r="AA98" s="12"/>
      <c r="AB98" s="12"/>
      <c r="AC98" s="12"/>
      <c r="AD98" s="12"/>
      <c r="AE98" s="12"/>
      <c r="AR98" s="210" t="s">
        <v>206</v>
      </c>
      <c r="AT98" s="211" t="s">
        <v>71</v>
      </c>
      <c r="AU98" s="211" t="s">
        <v>79</v>
      </c>
      <c r="AY98" s="210" t="s">
        <v>174</v>
      </c>
      <c r="BK98" s="212">
        <f>SUM(BK99:BK104)</f>
        <v>0</v>
      </c>
    </row>
    <row r="99" s="2" customFormat="1" ht="16.5" customHeight="1">
      <c r="A99" s="40"/>
      <c r="B99" s="41"/>
      <c r="C99" s="215" t="s">
        <v>92</v>
      </c>
      <c r="D99" s="215" t="s">
        <v>176</v>
      </c>
      <c r="E99" s="216" t="s">
        <v>4178</v>
      </c>
      <c r="F99" s="217" t="s">
        <v>4179</v>
      </c>
      <c r="G99" s="218" t="s">
        <v>1400</v>
      </c>
      <c r="H99" s="219">
        <v>1</v>
      </c>
      <c r="I99" s="220"/>
      <c r="J99" s="221">
        <f>ROUND(I99*H99,2)</f>
        <v>0</v>
      </c>
      <c r="K99" s="217" t="s">
        <v>1586</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4174</v>
      </c>
      <c r="AT99" s="226" t="s">
        <v>176</v>
      </c>
      <c r="AU99" s="226" t="s">
        <v>81</v>
      </c>
      <c r="AY99" s="19" t="s">
        <v>174</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4174</v>
      </c>
      <c r="BM99" s="226" t="s">
        <v>4180</v>
      </c>
    </row>
    <row r="100" s="2" customFormat="1">
      <c r="A100" s="40"/>
      <c r="B100" s="41"/>
      <c r="C100" s="42"/>
      <c r="D100" s="228" t="s">
        <v>183</v>
      </c>
      <c r="E100" s="42"/>
      <c r="F100" s="229" t="s">
        <v>4179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183</v>
      </c>
      <c r="AU100" s="19" t="s">
        <v>81</v>
      </c>
    </row>
    <row r="101" s="2" customFormat="1" ht="16.5" customHeight="1">
      <c r="A101" s="40"/>
      <c r="B101" s="41"/>
      <c r="C101" s="215" t="s">
        <v>181</v>
      </c>
      <c r="D101" s="215" t="s">
        <v>176</v>
      </c>
      <c r="E101" s="216" t="s">
        <v>4181</v>
      </c>
      <c r="F101" s="217" t="s">
        <v>4182</v>
      </c>
      <c r="G101" s="218" t="s">
        <v>1400</v>
      </c>
      <c r="H101" s="219">
        <v>1</v>
      </c>
      <c r="I101" s="220"/>
      <c r="J101" s="221">
        <f>ROUND(I101*H101,2)</f>
        <v>0</v>
      </c>
      <c r="K101" s="217" t="s">
        <v>1586</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4174</v>
      </c>
      <c r="AT101" s="226" t="s">
        <v>176</v>
      </c>
      <c r="AU101" s="226" t="s">
        <v>81</v>
      </c>
      <c r="AY101" s="19" t="s">
        <v>174</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4174</v>
      </c>
      <c r="BM101" s="226" t="s">
        <v>4183</v>
      </c>
    </row>
    <row r="102" s="2" customFormat="1">
      <c r="A102" s="40"/>
      <c r="B102" s="41"/>
      <c r="C102" s="42"/>
      <c r="D102" s="228" t="s">
        <v>183</v>
      </c>
      <c r="E102" s="42"/>
      <c r="F102" s="229" t="s">
        <v>4182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183</v>
      </c>
      <c r="AU102" s="19" t="s">
        <v>81</v>
      </c>
    </row>
    <row r="103" s="2" customFormat="1" ht="16.5" customHeight="1">
      <c r="A103" s="40"/>
      <c r="B103" s="41"/>
      <c r="C103" s="215" t="s">
        <v>206</v>
      </c>
      <c r="D103" s="215" t="s">
        <v>176</v>
      </c>
      <c r="E103" s="216" t="s">
        <v>4184</v>
      </c>
      <c r="F103" s="217" t="s">
        <v>4185</v>
      </c>
      <c r="G103" s="218" t="s">
        <v>1400</v>
      </c>
      <c r="H103" s="219">
        <v>1</v>
      </c>
      <c r="I103" s="220"/>
      <c r="J103" s="221">
        <f>ROUND(I103*H103,2)</f>
        <v>0</v>
      </c>
      <c r="K103" s="217" t="s">
        <v>1586</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4174</v>
      </c>
      <c r="AT103" s="226" t="s">
        <v>176</v>
      </c>
      <c r="AU103" s="226" t="s">
        <v>81</v>
      </c>
      <c r="AY103" s="19" t="s">
        <v>174</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4174</v>
      </c>
      <c r="BM103" s="226" t="s">
        <v>4186</v>
      </c>
    </row>
    <row r="104" s="2" customFormat="1">
      <c r="A104" s="40"/>
      <c r="B104" s="41"/>
      <c r="C104" s="42"/>
      <c r="D104" s="228" t="s">
        <v>183</v>
      </c>
      <c r="E104" s="42"/>
      <c r="F104" s="229" t="s">
        <v>4185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183</v>
      </c>
      <c r="AU104" s="19" t="s">
        <v>81</v>
      </c>
    </row>
    <row r="105" s="12" customFormat="1" ht="22.8" customHeight="1">
      <c r="A105" s="12"/>
      <c r="B105" s="199"/>
      <c r="C105" s="200"/>
      <c r="D105" s="201" t="s">
        <v>71</v>
      </c>
      <c r="E105" s="213" t="s">
        <v>4187</v>
      </c>
      <c r="F105" s="213" t="s">
        <v>4188</v>
      </c>
      <c r="G105" s="200"/>
      <c r="H105" s="200"/>
      <c r="I105" s="203"/>
      <c r="J105" s="214">
        <f>BK105</f>
        <v>0</v>
      </c>
      <c r="K105" s="200"/>
      <c r="L105" s="205"/>
      <c r="M105" s="206"/>
      <c r="N105" s="207"/>
      <c r="O105" s="207"/>
      <c r="P105" s="208">
        <f>SUM(P106:P112)</f>
        <v>0</v>
      </c>
      <c r="Q105" s="207"/>
      <c r="R105" s="208">
        <f>SUM(R106:R112)</f>
        <v>0</v>
      </c>
      <c r="S105" s="207"/>
      <c r="T105" s="209">
        <f>SUM(T106:T112)</f>
        <v>0</v>
      </c>
      <c r="U105" s="12"/>
      <c r="V105" s="12"/>
      <c r="W105" s="12"/>
      <c r="X105" s="12"/>
      <c r="Y105" s="12"/>
      <c r="Z105" s="12"/>
      <c r="AA105" s="12"/>
      <c r="AB105" s="12"/>
      <c r="AC105" s="12"/>
      <c r="AD105" s="12"/>
      <c r="AE105" s="12"/>
      <c r="AR105" s="210" t="s">
        <v>206</v>
      </c>
      <c r="AT105" s="211" t="s">
        <v>71</v>
      </c>
      <c r="AU105" s="211" t="s">
        <v>79</v>
      </c>
      <c r="AY105" s="210" t="s">
        <v>174</v>
      </c>
      <c r="BK105" s="212">
        <f>SUM(BK106:BK112)</f>
        <v>0</v>
      </c>
    </row>
    <row r="106" s="2" customFormat="1" ht="16.5" customHeight="1">
      <c r="A106" s="40"/>
      <c r="B106" s="41"/>
      <c r="C106" s="215" t="s">
        <v>214</v>
      </c>
      <c r="D106" s="215" t="s">
        <v>176</v>
      </c>
      <c r="E106" s="216" t="s">
        <v>4189</v>
      </c>
      <c r="F106" s="217" t="s">
        <v>4190</v>
      </c>
      <c r="G106" s="218" t="s">
        <v>1400</v>
      </c>
      <c r="H106" s="219">
        <v>1</v>
      </c>
      <c r="I106" s="220"/>
      <c r="J106" s="221">
        <f>ROUND(I106*H106,2)</f>
        <v>0</v>
      </c>
      <c r="K106" s="217" t="s">
        <v>1586</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4174</v>
      </c>
      <c r="AT106" s="226" t="s">
        <v>176</v>
      </c>
      <c r="AU106" s="226" t="s">
        <v>81</v>
      </c>
      <c r="AY106" s="19" t="s">
        <v>174</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4174</v>
      </c>
      <c r="BM106" s="226" t="s">
        <v>4191</v>
      </c>
    </row>
    <row r="107" s="2" customFormat="1">
      <c r="A107" s="40"/>
      <c r="B107" s="41"/>
      <c r="C107" s="42"/>
      <c r="D107" s="228" t="s">
        <v>183</v>
      </c>
      <c r="E107" s="42"/>
      <c r="F107" s="229" t="s">
        <v>4190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183</v>
      </c>
      <c r="AU107" s="19" t="s">
        <v>81</v>
      </c>
    </row>
    <row r="108" s="2" customFormat="1" ht="16.5" customHeight="1">
      <c r="A108" s="40"/>
      <c r="B108" s="41"/>
      <c r="C108" s="215" t="s">
        <v>221</v>
      </c>
      <c r="D108" s="215" t="s">
        <v>176</v>
      </c>
      <c r="E108" s="216" t="s">
        <v>4192</v>
      </c>
      <c r="F108" s="217" t="s">
        <v>4193</v>
      </c>
      <c r="G108" s="218" t="s">
        <v>1400</v>
      </c>
      <c r="H108" s="219">
        <v>1</v>
      </c>
      <c r="I108" s="220"/>
      <c r="J108" s="221">
        <f>ROUND(I108*H108,2)</f>
        <v>0</v>
      </c>
      <c r="K108" s="217" t="s">
        <v>1586</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4174</v>
      </c>
      <c r="AT108" s="226" t="s">
        <v>176</v>
      </c>
      <c r="AU108" s="226" t="s">
        <v>81</v>
      </c>
      <c r="AY108" s="19" t="s">
        <v>174</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4174</v>
      </c>
      <c r="BM108" s="226" t="s">
        <v>4194</v>
      </c>
    </row>
    <row r="109" s="2" customFormat="1">
      <c r="A109" s="40"/>
      <c r="B109" s="41"/>
      <c r="C109" s="42"/>
      <c r="D109" s="228" t="s">
        <v>183</v>
      </c>
      <c r="E109" s="42"/>
      <c r="F109" s="229" t="s">
        <v>4193</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183</v>
      </c>
      <c r="AU109" s="19" t="s">
        <v>81</v>
      </c>
    </row>
    <row r="110" s="2" customFormat="1">
      <c r="A110" s="40"/>
      <c r="B110" s="41"/>
      <c r="C110" s="42"/>
      <c r="D110" s="228" t="s">
        <v>281</v>
      </c>
      <c r="E110" s="42"/>
      <c r="F110" s="233" t="s">
        <v>4195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281</v>
      </c>
      <c r="AU110" s="19" t="s">
        <v>81</v>
      </c>
    </row>
    <row r="111" s="2" customFormat="1" ht="16.5" customHeight="1">
      <c r="A111" s="40"/>
      <c r="B111" s="41"/>
      <c r="C111" s="215" t="s">
        <v>227</v>
      </c>
      <c r="D111" s="215" t="s">
        <v>176</v>
      </c>
      <c r="E111" s="216" t="s">
        <v>4196</v>
      </c>
      <c r="F111" s="217" t="s">
        <v>4197</v>
      </c>
      <c r="G111" s="218" t="s">
        <v>1400</v>
      </c>
      <c r="H111" s="219">
        <v>1</v>
      </c>
      <c r="I111" s="220"/>
      <c r="J111" s="221">
        <f>ROUND(I111*H111,2)</f>
        <v>0</v>
      </c>
      <c r="K111" s="217" t="s">
        <v>1586</v>
      </c>
      <c r="L111" s="46"/>
      <c r="M111" s="222" t="s">
        <v>19</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4174</v>
      </c>
      <c r="AT111" s="226" t="s">
        <v>176</v>
      </c>
      <c r="AU111" s="226" t="s">
        <v>81</v>
      </c>
      <c r="AY111" s="19" t="s">
        <v>174</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4174</v>
      </c>
      <c r="BM111" s="226" t="s">
        <v>4198</v>
      </c>
    </row>
    <row r="112" s="2" customFormat="1">
      <c r="A112" s="40"/>
      <c r="B112" s="41"/>
      <c r="C112" s="42"/>
      <c r="D112" s="228" t="s">
        <v>183</v>
      </c>
      <c r="E112" s="42"/>
      <c r="F112" s="229" t="s">
        <v>4197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183</v>
      </c>
      <c r="AU112" s="19" t="s">
        <v>81</v>
      </c>
    </row>
    <row r="113" s="12" customFormat="1" ht="22.8" customHeight="1">
      <c r="A113" s="12"/>
      <c r="B113" s="199"/>
      <c r="C113" s="200"/>
      <c r="D113" s="201" t="s">
        <v>71</v>
      </c>
      <c r="E113" s="213" t="s">
        <v>4199</v>
      </c>
      <c r="F113" s="213" t="s">
        <v>3684</v>
      </c>
      <c r="G113" s="200"/>
      <c r="H113" s="200"/>
      <c r="I113" s="203"/>
      <c r="J113" s="214">
        <f>BK113</f>
        <v>0</v>
      </c>
      <c r="K113" s="200"/>
      <c r="L113" s="205"/>
      <c r="M113" s="206"/>
      <c r="N113" s="207"/>
      <c r="O113" s="207"/>
      <c r="P113" s="208">
        <f>SUM(P114:P116)</f>
        <v>0</v>
      </c>
      <c r="Q113" s="207"/>
      <c r="R113" s="208">
        <f>SUM(R114:R116)</f>
        <v>0</v>
      </c>
      <c r="S113" s="207"/>
      <c r="T113" s="209">
        <f>SUM(T114:T116)</f>
        <v>0</v>
      </c>
      <c r="U113" s="12"/>
      <c r="V113" s="12"/>
      <c r="W113" s="12"/>
      <c r="X113" s="12"/>
      <c r="Y113" s="12"/>
      <c r="Z113" s="12"/>
      <c r="AA113" s="12"/>
      <c r="AB113" s="12"/>
      <c r="AC113" s="12"/>
      <c r="AD113" s="12"/>
      <c r="AE113" s="12"/>
      <c r="AR113" s="210" t="s">
        <v>206</v>
      </c>
      <c r="AT113" s="211" t="s">
        <v>71</v>
      </c>
      <c r="AU113" s="211" t="s">
        <v>79</v>
      </c>
      <c r="AY113" s="210" t="s">
        <v>174</v>
      </c>
      <c r="BK113" s="212">
        <f>SUM(BK114:BK116)</f>
        <v>0</v>
      </c>
    </row>
    <row r="114" s="2" customFormat="1" ht="16.5" customHeight="1">
      <c r="A114" s="40"/>
      <c r="B114" s="41"/>
      <c r="C114" s="215" t="s">
        <v>233</v>
      </c>
      <c r="D114" s="215" t="s">
        <v>176</v>
      </c>
      <c r="E114" s="216" t="s">
        <v>4200</v>
      </c>
      <c r="F114" s="217" t="s">
        <v>4201</v>
      </c>
      <c r="G114" s="218" t="s">
        <v>1400</v>
      </c>
      <c r="H114" s="219">
        <v>1</v>
      </c>
      <c r="I114" s="220"/>
      <c r="J114" s="221">
        <f>ROUND(I114*H114,2)</f>
        <v>0</v>
      </c>
      <c r="K114" s="217" t="s">
        <v>1586</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4174</v>
      </c>
      <c r="AT114" s="226" t="s">
        <v>176</v>
      </c>
      <c r="AU114" s="226" t="s">
        <v>81</v>
      </c>
      <c r="AY114" s="19" t="s">
        <v>174</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4174</v>
      </c>
      <c r="BM114" s="226" t="s">
        <v>4202</v>
      </c>
    </row>
    <row r="115" s="2" customFormat="1">
      <c r="A115" s="40"/>
      <c r="B115" s="41"/>
      <c r="C115" s="42"/>
      <c r="D115" s="228" t="s">
        <v>183</v>
      </c>
      <c r="E115" s="42"/>
      <c r="F115" s="229" t="s">
        <v>4201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183</v>
      </c>
      <c r="AU115" s="19" t="s">
        <v>81</v>
      </c>
    </row>
    <row r="116" s="2" customFormat="1">
      <c r="A116" s="40"/>
      <c r="B116" s="41"/>
      <c r="C116" s="42"/>
      <c r="D116" s="228" t="s">
        <v>281</v>
      </c>
      <c r="E116" s="42"/>
      <c r="F116" s="233" t="s">
        <v>4203</v>
      </c>
      <c r="G116" s="42"/>
      <c r="H116" s="42"/>
      <c r="I116" s="230"/>
      <c r="J116" s="42"/>
      <c r="K116" s="42"/>
      <c r="L116" s="46"/>
      <c r="M116" s="265"/>
      <c r="N116" s="266"/>
      <c r="O116" s="267"/>
      <c r="P116" s="267"/>
      <c r="Q116" s="267"/>
      <c r="R116" s="267"/>
      <c r="S116" s="267"/>
      <c r="T116" s="268"/>
      <c r="U116" s="40"/>
      <c r="V116" s="40"/>
      <c r="W116" s="40"/>
      <c r="X116" s="40"/>
      <c r="Y116" s="40"/>
      <c r="Z116" s="40"/>
      <c r="AA116" s="40"/>
      <c r="AB116" s="40"/>
      <c r="AC116" s="40"/>
      <c r="AD116" s="40"/>
      <c r="AE116" s="40"/>
      <c r="AT116" s="19" t="s">
        <v>281</v>
      </c>
      <c r="AU116" s="19" t="s">
        <v>81</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2OgJgurv85p61k5yV5Y50khht7kjnqtpM9vgf5fJOHh6ihgs3NQBnkn50eVKY0uaanncPG2ppsNtnKece9WReQ==" hashValue="33Ogea1hn+C99DqnRH/czTPDgg66sdXasoNrJQAQPu4KdctY+dO1mbm1YaZPRQXbyz0hO+9U71r4umR4SjuBSA==" algorithmName="SHA-512" password="ED5F"/>
  <autoFilter ref="C89:K11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7" customFormat="1" ht="45" customHeight="1">
      <c r="B3" s="297"/>
      <c r="C3" s="298" t="s">
        <v>4204</v>
      </c>
      <c r="D3" s="298"/>
      <c r="E3" s="298"/>
      <c r="F3" s="298"/>
      <c r="G3" s="298"/>
      <c r="H3" s="298"/>
      <c r="I3" s="298"/>
      <c r="J3" s="298"/>
      <c r="K3" s="299"/>
    </row>
    <row r="4" s="1" customFormat="1" ht="25.5" customHeight="1">
      <c r="B4" s="300"/>
      <c r="C4" s="301" t="s">
        <v>4205</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4206</v>
      </c>
      <c r="D6" s="304"/>
      <c r="E6" s="304"/>
      <c r="F6" s="304"/>
      <c r="G6" s="304"/>
      <c r="H6" s="304"/>
      <c r="I6" s="304"/>
      <c r="J6" s="304"/>
      <c r="K6" s="302"/>
    </row>
    <row r="7" s="1" customFormat="1" ht="15" customHeight="1">
      <c r="B7" s="305"/>
      <c r="C7" s="304" t="s">
        <v>4207</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4208</v>
      </c>
      <c r="D9" s="304"/>
      <c r="E9" s="304"/>
      <c r="F9" s="304"/>
      <c r="G9" s="304"/>
      <c r="H9" s="304"/>
      <c r="I9" s="304"/>
      <c r="J9" s="304"/>
      <c r="K9" s="302"/>
    </row>
    <row r="10" s="1" customFormat="1" ht="15" customHeight="1">
      <c r="B10" s="305"/>
      <c r="C10" s="304"/>
      <c r="D10" s="304" t="s">
        <v>4209</v>
      </c>
      <c r="E10" s="304"/>
      <c r="F10" s="304"/>
      <c r="G10" s="304"/>
      <c r="H10" s="304"/>
      <c r="I10" s="304"/>
      <c r="J10" s="304"/>
      <c r="K10" s="302"/>
    </row>
    <row r="11" s="1" customFormat="1" ht="15" customHeight="1">
      <c r="B11" s="305"/>
      <c r="C11" s="306"/>
      <c r="D11" s="304" t="s">
        <v>4210</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4211</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4212</v>
      </c>
      <c r="E15" s="304"/>
      <c r="F15" s="304"/>
      <c r="G15" s="304"/>
      <c r="H15" s="304"/>
      <c r="I15" s="304"/>
      <c r="J15" s="304"/>
      <c r="K15" s="302"/>
    </row>
    <row r="16" s="1" customFormat="1" ht="15" customHeight="1">
      <c r="B16" s="305"/>
      <c r="C16" s="306"/>
      <c r="D16" s="304" t="s">
        <v>4213</v>
      </c>
      <c r="E16" s="304"/>
      <c r="F16" s="304"/>
      <c r="G16" s="304"/>
      <c r="H16" s="304"/>
      <c r="I16" s="304"/>
      <c r="J16" s="304"/>
      <c r="K16" s="302"/>
    </row>
    <row r="17" s="1" customFormat="1" ht="15" customHeight="1">
      <c r="B17" s="305"/>
      <c r="C17" s="306"/>
      <c r="D17" s="304" t="s">
        <v>4214</v>
      </c>
      <c r="E17" s="304"/>
      <c r="F17" s="304"/>
      <c r="G17" s="304"/>
      <c r="H17" s="304"/>
      <c r="I17" s="304"/>
      <c r="J17" s="304"/>
      <c r="K17" s="302"/>
    </row>
    <row r="18" s="1" customFormat="1" ht="15" customHeight="1">
      <c r="B18" s="305"/>
      <c r="C18" s="306"/>
      <c r="D18" s="306"/>
      <c r="E18" s="308" t="s">
        <v>78</v>
      </c>
      <c r="F18" s="304" t="s">
        <v>4215</v>
      </c>
      <c r="G18" s="304"/>
      <c r="H18" s="304"/>
      <c r="I18" s="304"/>
      <c r="J18" s="304"/>
      <c r="K18" s="302"/>
    </row>
    <row r="19" s="1" customFormat="1" ht="15" customHeight="1">
      <c r="B19" s="305"/>
      <c r="C19" s="306"/>
      <c r="D19" s="306"/>
      <c r="E19" s="308" t="s">
        <v>4216</v>
      </c>
      <c r="F19" s="304" t="s">
        <v>4217</v>
      </c>
      <c r="G19" s="304"/>
      <c r="H19" s="304"/>
      <c r="I19" s="304"/>
      <c r="J19" s="304"/>
      <c r="K19" s="302"/>
    </row>
    <row r="20" s="1" customFormat="1" ht="15" customHeight="1">
      <c r="B20" s="305"/>
      <c r="C20" s="306"/>
      <c r="D20" s="306"/>
      <c r="E20" s="308" t="s">
        <v>4218</v>
      </c>
      <c r="F20" s="304" t="s">
        <v>4219</v>
      </c>
      <c r="G20" s="304"/>
      <c r="H20" s="304"/>
      <c r="I20" s="304"/>
      <c r="J20" s="304"/>
      <c r="K20" s="302"/>
    </row>
    <row r="21" s="1" customFormat="1" ht="15" customHeight="1">
      <c r="B21" s="305"/>
      <c r="C21" s="306"/>
      <c r="D21" s="306"/>
      <c r="E21" s="308" t="s">
        <v>4220</v>
      </c>
      <c r="F21" s="304" t="s">
        <v>4221</v>
      </c>
      <c r="G21" s="304"/>
      <c r="H21" s="304"/>
      <c r="I21" s="304"/>
      <c r="J21" s="304"/>
      <c r="K21" s="302"/>
    </row>
    <row r="22" s="1" customFormat="1" ht="15" customHeight="1">
      <c r="B22" s="305"/>
      <c r="C22" s="306"/>
      <c r="D22" s="306"/>
      <c r="E22" s="308" t="s">
        <v>4222</v>
      </c>
      <c r="F22" s="304" t="s">
        <v>4223</v>
      </c>
      <c r="G22" s="304"/>
      <c r="H22" s="304"/>
      <c r="I22" s="304"/>
      <c r="J22" s="304"/>
      <c r="K22" s="302"/>
    </row>
    <row r="23" s="1" customFormat="1" ht="15" customHeight="1">
      <c r="B23" s="305"/>
      <c r="C23" s="306"/>
      <c r="D23" s="306"/>
      <c r="E23" s="308" t="s">
        <v>85</v>
      </c>
      <c r="F23" s="304" t="s">
        <v>4224</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4225</v>
      </c>
      <c r="D25" s="304"/>
      <c r="E25" s="304"/>
      <c r="F25" s="304"/>
      <c r="G25" s="304"/>
      <c r="H25" s="304"/>
      <c r="I25" s="304"/>
      <c r="J25" s="304"/>
      <c r="K25" s="302"/>
    </row>
    <row r="26" s="1" customFormat="1" ht="15" customHeight="1">
      <c r="B26" s="305"/>
      <c r="C26" s="304" t="s">
        <v>4226</v>
      </c>
      <c r="D26" s="304"/>
      <c r="E26" s="304"/>
      <c r="F26" s="304"/>
      <c r="G26" s="304"/>
      <c r="H26" s="304"/>
      <c r="I26" s="304"/>
      <c r="J26" s="304"/>
      <c r="K26" s="302"/>
    </row>
    <row r="27" s="1" customFormat="1" ht="15" customHeight="1">
      <c r="B27" s="305"/>
      <c r="C27" s="304"/>
      <c r="D27" s="304" t="s">
        <v>4227</v>
      </c>
      <c r="E27" s="304"/>
      <c r="F27" s="304"/>
      <c r="G27" s="304"/>
      <c r="H27" s="304"/>
      <c r="I27" s="304"/>
      <c r="J27" s="304"/>
      <c r="K27" s="302"/>
    </row>
    <row r="28" s="1" customFormat="1" ht="15" customHeight="1">
      <c r="B28" s="305"/>
      <c r="C28" s="306"/>
      <c r="D28" s="304" t="s">
        <v>4228</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4229</v>
      </c>
      <c r="E30" s="304"/>
      <c r="F30" s="304"/>
      <c r="G30" s="304"/>
      <c r="H30" s="304"/>
      <c r="I30" s="304"/>
      <c r="J30" s="304"/>
      <c r="K30" s="302"/>
    </row>
    <row r="31" s="1" customFormat="1" ht="15" customHeight="1">
      <c r="B31" s="305"/>
      <c r="C31" s="306"/>
      <c r="D31" s="304" t="s">
        <v>4230</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4231</v>
      </c>
      <c r="E33" s="304"/>
      <c r="F33" s="304"/>
      <c r="G33" s="304"/>
      <c r="H33" s="304"/>
      <c r="I33" s="304"/>
      <c r="J33" s="304"/>
      <c r="K33" s="302"/>
    </row>
    <row r="34" s="1" customFormat="1" ht="15" customHeight="1">
      <c r="B34" s="305"/>
      <c r="C34" s="306"/>
      <c r="D34" s="304" t="s">
        <v>4232</v>
      </c>
      <c r="E34" s="304"/>
      <c r="F34" s="304"/>
      <c r="G34" s="304"/>
      <c r="H34" s="304"/>
      <c r="I34" s="304"/>
      <c r="J34" s="304"/>
      <c r="K34" s="302"/>
    </row>
    <row r="35" s="1" customFormat="1" ht="15" customHeight="1">
      <c r="B35" s="305"/>
      <c r="C35" s="306"/>
      <c r="D35" s="304" t="s">
        <v>4233</v>
      </c>
      <c r="E35" s="304"/>
      <c r="F35" s="304"/>
      <c r="G35" s="304"/>
      <c r="H35" s="304"/>
      <c r="I35" s="304"/>
      <c r="J35" s="304"/>
      <c r="K35" s="302"/>
    </row>
    <row r="36" s="1" customFormat="1" ht="15" customHeight="1">
      <c r="B36" s="305"/>
      <c r="C36" s="306"/>
      <c r="D36" s="304"/>
      <c r="E36" s="307" t="s">
        <v>160</v>
      </c>
      <c r="F36" s="304"/>
      <c r="G36" s="304" t="s">
        <v>4234</v>
      </c>
      <c r="H36" s="304"/>
      <c r="I36" s="304"/>
      <c r="J36" s="304"/>
      <c r="K36" s="302"/>
    </row>
    <row r="37" s="1" customFormat="1" ht="30.75" customHeight="1">
      <c r="B37" s="305"/>
      <c r="C37" s="306"/>
      <c r="D37" s="304"/>
      <c r="E37" s="307" t="s">
        <v>4235</v>
      </c>
      <c r="F37" s="304"/>
      <c r="G37" s="304" t="s">
        <v>4236</v>
      </c>
      <c r="H37" s="304"/>
      <c r="I37" s="304"/>
      <c r="J37" s="304"/>
      <c r="K37" s="302"/>
    </row>
    <row r="38" s="1" customFormat="1" ht="15" customHeight="1">
      <c r="B38" s="305"/>
      <c r="C38" s="306"/>
      <c r="D38" s="304"/>
      <c r="E38" s="307" t="s">
        <v>53</v>
      </c>
      <c r="F38" s="304"/>
      <c r="G38" s="304" t="s">
        <v>4237</v>
      </c>
      <c r="H38" s="304"/>
      <c r="I38" s="304"/>
      <c r="J38" s="304"/>
      <c r="K38" s="302"/>
    </row>
    <row r="39" s="1" customFormat="1" ht="15" customHeight="1">
      <c r="B39" s="305"/>
      <c r="C39" s="306"/>
      <c r="D39" s="304"/>
      <c r="E39" s="307" t="s">
        <v>54</v>
      </c>
      <c r="F39" s="304"/>
      <c r="G39" s="304" t="s">
        <v>4238</v>
      </c>
      <c r="H39" s="304"/>
      <c r="I39" s="304"/>
      <c r="J39" s="304"/>
      <c r="K39" s="302"/>
    </row>
    <row r="40" s="1" customFormat="1" ht="15" customHeight="1">
      <c r="B40" s="305"/>
      <c r="C40" s="306"/>
      <c r="D40" s="304"/>
      <c r="E40" s="307" t="s">
        <v>161</v>
      </c>
      <c r="F40" s="304"/>
      <c r="G40" s="304" t="s">
        <v>4239</v>
      </c>
      <c r="H40" s="304"/>
      <c r="I40" s="304"/>
      <c r="J40" s="304"/>
      <c r="K40" s="302"/>
    </row>
    <row r="41" s="1" customFormat="1" ht="15" customHeight="1">
      <c r="B41" s="305"/>
      <c r="C41" s="306"/>
      <c r="D41" s="304"/>
      <c r="E41" s="307" t="s">
        <v>162</v>
      </c>
      <c r="F41" s="304"/>
      <c r="G41" s="304" t="s">
        <v>4240</v>
      </c>
      <c r="H41" s="304"/>
      <c r="I41" s="304"/>
      <c r="J41" s="304"/>
      <c r="K41" s="302"/>
    </row>
    <row r="42" s="1" customFormat="1" ht="15" customHeight="1">
      <c r="B42" s="305"/>
      <c r="C42" s="306"/>
      <c r="D42" s="304"/>
      <c r="E42" s="307" t="s">
        <v>4241</v>
      </c>
      <c r="F42" s="304"/>
      <c r="G42" s="304" t="s">
        <v>4242</v>
      </c>
      <c r="H42" s="304"/>
      <c r="I42" s="304"/>
      <c r="J42" s="304"/>
      <c r="K42" s="302"/>
    </row>
    <row r="43" s="1" customFormat="1" ht="15" customHeight="1">
      <c r="B43" s="305"/>
      <c r="C43" s="306"/>
      <c r="D43" s="304"/>
      <c r="E43" s="307"/>
      <c r="F43" s="304"/>
      <c r="G43" s="304" t="s">
        <v>4243</v>
      </c>
      <c r="H43" s="304"/>
      <c r="I43" s="304"/>
      <c r="J43" s="304"/>
      <c r="K43" s="302"/>
    </row>
    <row r="44" s="1" customFormat="1" ht="15" customHeight="1">
      <c r="B44" s="305"/>
      <c r="C44" s="306"/>
      <c r="D44" s="304"/>
      <c r="E44" s="307" t="s">
        <v>4244</v>
      </c>
      <c r="F44" s="304"/>
      <c r="G44" s="304" t="s">
        <v>4245</v>
      </c>
      <c r="H44" s="304"/>
      <c r="I44" s="304"/>
      <c r="J44" s="304"/>
      <c r="K44" s="302"/>
    </row>
    <row r="45" s="1" customFormat="1" ht="15" customHeight="1">
      <c r="B45" s="305"/>
      <c r="C45" s="306"/>
      <c r="D45" s="304"/>
      <c r="E45" s="307" t="s">
        <v>164</v>
      </c>
      <c r="F45" s="304"/>
      <c r="G45" s="304" t="s">
        <v>4246</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4247</v>
      </c>
      <c r="E47" s="304"/>
      <c r="F47" s="304"/>
      <c r="G47" s="304"/>
      <c r="H47" s="304"/>
      <c r="I47" s="304"/>
      <c r="J47" s="304"/>
      <c r="K47" s="302"/>
    </row>
    <row r="48" s="1" customFormat="1" ht="15" customHeight="1">
      <c r="B48" s="305"/>
      <c r="C48" s="306"/>
      <c r="D48" s="306"/>
      <c r="E48" s="304" t="s">
        <v>4248</v>
      </c>
      <c r="F48" s="304"/>
      <c r="G48" s="304"/>
      <c r="H48" s="304"/>
      <c r="I48" s="304"/>
      <c r="J48" s="304"/>
      <c r="K48" s="302"/>
    </row>
    <row r="49" s="1" customFormat="1" ht="15" customHeight="1">
      <c r="B49" s="305"/>
      <c r="C49" s="306"/>
      <c r="D49" s="306"/>
      <c r="E49" s="304" t="s">
        <v>4249</v>
      </c>
      <c r="F49" s="304"/>
      <c r="G49" s="304"/>
      <c r="H49" s="304"/>
      <c r="I49" s="304"/>
      <c r="J49" s="304"/>
      <c r="K49" s="302"/>
    </row>
    <row r="50" s="1" customFormat="1" ht="15" customHeight="1">
      <c r="B50" s="305"/>
      <c r="C50" s="306"/>
      <c r="D50" s="306"/>
      <c r="E50" s="304" t="s">
        <v>4250</v>
      </c>
      <c r="F50" s="304"/>
      <c r="G50" s="304"/>
      <c r="H50" s="304"/>
      <c r="I50" s="304"/>
      <c r="J50" s="304"/>
      <c r="K50" s="302"/>
    </row>
    <row r="51" s="1" customFormat="1" ht="15" customHeight="1">
      <c r="B51" s="305"/>
      <c r="C51" s="306"/>
      <c r="D51" s="304" t="s">
        <v>4251</v>
      </c>
      <c r="E51" s="304"/>
      <c r="F51" s="304"/>
      <c r="G51" s="304"/>
      <c r="H51" s="304"/>
      <c r="I51" s="304"/>
      <c r="J51" s="304"/>
      <c r="K51" s="302"/>
    </row>
    <row r="52" s="1" customFormat="1" ht="25.5" customHeight="1">
      <c r="B52" s="300"/>
      <c r="C52" s="301" t="s">
        <v>4252</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4253</v>
      </c>
      <c r="D54" s="304"/>
      <c r="E54" s="304"/>
      <c r="F54" s="304"/>
      <c r="G54" s="304"/>
      <c r="H54" s="304"/>
      <c r="I54" s="304"/>
      <c r="J54" s="304"/>
      <c r="K54" s="302"/>
    </row>
    <row r="55" s="1" customFormat="1" ht="15" customHeight="1">
      <c r="B55" s="300"/>
      <c r="C55" s="304" t="s">
        <v>4254</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4255</v>
      </c>
      <c r="D57" s="304"/>
      <c r="E57" s="304"/>
      <c r="F57" s="304"/>
      <c r="G57" s="304"/>
      <c r="H57" s="304"/>
      <c r="I57" s="304"/>
      <c r="J57" s="304"/>
      <c r="K57" s="302"/>
    </row>
    <row r="58" s="1" customFormat="1" ht="15" customHeight="1">
      <c r="B58" s="300"/>
      <c r="C58" s="306"/>
      <c r="D58" s="304" t="s">
        <v>4256</v>
      </c>
      <c r="E58" s="304"/>
      <c r="F58" s="304"/>
      <c r="G58" s="304"/>
      <c r="H58" s="304"/>
      <c r="I58" s="304"/>
      <c r="J58" s="304"/>
      <c r="K58" s="302"/>
    </row>
    <row r="59" s="1" customFormat="1" ht="15" customHeight="1">
      <c r="B59" s="300"/>
      <c r="C59" s="306"/>
      <c r="D59" s="304" t="s">
        <v>4257</v>
      </c>
      <c r="E59" s="304"/>
      <c r="F59" s="304"/>
      <c r="G59" s="304"/>
      <c r="H59" s="304"/>
      <c r="I59" s="304"/>
      <c r="J59" s="304"/>
      <c r="K59" s="302"/>
    </row>
    <row r="60" s="1" customFormat="1" ht="15" customHeight="1">
      <c r="B60" s="300"/>
      <c r="C60" s="306"/>
      <c r="D60" s="304" t="s">
        <v>4258</v>
      </c>
      <c r="E60" s="304"/>
      <c r="F60" s="304"/>
      <c r="G60" s="304"/>
      <c r="H60" s="304"/>
      <c r="I60" s="304"/>
      <c r="J60" s="304"/>
      <c r="K60" s="302"/>
    </row>
    <row r="61" s="1" customFormat="1" ht="15" customHeight="1">
      <c r="B61" s="300"/>
      <c r="C61" s="306"/>
      <c r="D61" s="304" t="s">
        <v>4259</v>
      </c>
      <c r="E61" s="304"/>
      <c r="F61" s="304"/>
      <c r="G61" s="304"/>
      <c r="H61" s="304"/>
      <c r="I61" s="304"/>
      <c r="J61" s="304"/>
      <c r="K61" s="302"/>
    </row>
    <row r="62" s="1" customFormat="1" ht="15" customHeight="1">
      <c r="B62" s="300"/>
      <c r="C62" s="306"/>
      <c r="D62" s="309" t="s">
        <v>4260</v>
      </c>
      <c r="E62" s="309"/>
      <c r="F62" s="309"/>
      <c r="G62" s="309"/>
      <c r="H62" s="309"/>
      <c r="I62" s="309"/>
      <c r="J62" s="309"/>
      <c r="K62" s="302"/>
    </row>
    <row r="63" s="1" customFormat="1" ht="15" customHeight="1">
      <c r="B63" s="300"/>
      <c r="C63" s="306"/>
      <c r="D63" s="304" t="s">
        <v>4261</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4262</v>
      </c>
      <c r="E65" s="304"/>
      <c r="F65" s="304"/>
      <c r="G65" s="304"/>
      <c r="H65" s="304"/>
      <c r="I65" s="304"/>
      <c r="J65" s="304"/>
      <c r="K65" s="302"/>
    </row>
    <row r="66" s="1" customFormat="1" ht="15" customHeight="1">
      <c r="B66" s="300"/>
      <c r="C66" s="306"/>
      <c r="D66" s="309" t="s">
        <v>4263</v>
      </c>
      <c r="E66" s="309"/>
      <c r="F66" s="309"/>
      <c r="G66" s="309"/>
      <c r="H66" s="309"/>
      <c r="I66" s="309"/>
      <c r="J66" s="309"/>
      <c r="K66" s="302"/>
    </row>
    <row r="67" s="1" customFormat="1" ht="15" customHeight="1">
      <c r="B67" s="300"/>
      <c r="C67" s="306"/>
      <c r="D67" s="304" t="s">
        <v>4264</v>
      </c>
      <c r="E67" s="304"/>
      <c r="F67" s="304"/>
      <c r="G67" s="304"/>
      <c r="H67" s="304"/>
      <c r="I67" s="304"/>
      <c r="J67" s="304"/>
      <c r="K67" s="302"/>
    </row>
    <row r="68" s="1" customFormat="1" ht="15" customHeight="1">
      <c r="B68" s="300"/>
      <c r="C68" s="306"/>
      <c r="D68" s="304" t="s">
        <v>4265</v>
      </c>
      <c r="E68" s="304"/>
      <c r="F68" s="304"/>
      <c r="G68" s="304"/>
      <c r="H68" s="304"/>
      <c r="I68" s="304"/>
      <c r="J68" s="304"/>
      <c r="K68" s="302"/>
    </row>
    <row r="69" s="1" customFormat="1" ht="15" customHeight="1">
      <c r="B69" s="300"/>
      <c r="C69" s="306"/>
      <c r="D69" s="304" t="s">
        <v>4266</v>
      </c>
      <c r="E69" s="304"/>
      <c r="F69" s="304"/>
      <c r="G69" s="304"/>
      <c r="H69" s="304"/>
      <c r="I69" s="304"/>
      <c r="J69" s="304"/>
      <c r="K69" s="302"/>
    </row>
    <row r="70" s="1" customFormat="1" ht="15" customHeight="1">
      <c r="B70" s="300"/>
      <c r="C70" s="306"/>
      <c r="D70" s="304" t="s">
        <v>4267</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4268</v>
      </c>
      <c r="D75" s="320"/>
      <c r="E75" s="320"/>
      <c r="F75" s="320"/>
      <c r="G75" s="320"/>
      <c r="H75" s="320"/>
      <c r="I75" s="320"/>
      <c r="J75" s="320"/>
      <c r="K75" s="321"/>
    </row>
    <row r="76" s="1" customFormat="1" ht="17.25" customHeight="1">
      <c r="B76" s="319"/>
      <c r="C76" s="322" t="s">
        <v>4269</v>
      </c>
      <c r="D76" s="322"/>
      <c r="E76" s="322"/>
      <c r="F76" s="322" t="s">
        <v>4270</v>
      </c>
      <c r="G76" s="323"/>
      <c r="H76" s="322" t="s">
        <v>54</v>
      </c>
      <c r="I76" s="322" t="s">
        <v>57</v>
      </c>
      <c r="J76" s="322" t="s">
        <v>4271</v>
      </c>
      <c r="K76" s="321"/>
    </row>
    <row r="77" s="1" customFormat="1" ht="17.25" customHeight="1">
      <c r="B77" s="319"/>
      <c r="C77" s="324" t="s">
        <v>4272</v>
      </c>
      <c r="D77" s="324"/>
      <c r="E77" s="324"/>
      <c r="F77" s="325" t="s">
        <v>4273</v>
      </c>
      <c r="G77" s="326"/>
      <c r="H77" s="324"/>
      <c r="I77" s="324"/>
      <c r="J77" s="324" t="s">
        <v>4274</v>
      </c>
      <c r="K77" s="321"/>
    </row>
    <row r="78" s="1" customFormat="1" ht="5.25" customHeight="1">
      <c r="B78" s="319"/>
      <c r="C78" s="327"/>
      <c r="D78" s="327"/>
      <c r="E78" s="327"/>
      <c r="F78" s="327"/>
      <c r="G78" s="328"/>
      <c r="H78" s="327"/>
      <c r="I78" s="327"/>
      <c r="J78" s="327"/>
      <c r="K78" s="321"/>
    </row>
    <row r="79" s="1" customFormat="1" ht="15" customHeight="1">
      <c r="B79" s="319"/>
      <c r="C79" s="307" t="s">
        <v>53</v>
      </c>
      <c r="D79" s="329"/>
      <c r="E79" s="329"/>
      <c r="F79" s="330" t="s">
        <v>4275</v>
      </c>
      <c r="G79" s="331"/>
      <c r="H79" s="307" t="s">
        <v>4276</v>
      </c>
      <c r="I79" s="307" t="s">
        <v>4277</v>
      </c>
      <c r="J79" s="307">
        <v>20</v>
      </c>
      <c r="K79" s="321"/>
    </row>
    <row r="80" s="1" customFormat="1" ht="15" customHeight="1">
      <c r="B80" s="319"/>
      <c r="C80" s="307" t="s">
        <v>4278</v>
      </c>
      <c r="D80" s="307"/>
      <c r="E80" s="307"/>
      <c r="F80" s="330" t="s">
        <v>4275</v>
      </c>
      <c r="G80" s="331"/>
      <c r="H80" s="307" t="s">
        <v>4279</v>
      </c>
      <c r="I80" s="307" t="s">
        <v>4277</v>
      </c>
      <c r="J80" s="307">
        <v>120</v>
      </c>
      <c r="K80" s="321"/>
    </row>
    <row r="81" s="1" customFormat="1" ht="15" customHeight="1">
      <c r="B81" s="332"/>
      <c r="C81" s="307" t="s">
        <v>4280</v>
      </c>
      <c r="D81" s="307"/>
      <c r="E81" s="307"/>
      <c r="F81" s="330" t="s">
        <v>4281</v>
      </c>
      <c r="G81" s="331"/>
      <c r="H81" s="307" t="s">
        <v>4282</v>
      </c>
      <c r="I81" s="307" t="s">
        <v>4277</v>
      </c>
      <c r="J81" s="307">
        <v>50</v>
      </c>
      <c r="K81" s="321"/>
    </row>
    <row r="82" s="1" customFormat="1" ht="15" customHeight="1">
      <c r="B82" s="332"/>
      <c r="C82" s="307" t="s">
        <v>4283</v>
      </c>
      <c r="D82" s="307"/>
      <c r="E82" s="307"/>
      <c r="F82" s="330" t="s">
        <v>4275</v>
      </c>
      <c r="G82" s="331"/>
      <c r="H82" s="307" t="s">
        <v>4284</v>
      </c>
      <c r="I82" s="307" t="s">
        <v>4285</v>
      </c>
      <c r="J82" s="307"/>
      <c r="K82" s="321"/>
    </row>
    <row r="83" s="1" customFormat="1" ht="15" customHeight="1">
      <c r="B83" s="332"/>
      <c r="C83" s="333" t="s">
        <v>4286</v>
      </c>
      <c r="D83" s="333"/>
      <c r="E83" s="333"/>
      <c r="F83" s="334" t="s">
        <v>4281</v>
      </c>
      <c r="G83" s="333"/>
      <c r="H83" s="333" t="s">
        <v>4287</v>
      </c>
      <c r="I83" s="333" t="s">
        <v>4277</v>
      </c>
      <c r="J83" s="333">
        <v>15</v>
      </c>
      <c r="K83" s="321"/>
    </row>
    <row r="84" s="1" customFormat="1" ht="15" customHeight="1">
      <c r="B84" s="332"/>
      <c r="C84" s="333" t="s">
        <v>4288</v>
      </c>
      <c r="D84" s="333"/>
      <c r="E84" s="333"/>
      <c r="F84" s="334" t="s">
        <v>4281</v>
      </c>
      <c r="G84" s="333"/>
      <c r="H84" s="333" t="s">
        <v>4289</v>
      </c>
      <c r="I84" s="333" t="s">
        <v>4277</v>
      </c>
      <c r="J84" s="333">
        <v>15</v>
      </c>
      <c r="K84" s="321"/>
    </row>
    <row r="85" s="1" customFormat="1" ht="15" customHeight="1">
      <c r="B85" s="332"/>
      <c r="C85" s="333" t="s">
        <v>4290</v>
      </c>
      <c r="D85" s="333"/>
      <c r="E85" s="333"/>
      <c r="F85" s="334" t="s">
        <v>4281</v>
      </c>
      <c r="G85" s="333"/>
      <c r="H85" s="333" t="s">
        <v>4291</v>
      </c>
      <c r="I85" s="333" t="s">
        <v>4277</v>
      </c>
      <c r="J85" s="333">
        <v>20</v>
      </c>
      <c r="K85" s="321"/>
    </row>
    <row r="86" s="1" customFormat="1" ht="15" customHeight="1">
      <c r="B86" s="332"/>
      <c r="C86" s="333" t="s">
        <v>4292</v>
      </c>
      <c r="D86" s="333"/>
      <c r="E86" s="333"/>
      <c r="F86" s="334" t="s">
        <v>4281</v>
      </c>
      <c r="G86" s="333"/>
      <c r="H86" s="333" t="s">
        <v>4293</v>
      </c>
      <c r="I86" s="333" t="s">
        <v>4277</v>
      </c>
      <c r="J86" s="333">
        <v>20</v>
      </c>
      <c r="K86" s="321"/>
    </row>
    <row r="87" s="1" customFormat="1" ht="15" customHeight="1">
      <c r="B87" s="332"/>
      <c r="C87" s="307" t="s">
        <v>4294</v>
      </c>
      <c r="D87" s="307"/>
      <c r="E87" s="307"/>
      <c r="F87" s="330" t="s">
        <v>4281</v>
      </c>
      <c r="G87" s="331"/>
      <c r="H87" s="307" t="s">
        <v>4295</v>
      </c>
      <c r="I87" s="307" t="s">
        <v>4277</v>
      </c>
      <c r="J87" s="307">
        <v>50</v>
      </c>
      <c r="K87" s="321"/>
    </row>
    <row r="88" s="1" customFormat="1" ht="15" customHeight="1">
      <c r="B88" s="332"/>
      <c r="C88" s="307" t="s">
        <v>4296</v>
      </c>
      <c r="D88" s="307"/>
      <c r="E88" s="307"/>
      <c r="F88" s="330" t="s">
        <v>4281</v>
      </c>
      <c r="G88" s="331"/>
      <c r="H88" s="307" t="s">
        <v>4297</v>
      </c>
      <c r="I88" s="307" t="s">
        <v>4277</v>
      </c>
      <c r="J88" s="307">
        <v>20</v>
      </c>
      <c r="K88" s="321"/>
    </row>
    <row r="89" s="1" customFormat="1" ht="15" customHeight="1">
      <c r="B89" s="332"/>
      <c r="C89" s="307" t="s">
        <v>4298</v>
      </c>
      <c r="D89" s="307"/>
      <c r="E89" s="307"/>
      <c r="F89" s="330" t="s">
        <v>4281</v>
      </c>
      <c r="G89" s="331"/>
      <c r="H89" s="307" t="s">
        <v>4299</v>
      </c>
      <c r="I89" s="307" t="s">
        <v>4277</v>
      </c>
      <c r="J89" s="307">
        <v>20</v>
      </c>
      <c r="K89" s="321"/>
    </row>
    <row r="90" s="1" customFormat="1" ht="15" customHeight="1">
      <c r="B90" s="332"/>
      <c r="C90" s="307" t="s">
        <v>4300</v>
      </c>
      <c r="D90" s="307"/>
      <c r="E90" s="307"/>
      <c r="F90" s="330" t="s">
        <v>4281</v>
      </c>
      <c r="G90" s="331"/>
      <c r="H90" s="307" t="s">
        <v>4301</v>
      </c>
      <c r="I90" s="307" t="s">
        <v>4277</v>
      </c>
      <c r="J90" s="307">
        <v>50</v>
      </c>
      <c r="K90" s="321"/>
    </row>
    <row r="91" s="1" customFormat="1" ht="15" customHeight="1">
      <c r="B91" s="332"/>
      <c r="C91" s="307" t="s">
        <v>4302</v>
      </c>
      <c r="D91" s="307"/>
      <c r="E91" s="307"/>
      <c r="F91" s="330" t="s">
        <v>4281</v>
      </c>
      <c r="G91" s="331"/>
      <c r="H91" s="307" t="s">
        <v>4302</v>
      </c>
      <c r="I91" s="307" t="s">
        <v>4277</v>
      </c>
      <c r="J91" s="307">
        <v>50</v>
      </c>
      <c r="K91" s="321"/>
    </row>
    <row r="92" s="1" customFormat="1" ht="15" customHeight="1">
      <c r="B92" s="332"/>
      <c r="C92" s="307" t="s">
        <v>4303</v>
      </c>
      <c r="D92" s="307"/>
      <c r="E92" s="307"/>
      <c r="F92" s="330" t="s">
        <v>4281</v>
      </c>
      <c r="G92" s="331"/>
      <c r="H92" s="307" t="s">
        <v>4304</v>
      </c>
      <c r="I92" s="307" t="s">
        <v>4277</v>
      </c>
      <c r="J92" s="307">
        <v>255</v>
      </c>
      <c r="K92" s="321"/>
    </row>
    <row r="93" s="1" customFormat="1" ht="15" customHeight="1">
      <c r="B93" s="332"/>
      <c r="C93" s="307" t="s">
        <v>4305</v>
      </c>
      <c r="D93" s="307"/>
      <c r="E93" s="307"/>
      <c r="F93" s="330" t="s">
        <v>4275</v>
      </c>
      <c r="G93" s="331"/>
      <c r="H93" s="307" t="s">
        <v>4306</v>
      </c>
      <c r="I93" s="307" t="s">
        <v>4307</v>
      </c>
      <c r="J93" s="307"/>
      <c r="K93" s="321"/>
    </row>
    <row r="94" s="1" customFormat="1" ht="15" customHeight="1">
      <c r="B94" s="332"/>
      <c r="C94" s="307" t="s">
        <v>4308</v>
      </c>
      <c r="D94" s="307"/>
      <c r="E94" s="307"/>
      <c r="F94" s="330" t="s">
        <v>4275</v>
      </c>
      <c r="G94" s="331"/>
      <c r="H94" s="307" t="s">
        <v>4309</v>
      </c>
      <c r="I94" s="307" t="s">
        <v>4310</v>
      </c>
      <c r="J94" s="307"/>
      <c r="K94" s="321"/>
    </row>
    <row r="95" s="1" customFormat="1" ht="15" customHeight="1">
      <c r="B95" s="332"/>
      <c r="C95" s="307" t="s">
        <v>4311</v>
      </c>
      <c r="D95" s="307"/>
      <c r="E95" s="307"/>
      <c r="F95" s="330" t="s">
        <v>4275</v>
      </c>
      <c r="G95" s="331"/>
      <c r="H95" s="307" t="s">
        <v>4311</v>
      </c>
      <c r="I95" s="307" t="s">
        <v>4310</v>
      </c>
      <c r="J95" s="307"/>
      <c r="K95" s="321"/>
    </row>
    <row r="96" s="1" customFormat="1" ht="15" customHeight="1">
      <c r="B96" s="332"/>
      <c r="C96" s="307" t="s">
        <v>38</v>
      </c>
      <c r="D96" s="307"/>
      <c r="E96" s="307"/>
      <c r="F96" s="330" t="s">
        <v>4275</v>
      </c>
      <c r="G96" s="331"/>
      <c r="H96" s="307" t="s">
        <v>4312</v>
      </c>
      <c r="I96" s="307" t="s">
        <v>4310</v>
      </c>
      <c r="J96" s="307"/>
      <c r="K96" s="321"/>
    </row>
    <row r="97" s="1" customFormat="1" ht="15" customHeight="1">
      <c r="B97" s="332"/>
      <c r="C97" s="307" t="s">
        <v>48</v>
      </c>
      <c r="D97" s="307"/>
      <c r="E97" s="307"/>
      <c r="F97" s="330" t="s">
        <v>4275</v>
      </c>
      <c r="G97" s="331"/>
      <c r="H97" s="307" t="s">
        <v>4313</v>
      </c>
      <c r="I97" s="307" t="s">
        <v>4310</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4314</v>
      </c>
      <c r="D102" s="320"/>
      <c r="E102" s="320"/>
      <c r="F102" s="320"/>
      <c r="G102" s="320"/>
      <c r="H102" s="320"/>
      <c r="I102" s="320"/>
      <c r="J102" s="320"/>
      <c r="K102" s="321"/>
    </row>
    <row r="103" s="1" customFormat="1" ht="17.25" customHeight="1">
      <c r="B103" s="319"/>
      <c r="C103" s="322" t="s">
        <v>4269</v>
      </c>
      <c r="D103" s="322"/>
      <c r="E103" s="322"/>
      <c r="F103" s="322" t="s">
        <v>4270</v>
      </c>
      <c r="G103" s="323"/>
      <c r="H103" s="322" t="s">
        <v>54</v>
      </c>
      <c r="I103" s="322" t="s">
        <v>57</v>
      </c>
      <c r="J103" s="322" t="s">
        <v>4271</v>
      </c>
      <c r="K103" s="321"/>
    </row>
    <row r="104" s="1" customFormat="1" ht="17.25" customHeight="1">
      <c r="B104" s="319"/>
      <c r="C104" s="324" t="s">
        <v>4272</v>
      </c>
      <c r="D104" s="324"/>
      <c r="E104" s="324"/>
      <c r="F104" s="325" t="s">
        <v>4273</v>
      </c>
      <c r="G104" s="326"/>
      <c r="H104" s="324"/>
      <c r="I104" s="324"/>
      <c r="J104" s="324" t="s">
        <v>4274</v>
      </c>
      <c r="K104" s="321"/>
    </row>
    <row r="105" s="1" customFormat="1" ht="5.25" customHeight="1">
      <c r="B105" s="319"/>
      <c r="C105" s="322"/>
      <c r="D105" s="322"/>
      <c r="E105" s="322"/>
      <c r="F105" s="322"/>
      <c r="G105" s="340"/>
      <c r="H105" s="322"/>
      <c r="I105" s="322"/>
      <c r="J105" s="322"/>
      <c r="K105" s="321"/>
    </row>
    <row r="106" s="1" customFormat="1" ht="15" customHeight="1">
      <c r="B106" s="319"/>
      <c r="C106" s="307" t="s">
        <v>53</v>
      </c>
      <c r="D106" s="329"/>
      <c r="E106" s="329"/>
      <c r="F106" s="330" t="s">
        <v>4275</v>
      </c>
      <c r="G106" s="307"/>
      <c r="H106" s="307" t="s">
        <v>4315</v>
      </c>
      <c r="I106" s="307" t="s">
        <v>4277</v>
      </c>
      <c r="J106" s="307">
        <v>20</v>
      </c>
      <c r="K106" s="321"/>
    </row>
    <row r="107" s="1" customFormat="1" ht="15" customHeight="1">
      <c r="B107" s="319"/>
      <c r="C107" s="307" t="s">
        <v>4278</v>
      </c>
      <c r="D107" s="307"/>
      <c r="E107" s="307"/>
      <c r="F107" s="330" t="s">
        <v>4275</v>
      </c>
      <c r="G107" s="307"/>
      <c r="H107" s="307" t="s">
        <v>4315</v>
      </c>
      <c r="I107" s="307" t="s">
        <v>4277</v>
      </c>
      <c r="J107" s="307">
        <v>120</v>
      </c>
      <c r="K107" s="321"/>
    </row>
    <row r="108" s="1" customFormat="1" ht="15" customHeight="1">
      <c r="B108" s="332"/>
      <c r="C108" s="307" t="s">
        <v>4280</v>
      </c>
      <c r="D108" s="307"/>
      <c r="E108" s="307"/>
      <c r="F108" s="330" t="s">
        <v>4281</v>
      </c>
      <c r="G108" s="307"/>
      <c r="H108" s="307" t="s">
        <v>4315</v>
      </c>
      <c r="I108" s="307" t="s">
        <v>4277</v>
      </c>
      <c r="J108" s="307">
        <v>50</v>
      </c>
      <c r="K108" s="321"/>
    </row>
    <row r="109" s="1" customFormat="1" ht="15" customHeight="1">
      <c r="B109" s="332"/>
      <c r="C109" s="307" t="s">
        <v>4283</v>
      </c>
      <c r="D109" s="307"/>
      <c r="E109" s="307"/>
      <c r="F109" s="330" t="s">
        <v>4275</v>
      </c>
      <c r="G109" s="307"/>
      <c r="H109" s="307" t="s">
        <v>4315</v>
      </c>
      <c r="I109" s="307" t="s">
        <v>4285</v>
      </c>
      <c r="J109" s="307"/>
      <c r="K109" s="321"/>
    </row>
    <row r="110" s="1" customFormat="1" ht="15" customHeight="1">
      <c r="B110" s="332"/>
      <c r="C110" s="307" t="s">
        <v>4294</v>
      </c>
      <c r="D110" s="307"/>
      <c r="E110" s="307"/>
      <c r="F110" s="330" t="s">
        <v>4281</v>
      </c>
      <c r="G110" s="307"/>
      <c r="H110" s="307" t="s">
        <v>4315</v>
      </c>
      <c r="I110" s="307" t="s">
        <v>4277</v>
      </c>
      <c r="J110" s="307">
        <v>50</v>
      </c>
      <c r="K110" s="321"/>
    </row>
    <row r="111" s="1" customFormat="1" ht="15" customHeight="1">
      <c r="B111" s="332"/>
      <c r="C111" s="307" t="s">
        <v>4302</v>
      </c>
      <c r="D111" s="307"/>
      <c r="E111" s="307"/>
      <c r="F111" s="330" t="s">
        <v>4281</v>
      </c>
      <c r="G111" s="307"/>
      <c r="H111" s="307" t="s">
        <v>4315</v>
      </c>
      <c r="I111" s="307" t="s">
        <v>4277</v>
      </c>
      <c r="J111" s="307">
        <v>50</v>
      </c>
      <c r="K111" s="321"/>
    </row>
    <row r="112" s="1" customFormat="1" ht="15" customHeight="1">
      <c r="B112" s="332"/>
      <c r="C112" s="307" t="s">
        <v>4300</v>
      </c>
      <c r="D112" s="307"/>
      <c r="E112" s="307"/>
      <c r="F112" s="330" t="s">
        <v>4281</v>
      </c>
      <c r="G112" s="307"/>
      <c r="H112" s="307" t="s">
        <v>4315</v>
      </c>
      <c r="I112" s="307" t="s">
        <v>4277</v>
      </c>
      <c r="J112" s="307">
        <v>50</v>
      </c>
      <c r="K112" s="321"/>
    </row>
    <row r="113" s="1" customFormat="1" ht="15" customHeight="1">
      <c r="B113" s="332"/>
      <c r="C113" s="307" t="s">
        <v>53</v>
      </c>
      <c r="D113" s="307"/>
      <c r="E113" s="307"/>
      <c r="F113" s="330" t="s">
        <v>4275</v>
      </c>
      <c r="G113" s="307"/>
      <c r="H113" s="307" t="s">
        <v>4316</v>
      </c>
      <c r="I113" s="307" t="s">
        <v>4277</v>
      </c>
      <c r="J113" s="307">
        <v>20</v>
      </c>
      <c r="K113" s="321"/>
    </row>
    <row r="114" s="1" customFormat="1" ht="15" customHeight="1">
      <c r="B114" s="332"/>
      <c r="C114" s="307" t="s">
        <v>4317</v>
      </c>
      <c r="D114" s="307"/>
      <c r="E114" s="307"/>
      <c r="F114" s="330" t="s">
        <v>4275</v>
      </c>
      <c r="G114" s="307"/>
      <c r="H114" s="307" t="s">
        <v>4318</v>
      </c>
      <c r="I114" s="307" t="s">
        <v>4277</v>
      </c>
      <c r="J114" s="307">
        <v>120</v>
      </c>
      <c r="K114" s="321"/>
    </row>
    <row r="115" s="1" customFormat="1" ht="15" customHeight="1">
      <c r="B115" s="332"/>
      <c r="C115" s="307" t="s">
        <v>38</v>
      </c>
      <c r="D115" s="307"/>
      <c r="E115" s="307"/>
      <c r="F115" s="330" t="s">
        <v>4275</v>
      </c>
      <c r="G115" s="307"/>
      <c r="H115" s="307" t="s">
        <v>4319</v>
      </c>
      <c r="I115" s="307" t="s">
        <v>4310</v>
      </c>
      <c r="J115" s="307"/>
      <c r="K115" s="321"/>
    </row>
    <row r="116" s="1" customFormat="1" ht="15" customHeight="1">
      <c r="B116" s="332"/>
      <c r="C116" s="307" t="s">
        <v>48</v>
      </c>
      <c r="D116" s="307"/>
      <c r="E116" s="307"/>
      <c r="F116" s="330" t="s">
        <v>4275</v>
      </c>
      <c r="G116" s="307"/>
      <c r="H116" s="307" t="s">
        <v>4320</v>
      </c>
      <c r="I116" s="307" t="s">
        <v>4310</v>
      </c>
      <c r="J116" s="307"/>
      <c r="K116" s="321"/>
    </row>
    <row r="117" s="1" customFormat="1" ht="15" customHeight="1">
      <c r="B117" s="332"/>
      <c r="C117" s="307" t="s">
        <v>57</v>
      </c>
      <c r="D117" s="307"/>
      <c r="E117" s="307"/>
      <c r="F117" s="330" t="s">
        <v>4275</v>
      </c>
      <c r="G117" s="307"/>
      <c r="H117" s="307" t="s">
        <v>4321</v>
      </c>
      <c r="I117" s="307" t="s">
        <v>4322</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4323</v>
      </c>
      <c r="D122" s="298"/>
      <c r="E122" s="298"/>
      <c r="F122" s="298"/>
      <c r="G122" s="298"/>
      <c r="H122" s="298"/>
      <c r="I122" s="298"/>
      <c r="J122" s="298"/>
      <c r="K122" s="349"/>
    </row>
    <row r="123" s="1" customFormat="1" ht="17.25" customHeight="1">
      <c r="B123" s="350"/>
      <c r="C123" s="322" t="s">
        <v>4269</v>
      </c>
      <c r="D123" s="322"/>
      <c r="E123" s="322"/>
      <c r="F123" s="322" t="s">
        <v>4270</v>
      </c>
      <c r="G123" s="323"/>
      <c r="H123" s="322" t="s">
        <v>54</v>
      </c>
      <c r="I123" s="322" t="s">
        <v>57</v>
      </c>
      <c r="J123" s="322" t="s">
        <v>4271</v>
      </c>
      <c r="K123" s="351"/>
    </row>
    <row r="124" s="1" customFormat="1" ht="17.25" customHeight="1">
      <c r="B124" s="350"/>
      <c r="C124" s="324" t="s">
        <v>4272</v>
      </c>
      <c r="D124" s="324"/>
      <c r="E124" s="324"/>
      <c r="F124" s="325" t="s">
        <v>4273</v>
      </c>
      <c r="G124" s="326"/>
      <c r="H124" s="324"/>
      <c r="I124" s="324"/>
      <c r="J124" s="324" t="s">
        <v>4274</v>
      </c>
      <c r="K124" s="351"/>
    </row>
    <row r="125" s="1" customFormat="1" ht="5.25" customHeight="1">
      <c r="B125" s="352"/>
      <c r="C125" s="327"/>
      <c r="D125" s="327"/>
      <c r="E125" s="327"/>
      <c r="F125" s="327"/>
      <c r="G125" s="353"/>
      <c r="H125" s="327"/>
      <c r="I125" s="327"/>
      <c r="J125" s="327"/>
      <c r="K125" s="354"/>
    </row>
    <row r="126" s="1" customFormat="1" ht="15" customHeight="1">
      <c r="B126" s="352"/>
      <c r="C126" s="307" t="s">
        <v>4278</v>
      </c>
      <c r="D126" s="329"/>
      <c r="E126" s="329"/>
      <c r="F126" s="330" t="s">
        <v>4275</v>
      </c>
      <c r="G126" s="307"/>
      <c r="H126" s="307" t="s">
        <v>4315</v>
      </c>
      <c r="I126" s="307" t="s">
        <v>4277</v>
      </c>
      <c r="J126" s="307">
        <v>120</v>
      </c>
      <c r="K126" s="355"/>
    </row>
    <row r="127" s="1" customFormat="1" ht="15" customHeight="1">
      <c r="B127" s="352"/>
      <c r="C127" s="307" t="s">
        <v>4324</v>
      </c>
      <c r="D127" s="307"/>
      <c r="E127" s="307"/>
      <c r="F127" s="330" t="s">
        <v>4275</v>
      </c>
      <c r="G127" s="307"/>
      <c r="H127" s="307" t="s">
        <v>4325</v>
      </c>
      <c r="I127" s="307" t="s">
        <v>4277</v>
      </c>
      <c r="J127" s="307" t="s">
        <v>4326</v>
      </c>
      <c r="K127" s="355"/>
    </row>
    <row r="128" s="1" customFormat="1" ht="15" customHeight="1">
      <c r="B128" s="352"/>
      <c r="C128" s="307" t="s">
        <v>85</v>
      </c>
      <c r="D128" s="307"/>
      <c r="E128" s="307"/>
      <c r="F128" s="330" t="s">
        <v>4275</v>
      </c>
      <c r="G128" s="307"/>
      <c r="H128" s="307" t="s">
        <v>4327</v>
      </c>
      <c r="I128" s="307" t="s">
        <v>4277</v>
      </c>
      <c r="J128" s="307" t="s">
        <v>4326</v>
      </c>
      <c r="K128" s="355"/>
    </row>
    <row r="129" s="1" customFormat="1" ht="15" customHeight="1">
      <c r="B129" s="352"/>
      <c r="C129" s="307" t="s">
        <v>4286</v>
      </c>
      <c r="D129" s="307"/>
      <c r="E129" s="307"/>
      <c r="F129" s="330" t="s">
        <v>4281</v>
      </c>
      <c r="G129" s="307"/>
      <c r="H129" s="307" t="s">
        <v>4287</v>
      </c>
      <c r="I129" s="307" t="s">
        <v>4277</v>
      </c>
      <c r="J129" s="307">
        <v>15</v>
      </c>
      <c r="K129" s="355"/>
    </row>
    <row r="130" s="1" customFormat="1" ht="15" customHeight="1">
      <c r="B130" s="352"/>
      <c r="C130" s="333" t="s">
        <v>4288</v>
      </c>
      <c r="D130" s="333"/>
      <c r="E130" s="333"/>
      <c r="F130" s="334" t="s">
        <v>4281</v>
      </c>
      <c r="G130" s="333"/>
      <c r="H130" s="333" t="s">
        <v>4289</v>
      </c>
      <c r="I130" s="333" t="s">
        <v>4277</v>
      </c>
      <c r="J130" s="333">
        <v>15</v>
      </c>
      <c r="K130" s="355"/>
    </row>
    <row r="131" s="1" customFormat="1" ht="15" customHeight="1">
      <c r="B131" s="352"/>
      <c r="C131" s="333" t="s">
        <v>4290</v>
      </c>
      <c r="D131" s="333"/>
      <c r="E131" s="333"/>
      <c r="F131" s="334" t="s">
        <v>4281</v>
      </c>
      <c r="G131" s="333"/>
      <c r="H131" s="333" t="s">
        <v>4291</v>
      </c>
      <c r="I131" s="333" t="s">
        <v>4277</v>
      </c>
      <c r="J131" s="333">
        <v>20</v>
      </c>
      <c r="K131" s="355"/>
    </row>
    <row r="132" s="1" customFormat="1" ht="15" customHeight="1">
      <c r="B132" s="352"/>
      <c r="C132" s="333" t="s">
        <v>4292</v>
      </c>
      <c r="D132" s="333"/>
      <c r="E132" s="333"/>
      <c r="F132" s="334" t="s">
        <v>4281</v>
      </c>
      <c r="G132" s="333"/>
      <c r="H132" s="333" t="s">
        <v>4293</v>
      </c>
      <c r="I132" s="333" t="s">
        <v>4277</v>
      </c>
      <c r="J132" s="333">
        <v>20</v>
      </c>
      <c r="K132" s="355"/>
    </row>
    <row r="133" s="1" customFormat="1" ht="15" customHeight="1">
      <c r="B133" s="352"/>
      <c r="C133" s="307" t="s">
        <v>4280</v>
      </c>
      <c r="D133" s="307"/>
      <c r="E133" s="307"/>
      <c r="F133" s="330" t="s">
        <v>4281</v>
      </c>
      <c r="G133" s="307"/>
      <c r="H133" s="307" t="s">
        <v>4315</v>
      </c>
      <c r="I133" s="307" t="s">
        <v>4277</v>
      </c>
      <c r="J133" s="307">
        <v>50</v>
      </c>
      <c r="K133" s="355"/>
    </row>
    <row r="134" s="1" customFormat="1" ht="15" customHeight="1">
      <c r="B134" s="352"/>
      <c r="C134" s="307" t="s">
        <v>4294</v>
      </c>
      <c r="D134" s="307"/>
      <c r="E134" s="307"/>
      <c r="F134" s="330" t="s">
        <v>4281</v>
      </c>
      <c r="G134" s="307"/>
      <c r="H134" s="307" t="s">
        <v>4315</v>
      </c>
      <c r="I134" s="307" t="s">
        <v>4277</v>
      </c>
      <c r="J134" s="307">
        <v>50</v>
      </c>
      <c r="K134" s="355"/>
    </row>
    <row r="135" s="1" customFormat="1" ht="15" customHeight="1">
      <c r="B135" s="352"/>
      <c r="C135" s="307" t="s">
        <v>4300</v>
      </c>
      <c r="D135" s="307"/>
      <c r="E135" s="307"/>
      <c r="F135" s="330" t="s">
        <v>4281</v>
      </c>
      <c r="G135" s="307"/>
      <c r="H135" s="307" t="s">
        <v>4315</v>
      </c>
      <c r="I135" s="307" t="s">
        <v>4277</v>
      </c>
      <c r="J135" s="307">
        <v>50</v>
      </c>
      <c r="K135" s="355"/>
    </row>
    <row r="136" s="1" customFormat="1" ht="15" customHeight="1">
      <c r="B136" s="352"/>
      <c r="C136" s="307" t="s">
        <v>4302</v>
      </c>
      <c r="D136" s="307"/>
      <c r="E136" s="307"/>
      <c r="F136" s="330" t="s">
        <v>4281</v>
      </c>
      <c r="G136" s="307"/>
      <c r="H136" s="307" t="s">
        <v>4315</v>
      </c>
      <c r="I136" s="307" t="s">
        <v>4277</v>
      </c>
      <c r="J136" s="307">
        <v>50</v>
      </c>
      <c r="K136" s="355"/>
    </row>
    <row r="137" s="1" customFormat="1" ht="15" customHeight="1">
      <c r="B137" s="352"/>
      <c r="C137" s="307" t="s">
        <v>4303</v>
      </c>
      <c r="D137" s="307"/>
      <c r="E137" s="307"/>
      <c r="F137" s="330" t="s">
        <v>4281</v>
      </c>
      <c r="G137" s="307"/>
      <c r="H137" s="307" t="s">
        <v>4328</v>
      </c>
      <c r="I137" s="307" t="s">
        <v>4277</v>
      </c>
      <c r="J137" s="307">
        <v>255</v>
      </c>
      <c r="K137" s="355"/>
    </row>
    <row r="138" s="1" customFormat="1" ht="15" customHeight="1">
      <c r="B138" s="352"/>
      <c r="C138" s="307" t="s">
        <v>4305</v>
      </c>
      <c r="D138" s="307"/>
      <c r="E138" s="307"/>
      <c r="F138" s="330" t="s">
        <v>4275</v>
      </c>
      <c r="G138" s="307"/>
      <c r="H138" s="307" t="s">
        <v>4329</v>
      </c>
      <c r="I138" s="307" t="s">
        <v>4307</v>
      </c>
      <c r="J138" s="307"/>
      <c r="K138" s="355"/>
    </row>
    <row r="139" s="1" customFormat="1" ht="15" customHeight="1">
      <c r="B139" s="352"/>
      <c r="C139" s="307" t="s">
        <v>4308</v>
      </c>
      <c r="D139" s="307"/>
      <c r="E139" s="307"/>
      <c r="F139" s="330" t="s">
        <v>4275</v>
      </c>
      <c r="G139" s="307"/>
      <c r="H139" s="307" t="s">
        <v>4330</v>
      </c>
      <c r="I139" s="307" t="s">
        <v>4310</v>
      </c>
      <c r="J139" s="307"/>
      <c r="K139" s="355"/>
    </row>
    <row r="140" s="1" customFormat="1" ht="15" customHeight="1">
      <c r="B140" s="352"/>
      <c r="C140" s="307" t="s">
        <v>4311</v>
      </c>
      <c r="D140" s="307"/>
      <c r="E140" s="307"/>
      <c r="F140" s="330" t="s">
        <v>4275</v>
      </c>
      <c r="G140" s="307"/>
      <c r="H140" s="307" t="s">
        <v>4311</v>
      </c>
      <c r="I140" s="307" t="s">
        <v>4310</v>
      </c>
      <c r="J140" s="307"/>
      <c r="K140" s="355"/>
    </row>
    <row r="141" s="1" customFormat="1" ht="15" customHeight="1">
      <c r="B141" s="352"/>
      <c r="C141" s="307" t="s">
        <v>38</v>
      </c>
      <c r="D141" s="307"/>
      <c r="E141" s="307"/>
      <c r="F141" s="330" t="s">
        <v>4275</v>
      </c>
      <c r="G141" s="307"/>
      <c r="H141" s="307" t="s">
        <v>4331</v>
      </c>
      <c r="I141" s="307" t="s">
        <v>4310</v>
      </c>
      <c r="J141" s="307"/>
      <c r="K141" s="355"/>
    </row>
    <row r="142" s="1" customFormat="1" ht="15" customHeight="1">
      <c r="B142" s="352"/>
      <c r="C142" s="307" t="s">
        <v>4332</v>
      </c>
      <c r="D142" s="307"/>
      <c r="E142" s="307"/>
      <c r="F142" s="330" t="s">
        <v>4275</v>
      </c>
      <c r="G142" s="307"/>
      <c r="H142" s="307" t="s">
        <v>4333</v>
      </c>
      <c r="I142" s="307" t="s">
        <v>4310</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4334</v>
      </c>
      <c r="D147" s="320"/>
      <c r="E147" s="320"/>
      <c r="F147" s="320"/>
      <c r="G147" s="320"/>
      <c r="H147" s="320"/>
      <c r="I147" s="320"/>
      <c r="J147" s="320"/>
      <c r="K147" s="321"/>
    </row>
    <row r="148" s="1" customFormat="1" ht="17.25" customHeight="1">
      <c r="B148" s="319"/>
      <c r="C148" s="322" t="s">
        <v>4269</v>
      </c>
      <c r="D148" s="322"/>
      <c r="E148" s="322"/>
      <c r="F148" s="322" t="s">
        <v>4270</v>
      </c>
      <c r="G148" s="323"/>
      <c r="H148" s="322" t="s">
        <v>54</v>
      </c>
      <c r="I148" s="322" t="s">
        <v>57</v>
      </c>
      <c r="J148" s="322" t="s">
        <v>4271</v>
      </c>
      <c r="K148" s="321"/>
    </row>
    <row r="149" s="1" customFormat="1" ht="17.25" customHeight="1">
      <c r="B149" s="319"/>
      <c r="C149" s="324" t="s">
        <v>4272</v>
      </c>
      <c r="D149" s="324"/>
      <c r="E149" s="324"/>
      <c r="F149" s="325" t="s">
        <v>4273</v>
      </c>
      <c r="G149" s="326"/>
      <c r="H149" s="324"/>
      <c r="I149" s="324"/>
      <c r="J149" s="324" t="s">
        <v>4274</v>
      </c>
      <c r="K149" s="321"/>
    </row>
    <row r="150" s="1" customFormat="1" ht="5.25" customHeight="1">
      <c r="B150" s="332"/>
      <c r="C150" s="327"/>
      <c r="D150" s="327"/>
      <c r="E150" s="327"/>
      <c r="F150" s="327"/>
      <c r="G150" s="328"/>
      <c r="H150" s="327"/>
      <c r="I150" s="327"/>
      <c r="J150" s="327"/>
      <c r="K150" s="355"/>
    </row>
    <row r="151" s="1" customFormat="1" ht="15" customHeight="1">
      <c r="B151" s="332"/>
      <c r="C151" s="359" t="s">
        <v>4278</v>
      </c>
      <c r="D151" s="307"/>
      <c r="E151" s="307"/>
      <c r="F151" s="360" t="s">
        <v>4275</v>
      </c>
      <c r="G151" s="307"/>
      <c r="H151" s="359" t="s">
        <v>4315</v>
      </c>
      <c r="I151" s="359" t="s">
        <v>4277</v>
      </c>
      <c r="J151" s="359">
        <v>120</v>
      </c>
      <c r="K151" s="355"/>
    </row>
    <row r="152" s="1" customFormat="1" ht="15" customHeight="1">
      <c r="B152" s="332"/>
      <c r="C152" s="359" t="s">
        <v>4324</v>
      </c>
      <c r="D152" s="307"/>
      <c r="E152" s="307"/>
      <c r="F152" s="360" t="s">
        <v>4275</v>
      </c>
      <c r="G152" s="307"/>
      <c r="H152" s="359" t="s">
        <v>4335</v>
      </c>
      <c r="I152" s="359" t="s">
        <v>4277</v>
      </c>
      <c r="J152" s="359" t="s">
        <v>4326</v>
      </c>
      <c r="K152" s="355"/>
    </row>
    <row r="153" s="1" customFormat="1" ht="15" customHeight="1">
      <c r="B153" s="332"/>
      <c r="C153" s="359" t="s">
        <v>85</v>
      </c>
      <c r="D153" s="307"/>
      <c r="E153" s="307"/>
      <c r="F153" s="360" t="s">
        <v>4275</v>
      </c>
      <c r="G153" s="307"/>
      <c r="H153" s="359" t="s">
        <v>4336</v>
      </c>
      <c r="I153" s="359" t="s">
        <v>4277</v>
      </c>
      <c r="J153" s="359" t="s">
        <v>4326</v>
      </c>
      <c r="K153" s="355"/>
    </row>
    <row r="154" s="1" customFormat="1" ht="15" customHeight="1">
      <c r="B154" s="332"/>
      <c r="C154" s="359" t="s">
        <v>4280</v>
      </c>
      <c r="D154" s="307"/>
      <c r="E154" s="307"/>
      <c r="F154" s="360" t="s">
        <v>4281</v>
      </c>
      <c r="G154" s="307"/>
      <c r="H154" s="359" t="s">
        <v>4315</v>
      </c>
      <c r="I154" s="359" t="s">
        <v>4277</v>
      </c>
      <c r="J154" s="359">
        <v>50</v>
      </c>
      <c r="K154" s="355"/>
    </row>
    <row r="155" s="1" customFormat="1" ht="15" customHeight="1">
      <c r="B155" s="332"/>
      <c r="C155" s="359" t="s">
        <v>4283</v>
      </c>
      <c r="D155" s="307"/>
      <c r="E155" s="307"/>
      <c r="F155" s="360" t="s">
        <v>4275</v>
      </c>
      <c r="G155" s="307"/>
      <c r="H155" s="359" t="s">
        <v>4315</v>
      </c>
      <c r="I155" s="359" t="s">
        <v>4285</v>
      </c>
      <c r="J155" s="359"/>
      <c r="K155" s="355"/>
    </row>
    <row r="156" s="1" customFormat="1" ht="15" customHeight="1">
      <c r="B156" s="332"/>
      <c r="C156" s="359" t="s">
        <v>4294</v>
      </c>
      <c r="D156" s="307"/>
      <c r="E156" s="307"/>
      <c r="F156" s="360" t="s">
        <v>4281</v>
      </c>
      <c r="G156" s="307"/>
      <c r="H156" s="359" t="s">
        <v>4315</v>
      </c>
      <c r="I156" s="359" t="s">
        <v>4277</v>
      </c>
      <c r="J156" s="359">
        <v>50</v>
      </c>
      <c r="K156" s="355"/>
    </row>
    <row r="157" s="1" customFormat="1" ht="15" customHeight="1">
      <c r="B157" s="332"/>
      <c r="C157" s="359" t="s">
        <v>4302</v>
      </c>
      <c r="D157" s="307"/>
      <c r="E157" s="307"/>
      <c r="F157" s="360" t="s">
        <v>4281</v>
      </c>
      <c r="G157" s="307"/>
      <c r="H157" s="359" t="s">
        <v>4315</v>
      </c>
      <c r="I157" s="359" t="s">
        <v>4277</v>
      </c>
      <c r="J157" s="359">
        <v>50</v>
      </c>
      <c r="K157" s="355"/>
    </row>
    <row r="158" s="1" customFormat="1" ht="15" customHeight="1">
      <c r="B158" s="332"/>
      <c r="C158" s="359" t="s">
        <v>4300</v>
      </c>
      <c r="D158" s="307"/>
      <c r="E158" s="307"/>
      <c r="F158" s="360" t="s">
        <v>4281</v>
      </c>
      <c r="G158" s="307"/>
      <c r="H158" s="359" t="s">
        <v>4315</v>
      </c>
      <c r="I158" s="359" t="s">
        <v>4277</v>
      </c>
      <c r="J158" s="359">
        <v>50</v>
      </c>
      <c r="K158" s="355"/>
    </row>
    <row r="159" s="1" customFormat="1" ht="15" customHeight="1">
      <c r="B159" s="332"/>
      <c r="C159" s="359" t="s">
        <v>121</v>
      </c>
      <c r="D159" s="307"/>
      <c r="E159" s="307"/>
      <c r="F159" s="360" t="s">
        <v>4275</v>
      </c>
      <c r="G159" s="307"/>
      <c r="H159" s="359" t="s">
        <v>4337</v>
      </c>
      <c r="I159" s="359" t="s">
        <v>4277</v>
      </c>
      <c r="J159" s="359" t="s">
        <v>4338</v>
      </c>
      <c r="K159" s="355"/>
    </row>
    <row r="160" s="1" customFormat="1" ht="15" customHeight="1">
      <c r="B160" s="332"/>
      <c r="C160" s="359" t="s">
        <v>4339</v>
      </c>
      <c r="D160" s="307"/>
      <c r="E160" s="307"/>
      <c r="F160" s="360" t="s">
        <v>4275</v>
      </c>
      <c r="G160" s="307"/>
      <c r="H160" s="359" t="s">
        <v>4340</v>
      </c>
      <c r="I160" s="359" t="s">
        <v>4310</v>
      </c>
      <c r="J160" s="359"/>
      <c r="K160" s="355"/>
    </row>
    <row r="161" s="1" customFormat="1" ht="15" customHeight="1">
      <c r="B161" s="361"/>
      <c r="C161" s="341"/>
      <c r="D161" s="341"/>
      <c r="E161" s="341"/>
      <c r="F161" s="341"/>
      <c r="G161" s="341"/>
      <c r="H161" s="341"/>
      <c r="I161" s="341"/>
      <c r="J161" s="341"/>
      <c r="K161" s="362"/>
    </row>
    <row r="162" s="1" customFormat="1" ht="18.75" customHeight="1">
      <c r="B162" s="343"/>
      <c r="C162" s="353"/>
      <c r="D162" s="353"/>
      <c r="E162" s="353"/>
      <c r="F162" s="363"/>
      <c r="G162" s="353"/>
      <c r="H162" s="353"/>
      <c r="I162" s="353"/>
      <c r="J162" s="353"/>
      <c r="K162" s="343"/>
    </row>
    <row r="163" s="1" customFormat="1" ht="18.75" customHeight="1">
      <c r="B163" s="315"/>
      <c r="C163" s="315"/>
      <c r="D163" s="315"/>
      <c r="E163" s="315"/>
      <c r="F163" s="315"/>
      <c r="G163" s="315"/>
      <c r="H163" s="315"/>
      <c r="I163" s="315"/>
      <c r="J163" s="315"/>
      <c r="K163" s="315"/>
    </row>
    <row r="164" s="1" customFormat="1" ht="7.5" customHeight="1">
      <c r="B164" s="294"/>
      <c r="C164" s="295"/>
      <c r="D164" s="295"/>
      <c r="E164" s="295"/>
      <c r="F164" s="295"/>
      <c r="G164" s="295"/>
      <c r="H164" s="295"/>
      <c r="I164" s="295"/>
      <c r="J164" s="295"/>
      <c r="K164" s="296"/>
    </row>
    <row r="165" s="1" customFormat="1" ht="45" customHeight="1">
      <c r="B165" s="297"/>
      <c r="C165" s="298" t="s">
        <v>4341</v>
      </c>
      <c r="D165" s="298"/>
      <c r="E165" s="298"/>
      <c r="F165" s="298"/>
      <c r="G165" s="298"/>
      <c r="H165" s="298"/>
      <c r="I165" s="298"/>
      <c r="J165" s="298"/>
      <c r="K165" s="299"/>
    </row>
    <row r="166" s="1" customFormat="1" ht="17.25" customHeight="1">
      <c r="B166" s="297"/>
      <c r="C166" s="322" t="s">
        <v>4269</v>
      </c>
      <c r="D166" s="322"/>
      <c r="E166" s="322"/>
      <c r="F166" s="322" t="s">
        <v>4270</v>
      </c>
      <c r="G166" s="364"/>
      <c r="H166" s="365" t="s">
        <v>54</v>
      </c>
      <c r="I166" s="365" t="s">
        <v>57</v>
      </c>
      <c r="J166" s="322" t="s">
        <v>4271</v>
      </c>
      <c r="K166" s="299"/>
    </row>
    <row r="167" s="1" customFormat="1" ht="17.25" customHeight="1">
      <c r="B167" s="300"/>
      <c r="C167" s="324" t="s">
        <v>4272</v>
      </c>
      <c r="D167" s="324"/>
      <c r="E167" s="324"/>
      <c r="F167" s="325" t="s">
        <v>4273</v>
      </c>
      <c r="G167" s="366"/>
      <c r="H167" s="367"/>
      <c r="I167" s="367"/>
      <c r="J167" s="324" t="s">
        <v>4274</v>
      </c>
      <c r="K167" s="302"/>
    </row>
    <row r="168" s="1" customFormat="1" ht="5.25" customHeight="1">
      <c r="B168" s="332"/>
      <c r="C168" s="327"/>
      <c r="D168" s="327"/>
      <c r="E168" s="327"/>
      <c r="F168" s="327"/>
      <c r="G168" s="328"/>
      <c r="H168" s="327"/>
      <c r="I168" s="327"/>
      <c r="J168" s="327"/>
      <c r="K168" s="355"/>
    </row>
    <row r="169" s="1" customFormat="1" ht="15" customHeight="1">
      <c r="B169" s="332"/>
      <c r="C169" s="307" t="s">
        <v>4278</v>
      </c>
      <c r="D169" s="307"/>
      <c r="E169" s="307"/>
      <c r="F169" s="330" t="s">
        <v>4275</v>
      </c>
      <c r="G169" s="307"/>
      <c r="H169" s="307" t="s">
        <v>4315</v>
      </c>
      <c r="I169" s="307" t="s">
        <v>4277</v>
      </c>
      <c r="J169" s="307">
        <v>120</v>
      </c>
      <c r="K169" s="355"/>
    </row>
    <row r="170" s="1" customFormat="1" ht="15" customHeight="1">
      <c r="B170" s="332"/>
      <c r="C170" s="307" t="s">
        <v>4324</v>
      </c>
      <c r="D170" s="307"/>
      <c r="E170" s="307"/>
      <c r="F170" s="330" t="s">
        <v>4275</v>
      </c>
      <c r="G170" s="307"/>
      <c r="H170" s="307" t="s">
        <v>4325</v>
      </c>
      <c r="I170" s="307" t="s">
        <v>4277</v>
      </c>
      <c r="J170" s="307" t="s">
        <v>4326</v>
      </c>
      <c r="K170" s="355"/>
    </row>
    <row r="171" s="1" customFormat="1" ht="15" customHeight="1">
      <c r="B171" s="332"/>
      <c r="C171" s="307" t="s">
        <v>85</v>
      </c>
      <c r="D171" s="307"/>
      <c r="E171" s="307"/>
      <c r="F171" s="330" t="s">
        <v>4275</v>
      </c>
      <c r="G171" s="307"/>
      <c r="H171" s="307" t="s">
        <v>4342</v>
      </c>
      <c r="I171" s="307" t="s">
        <v>4277</v>
      </c>
      <c r="J171" s="307" t="s">
        <v>4326</v>
      </c>
      <c r="K171" s="355"/>
    </row>
    <row r="172" s="1" customFormat="1" ht="15" customHeight="1">
      <c r="B172" s="332"/>
      <c r="C172" s="307" t="s">
        <v>4280</v>
      </c>
      <c r="D172" s="307"/>
      <c r="E172" s="307"/>
      <c r="F172" s="330" t="s">
        <v>4281</v>
      </c>
      <c r="G172" s="307"/>
      <c r="H172" s="307" t="s">
        <v>4342</v>
      </c>
      <c r="I172" s="307" t="s">
        <v>4277</v>
      </c>
      <c r="J172" s="307">
        <v>50</v>
      </c>
      <c r="K172" s="355"/>
    </row>
    <row r="173" s="1" customFormat="1" ht="15" customHeight="1">
      <c r="B173" s="332"/>
      <c r="C173" s="307" t="s">
        <v>4283</v>
      </c>
      <c r="D173" s="307"/>
      <c r="E173" s="307"/>
      <c r="F173" s="330" t="s">
        <v>4275</v>
      </c>
      <c r="G173" s="307"/>
      <c r="H173" s="307" t="s">
        <v>4342</v>
      </c>
      <c r="I173" s="307" t="s">
        <v>4285</v>
      </c>
      <c r="J173" s="307"/>
      <c r="K173" s="355"/>
    </row>
    <row r="174" s="1" customFormat="1" ht="15" customHeight="1">
      <c r="B174" s="332"/>
      <c r="C174" s="307" t="s">
        <v>4294</v>
      </c>
      <c r="D174" s="307"/>
      <c r="E174" s="307"/>
      <c r="F174" s="330" t="s">
        <v>4281</v>
      </c>
      <c r="G174" s="307"/>
      <c r="H174" s="307" t="s">
        <v>4342</v>
      </c>
      <c r="I174" s="307" t="s">
        <v>4277</v>
      </c>
      <c r="J174" s="307">
        <v>50</v>
      </c>
      <c r="K174" s="355"/>
    </row>
    <row r="175" s="1" customFormat="1" ht="15" customHeight="1">
      <c r="B175" s="332"/>
      <c r="C175" s="307" t="s">
        <v>4302</v>
      </c>
      <c r="D175" s="307"/>
      <c r="E175" s="307"/>
      <c r="F175" s="330" t="s">
        <v>4281</v>
      </c>
      <c r="G175" s="307"/>
      <c r="H175" s="307" t="s">
        <v>4342</v>
      </c>
      <c r="I175" s="307" t="s">
        <v>4277</v>
      </c>
      <c r="J175" s="307">
        <v>50</v>
      </c>
      <c r="K175" s="355"/>
    </row>
    <row r="176" s="1" customFormat="1" ht="15" customHeight="1">
      <c r="B176" s="332"/>
      <c r="C176" s="307" t="s">
        <v>4300</v>
      </c>
      <c r="D176" s="307"/>
      <c r="E176" s="307"/>
      <c r="F176" s="330" t="s">
        <v>4281</v>
      </c>
      <c r="G176" s="307"/>
      <c r="H176" s="307" t="s">
        <v>4342</v>
      </c>
      <c r="I176" s="307" t="s">
        <v>4277</v>
      </c>
      <c r="J176" s="307">
        <v>50</v>
      </c>
      <c r="K176" s="355"/>
    </row>
    <row r="177" s="1" customFormat="1" ht="15" customHeight="1">
      <c r="B177" s="332"/>
      <c r="C177" s="307" t="s">
        <v>160</v>
      </c>
      <c r="D177" s="307"/>
      <c r="E177" s="307"/>
      <c r="F177" s="330" t="s">
        <v>4275</v>
      </c>
      <c r="G177" s="307"/>
      <c r="H177" s="307" t="s">
        <v>4343</v>
      </c>
      <c r="I177" s="307" t="s">
        <v>4344</v>
      </c>
      <c r="J177" s="307"/>
      <c r="K177" s="355"/>
    </row>
    <row r="178" s="1" customFormat="1" ht="15" customHeight="1">
      <c r="B178" s="332"/>
      <c r="C178" s="307" t="s">
        <v>57</v>
      </c>
      <c r="D178" s="307"/>
      <c r="E178" s="307"/>
      <c r="F178" s="330" t="s">
        <v>4275</v>
      </c>
      <c r="G178" s="307"/>
      <c r="H178" s="307" t="s">
        <v>4345</v>
      </c>
      <c r="I178" s="307" t="s">
        <v>4346</v>
      </c>
      <c r="J178" s="307">
        <v>1</v>
      </c>
      <c r="K178" s="355"/>
    </row>
    <row r="179" s="1" customFormat="1" ht="15" customHeight="1">
      <c r="B179" s="332"/>
      <c r="C179" s="307" t="s">
        <v>53</v>
      </c>
      <c r="D179" s="307"/>
      <c r="E179" s="307"/>
      <c r="F179" s="330" t="s">
        <v>4275</v>
      </c>
      <c r="G179" s="307"/>
      <c r="H179" s="307" t="s">
        <v>4347</v>
      </c>
      <c r="I179" s="307" t="s">
        <v>4277</v>
      </c>
      <c r="J179" s="307">
        <v>20</v>
      </c>
      <c r="K179" s="355"/>
    </row>
    <row r="180" s="1" customFormat="1" ht="15" customHeight="1">
      <c r="B180" s="332"/>
      <c r="C180" s="307" t="s">
        <v>54</v>
      </c>
      <c r="D180" s="307"/>
      <c r="E180" s="307"/>
      <c r="F180" s="330" t="s">
        <v>4275</v>
      </c>
      <c r="G180" s="307"/>
      <c r="H180" s="307" t="s">
        <v>4348</v>
      </c>
      <c r="I180" s="307" t="s">
        <v>4277</v>
      </c>
      <c r="J180" s="307">
        <v>255</v>
      </c>
      <c r="K180" s="355"/>
    </row>
    <row r="181" s="1" customFormat="1" ht="15" customHeight="1">
      <c r="B181" s="332"/>
      <c r="C181" s="307" t="s">
        <v>161</v>
      </c>
      <c r="D181" s="307"/>
      <c r="E181" s="307"/>
      <c r="F181" s="330" t="s">
        <v>4275</v>
      </c>
      <c r="G181" s="307"/>
      <c r="H181" s="307" t="s">
        <v>4239</v>
      </c>
      <c r="I181" s="307" t="s">
        <v>4277</v>
      </c>
      <c r="J181" s="307">
        <v>10</v>
      </c>
      <c r="K181" s="355"/>
    </row>
    <row r="182" s="1" customFormat="1" ht="15" customHeight="1">
      <c r="B182" s="332"/>
      <c r="C182" s="307" t="s">
        <v>162</v>
      </c>
      <c r="D182" s="307"/>
      <c r="E182" s="307"/>
      <c r="F182" s="330" t="s">
        <v>4275</v>
      </c>
      <c r="G182" s="307"/>
      <c r="H182" s="307" t="s">
        <v>4349</v>
      </c>
      <c r="I182" s="307" t="s">
        <v>4310</v>
      </c>
      <c r="J182" s="307"/>
      <c r="K182" s="355"/>
    </row>
    <row r="183" s="1" customFormat="1" ht="15" customHeight="1">
      <c r="B183" s="332"/>
      <c r="C183" s="307" t="s">
        <v>4350</v>
      </c>
      <c r="D183" s="307"/>
      <c r="E183" s="307"/>
      <c r="F183" s="330" t="s">
        <v>4275</v>
      </c>
      <c r="G183" s="307"/>
      <c r="H183" s="307" t="s">
        <v>4351</v>
      </c>
      <c r="I183" s="307" t="s">
        <v>4310</v>
      </c>
      <c r="J183" s="307"/>
      <c r="K183" s="355"/>
    </row>
    <row r="184" s="1" customFormat="1" ht="15" customHeight="1">
      <c r="B184" s="332"/>
      <c r="C184" s="307" t="s">
        <v>4339</v>
      </c>
      <c r="D184" s="307"/>
      <c r="E184" s="307"/>
      <c r="F184" s="330" t="s">
        <v>4275</v>
      </c>
      <c r="G184" s="307"/>
      <c r="H184" s="307" t="s">
        <v>4352</v>
      </c>
      <c r="I184" s="307" t="s">
        <v>4310</v>
      </c>
      <c r="J184" s="307"/>
      <c r="K184" s="355"/>
    </row>
    <row r="185" s="1" customFormat="1" ht="15" customHeight="1">
      <c r="B185" s="332"/>
      <c r="C185" s="307" t="s">
        <v>164</v>
      </c>
      <c r="D185" s="307"/>
      <c r="E185" s="307"/>
      <c r="F185" s="330" t="s">
        <v>4281</v>
      </c>
      <c r="G185" s="307"/>
      <c r="H185" s="307" t="s">
        <v>4353</v>
      </c>
      <c r="I185" s="307" t="s">
        <v>4277</v>
      </c>
      <c r="J185" s="307">
        <v>50</v>
      </c>
      <c r="K185" s="355"/>
    </row>
    <row r="186" s="1" customFormat="1" ht="15" customHeight="1">
      <c r="B186" s="332"/>
      <c r="C186" s="307" t="s">
        <v>4354</v>
      </c>
      <c r="D186" s="307"/>
      <c r="E186" s="307"/>
      <c r="F186" s="330" t="s">
        <v>4281</v>
      </c>
      <c r="G186" s="307"/>
      <c r="H186" s="307" t="s">
        <v>4355</v>
      </c>
      <c r="I186" s="307" t="s">
        <v>4356</v>
      </c>
      <c r="J186" s="307"/>
      <c r="K186" s="355"/>
    </row>
    <row r="187" s="1" customFormat="1" ht="15" customHeight="1">
      <c r="B187" s="332"/>
      <c r="C187" s="307" t="s">
        <v>4357</v>
      </c>
      <c r="D187" s="307"/>
      <c r="E187" s="307"/>
      <c r="F187" s="330" t="s">
        <v>4281</v>
      </c>
      <c r="G187" s="307"/>
      <c r="H187" s="307" t="s">
        <v>4358</v>
      </c>
      <c r="I187" s="307" t="s">
        <v>4356</v>
      </c>
      <c r="J187" s="307"/>
      <c r="K187" s="355"/>
    </row>
    <row r="188" s="1" customFormat="1" ht="15" customHeight="1">
      <c r="B188" s="332"/>
      <c r="C188" s="307" t="s">
        <v>4359</v>
      </c>
      <c r="D188" s="307"/>
      <c r="E188" s="307"/>
      <c r="F188" s="330" t="s">
        <v>4281</v>
      </c>
      <c r="G188" s="307"/>
      <c r="H188" s="307" t="s">
        <v>4360</v>
      </c>
      <c r="I188" s="307" t="s">
        <v>4356</v>
      </c>
      <c r="J188" s="307"/>
      <c r="K188" s="355"/>
    </row>
    <row r="189" s="1" customFormat="1" ht="15" customHeight="1">
      <c r="B189" s="332"/>
      <c r="C189" s="368" t="s">
        <v>4361</v>
      </c>
      <c r="D189" s="307"/>
      <c r="E189" s="307"/>
      <c r="F189" s="330" t="s">
        <v>4281</v>
      </c>
      <c r="G189" s="307"/>
      <c r="H189" s="307" t="s">
        <v>4362</v>
      </c>
      <c r="I189" s="307" t="s">
        <v>4363</v>
      </c>
      <c r="J189" s="369" t="s">
        <v>4364</v>
      </c>
      <c r="K189" s="355"/>
    </row>
    <row r="190" s="1" customFormat="1" ht="15" customHeight="1">
      <c r="B190" s="332"/>
      <c r="C190" s="368" t="s">
        <v>42</v>
      </c>
      <c r="D190" s="307"/>
      <c r="E190" s="307"/>
      <c r="F190" s="330" t="s">
        <v>4275</v>
      </c>
      <c r="G190" s="307"/>
      <c r="H190" s="304" t="s">
        <v>4365</v>
      </c>
      <c r="I190" s="307" t="s">
        <v>4366</v>
      </c>
      <c r="J190" s="307"/>
      <c r="K190" s="355"/>
    </row>
    <row r="191" s="1" customFormat="1" ht="15" customHeight="1">
      <c r="B191" s="332"/>
      <c r="C191" s="368" t="s">
        <v>4367</v>
      </c>
      <c r="D191" s="307"/>
      <c r="E191" s="307"/>
      <c r="F191" s="330" t="s">
        <v>4275</v>
      </c>
      <c r="G191" s="307"/>
      <c r="H191" s="307" t="s">
        <v>4368</v>
      </c>
      <c r="I191" s="307" t="s">
        <v>4310</v>
      </c>
      <c r="J191" s="307"/>
      <c r="K191" s="355"/>
    </row>
    <row r="192" s="1" customFormat="1" ht="15" customHeight="1">
      <c r="B192" s="332"/>
      <c r="C192" s="368" t="s">
        <v>4369</v>
      </c>
      <c r="D192" s="307"/>
      <c r="E192" s="307"/>
      <c r="F192" s="330" t="s">
        <v>4275</v>
      </c>
      <c r="G192" s="307"/>
      <c r="H192" s="307" t="s">
        <v>4370</v>
      </c>
      <c r="I192" s="307" t="s">
        <v>4310</v>
      </c>
      <c r="J192" s="307"/>
      <c r="K192" s="355"/>
    </row>
    <row r="193" s="1" customFormat="1" ht="15" customHeight="1">
      <c r="B193" s="332"/>
      <c r="C193" s="368" t="s">
        <v>4371</v>
      </c>
      <c r="D193" s="307"/>
      <c r="E193" s="307"/>
      <c r="F193" s="330" t="s">
        <v>4281</v>
      </c>
      <c r="G193" s="307"/>
      <c r="H193" s="307" t="s">
        <v>4372</v>
      </c>
      <c r="I193" s="307" t="s">
        <v>4310</v>
      </c>
      <c r="J193" s="307"/>
      <c r="K193" s="355"/>
    </row>
    <row r="194" s="1" customFormat="1" ht="15" customHeight="1">
      <c r="B194" s="361"/>
      <c r="C194" s="370"/>
      <c r="D194" s="341"/>
      <c r="E194" s="341"/>
      <c r="F194" s="341"/>
      <c r="G194" s="341"/>
      <c r="H194" s="341"/>
      <c r="I194" s="341"/>
      <c r="J194" s="341"/>
      <c r="K194" s="362"/>
    </row>
    <row r="195" s="1" customFormat="1" ht="18.75" customHeight="1">
      <c r="B195" s="343"/>
      <c r="C195" s="353"/>
      <c r="D195" s="353"/>
      <c r="E195" s="353"/>
      <c r="F195" s="363"/>
      <c r="G195" s="353"/>
      <c r="H195" s="353"/>
      <c r="I195" s="353"/>
      <c r="J195" s="353"/>
      <c r="K195" s="343"/>
    </row>
    <row r="196" s="1" customFormat="1" ht="18.75" customHeight="1">
      <c r="B196" s="343"/>
      <c r="C196" s="353"/>
      <c r="D196" s="353"/>
      <c r="E196" s="353"/>
      <c r="F196" s="363"/>
      <c r="G196" s="353"/>
      <c r="H196" s="353"/>
      <c r="I196" s="353"/>
      <c r="J196" s="353"/>
      <c r="K196" s="343"/>
    </row>
    <row r="197" s="1" customFormat="1" ht="18.75" customHeight="1">
      <c r="B197" s="315"/>
      <c r="C197" s="315"/>
      <c r="D197" s="315"/>
      <c r="E197" s="315"/>
      <c r="F197" s="315"/>
      <c r="G197" s="315"/>
      <c r="H197" s="315"/>
      <c r="I197" s="315"/>
      <c r="J197" s="315"/>
      <c r="K197" s="315"/>
    </row>
    <row r="198" s="1" customFormat="1" ht="13.5">
      <c r="B198" s="294"/>
      <c r="C198" s="295"/>
      <c r="D198" s="295"/>
      <c r="E198" s="295"/>
      <c r="F198" s="295"/>
      <c r="G198" s="295"/>
      <c r="H198" s="295"/>
      <c r="I198" s="295"/>
      <c r="J198" s="295"/>
      <c r="K198" s="296"/>
    </row>
    <row r="199" s="1" customFormat="1" ht="21">
      <c r="B199" s="297"/>
      <c r="C199" s="298" t="s">
        <v>4373</v>
      </c>
      <c r="D199" s="298"/>
      <c r="E199" s="298"/>
      <c r="F199" s="298"/>
      <c r="G199" s="298"/>
      <c r="H199" s="298"/>
      <c r="I199" s="298"/>
      <c r="J199" s="298"/>
      <c r="K199" s="299"/>
    </row>
    <row r="200" s="1" customFormat="1" ht="25.5" customHeight="1">
      <c r="B200" s="297"/>
      <c r="C200" s="371" t="s">
        <v>4374</v>
      </c>
      <c r="D200" s="371"/>
      <c r="E200" s="371"/>
      <c r="F200" s="371" t="s">
        <v>4375</v>
      </c>
      <c r="G200" s="372"/>
      <c r="H200" s="371" t="s">
        <v>4376</v>
      </c>
      <c r="I200" s="371"/>
      <c r="J200" s="371"/>
      <c r="K200" s="299"/>
    </row>
    <row r="201" s="1" customFormat="1" ht="5.25" customHeight="1">
      <c r="B201" s="332"/>
      <c r="C201" s="327"/>
      <c r="D201" s="327"/>
      <c r="E201" s="327"/>
      <c r="F201" s="327"/>
      <c r="G201" s="353"/>
      <c r="H201" s="327"/>
      <c r="I201" s="327"/>
      <c r="J201" s="327"/>
      <c r="K201" s="355"/>
    </row>
    <row r="202" s="1" customFormat="1" ht="15" customHeight="1">
      <c r="B202" s="332"/>
      <c r="C202" s="307" t="s">
        <v>4366</v>
      </c>
      <c r="D202" s="307"/>
      <c r="E202" s="307"/>
      <c r="F202" s="330" t="s">
        <v>43</v>
      </c>
      <c r="G202" s="307"/>
      <c r="H202" s="307" t="s">
        <v>4377</v>
      </c>
      <c r="I202" s="307"/>
      <c r="J202" s="307"/>
      <c r="K202" s="355"/>
    </row>
    <row r="203" s="1" customFormat="1" ht="15" customHeight="1">
      <c r="B203" s="332"/>
      <c r="C203" s="307"/>
      <c r="D203" s="307"/>
      <c r="E203" s="307"/>
      <c r="F203" s="330" t="s">
        <v>44</v>
      </c>
      <c r="G203" s="307"/>
      <c r="H203" s="307" t="s">
        <v>4378</v>
      </c>
      <c r="I203" s="307"/>
      <c r="J203" s="307"/>
      <c r="K203" s="355"/>
    </row>
    <row r="204" s="1" customFormat="1" ht="15" customHeight="1">
      <c r="B204" s="332"/>
      <c r="C204" s="307"/>
      <c r="D204" s="307"/>
      <c r="E204" s="307"/>
      <c r="F204" s="330" t="s">
        <v>47</v>
      </c>
      <c r="G204" s="307"/>
      <c r="H204" s="307" t="s">
        <v>4379</v>
      </c>
      <c r="I204" s="307"/>
      <c r="J204" s="307"/>
      <c r="K204" s="355"/>
    </row>
    <row r="205" s="1" customFormat="1" ht="15" customHeight="1">
      <c r="B205" s="332"/>
      <c r="C205" s="307"/>
      <c r="D205" s="307"/>
      <c r="E205" s="307"/>
      <c r="F205" s="330" t="s">
        <v>45</v>
      </c>
      <c r="G205" s="307"/>
      <c r="H205" s="307" t="s">
        <v>4380</v>
      </c>
      <c r="I205" s="307"/>
      <c r="J205" s="307"/>
      <c r="K205" s="355"/>
    </row>
    <row r="206" s="1" customFormat="1" ht="15" customHeight="1">
      <c r="B206" s="332"/>
      <c r="C206" s="307"/>
      <c r="D206" s="307"/>
      <c r="E206" s="307"/>
      <c r="F206" s="330" t="s">
        <v>46</v>
      </c>
      <c r="G206" s="307"/>
      <c r="H206" s="307" t="s">
        <v>4381</v>
      </c>
      <c r="I206" s="307"/>
      <c r="J206" s="307"/>
      <c r="K206" s="355"/>
    </row>
    <row r="207" s="1" customFormat="1" ht="15" customHeight="1">
      <c r="B207" s="332"/>
      <c r="C207" s="307"/>
      <c r="D207" s="307"/>
      <c r="E207" s="307"/>
      <c r="F207" s="330"/>
      <c r="G207" s="307"/>
      <c r="H207" s="307"/>
      <c r="I207" s="307"/>
      <c r="J207" s="307"/>
      <c r="K207" s="355"/>
    </row>
    <row r="208" s="1" customFormat="1" ht="15" customHeight="1">
      <c r="B208" s="332"/>
      <c r="C208" s="307" t="s">
        <v>4322</v>
      </c>
      <c r="D208" s="307"/>
      <c r="E208" s="307"/>
      <c r="F208" s="330" t="s">
        <v>78</v>
      </c>
      <c r="G208" s="307"/>
      <c r="H208" s="307" t="s">
        <v>4382</v>
      </c>
      <c r="I208" s="307"/>
      <c r="J208" s="307"/>
      <c r="K208" s="355"/>
    </row>
    <row r="209" s="1" customFormat="1" ht="15" customHeight="1">
      <c r="B209" s="332"/>
      <c r="C209" s="307"/>
      <c r="D209" s="307"/>
      <c r="E209" s="307"/>
      <c r="F209" s="330" t="s">
        <v>4218</v>
      </c>
      <c r="G209" s="307"/>
      <c r="H209" s="307" t="s">
        <v>4219</v>
      </c>
      <c r="I209" s="307"/>
      <c r="J209" s="307"/>
      <c r="K209" s="355"/>
    </row>
    <row r="210" s="1" customFormat="1" ht="15" customHeight="1">
      <c r="B210" s="332"/>
      <c r="C210" s="307"/>
      <c r="D210" s="307"/>
      <c r="E210" s="307"/>
      <c r="F210" s="330" t="s">
        <v>4216</v>
      </c>
      <c r="G210" s="307"/>
      <c r="H210" s="307" t="s">
        <v>4383</v>
      </c>
      <c r="I210" s="307"/>
      <c r="J210" s="307"/>
      <c r="K210" s="355"/>
    </row>
    <row r="211" s="1" customFormat="1" ht="15" customHeight="1">
      <c r="B211" s="373"/>
      <c r="C211" s="307"/>
      <c r="D211" s="307"/>
      <c r="E211" s="307"/>
      <c r="F211" s="330" t="s">
        <v>4220</v>
      </c>
      <c r="G211" s="368"/>
      <c r="H211" s="359" t="s">
        <v>4221</v>
      </c>
      <c r="I211" s="359"/>
      <c r="J211" s="359"/>
      <c r="K211" s="374"/>
    </row>
    <row r="212" s="1" customFormat="1" ht="15" customHeight="1">
      <c r="B212" s="373"/>
      <c r="C212" s="307"/>
      <c r="D212" s="307"/>
      <c r="E212" s="307"/>
      <c r="F212" s="330" t="s">
        <v>4222</v>
      </c>
      <c r="G212" s="368"/>
      <c r="H212" s="359" t="s">
        <v>2823</v>
      </c>
      <c r="I212" s="359"/>
      <c r="J212" s="359"/>
      <c r="K212" s="374"/>
    </row>
    <row r="213" s="1" customFormat="1" ht="15" customHeight="1">
      <c r="B213" s="373"/>
      <c r="C213" s="307"/>
      <c r="D213" s="307"/>
      <c r="E213" s="307"/>
      <c r="F213" s="330"/>
      <c r="G213" s="368"/>
      <c r="H213" s="359"/>
      <c r="I213" s="359"/>
      <c r="J213" s="359"/>
      <c r="K213" s="374"/>
    </row>
    <row r="214" s="1" customFormat="1" ht="15" customHeight="1">
      <c r="B214" s="373"/>
      <c r="C214" s="307" t="s">
        <v>4346</v>
      </c>
      <c r="D214" s="307"/>
      <c r="E214" s="307"/>
      <c r="F214" s="330">
        <v>1</v>
      </c>
      <c r="G214" s="368"/>
      <c r="H214" s="359" t="s">
        <v>4384</v>
      </c>
      <c r="I214" s="359"/>
      <c r="J214" s="359"/>
      <c r="K214" s="374"/>
    </row>
    <row r="215" s="1" customFormat="1" ht="15" customHeight="1">
      <c r="B215" s="373"/>
      <c r="C215" s="307"/>
      <c r="D215" s="307"/>
      <c r="E215" s="307"/>
      <c r="F215" s="330">
        <v>2</v>
      </c>
      <c r="G215" s="368"/>
      <c r="H215" s="359" t="s">
        <v>4385</v>
      </c>
      <c r="I215" s="359"/>
      <c r="J215" s="359"/>
      <c r="K215" s="374"/>
    </row>
    <row r="216" s="1" customFormat="1" ht="15" customHeight="1">
      <c r="B216" s="373"/>
      <c r="C216" s="307"/>
      <c r="D216" s="307"/>
      <c r="E216" s="307"/>
      <c r="F216" s="330">
        <v>3</v>
      </c>
      <c r="G216" s="368"/>
      <c r="H216" s="359" t="s">
        <v>4386</v>
      </c>
      <c r="I216" s="359"/>
      <c r="J216" s="359"/>
      <c r="K216" s="374"/>
    </row>
    <row r="217" s="1" customFormat="1" ht="15" customHeight="1">
      <c r="B217" s="373"/>
      <c r="C217" s="307"/>
      <c r="D217" s="307"/>
      <c r="E217" s="307"/>
      <c r="F217" s="330">
        <v>4</v>
      </c>
      <c r="G217" s="368"/>
      <c r="H217" s="359" t="s">
        <v>4387</v>
      </c>
      <c r="I217" s="359"/>
      <c r="J217" s="359"/>
      <c r="K217" s="374"/>
    </row>
    <row r="218" s="1" customFormat="1" ht="12.75" customHeight="1">
      <c r="B218" s="375"/>
      <c r="C218" s="376"/>
      <c r="D218" s="376"/>
      <c r="E218" s="376"/>
      <c r="F218" s="376"/>
      <c r="G218" s="376"/>
      <c r="H218" s="376"/>
      <c r="I218" s="376"/>
      <c r="J218" s="376"/>
      <c r="K218" s="37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DEA95EAEF7DB4A83A7C5C1540E5E74" ma:contentTypeVersion="13" ma:contentTypeDescription="Vytvoří nový dokument" ma:contentTypeScope="" ma:versionID="46b41855c2a82eee97ca4e5daab7539e">
  <xsd:schema xmlns:xsd="http://www.w3.org/2001/XMLSchema" xmlns:xs="http://www.w3.org/2001/XMLSchema" xmlns:p="http://schemas.microsoft.com/office/2006/metadata/properties" xmlns:ns2="e548e4b1-cdf7-46c4-8ee3-1491bcb1d477" xmlns:ns3="ce169dd3-d5cb-47a3-887f-cb6e6ea03ca7" targetNamespace="http://schemas.microsoft.com/office/2006/metadata/properties" ma:root="true" ma:fieldsID="dd25b8720d7ad7b7b697c3321f946d98" ns2:_="" ns3:_="">
    <xsd:import namespace="e548e4b1-cdf7-46c4-8ee3-1491bcb1d477"/>
    <xsd:import namespace="ce169dd3-d5cb-47a3-887f-cb6e6ea03c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8e4b1-cdf7-46c4-8ee3-1491bcb1d477"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169dd3-d5cb-47a3-887f-cb6e6ea03c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EE667-B834-450A-BE24-4BB574527508}"/>
</file>

<file path=customXml/itemProps2.xml><?xml version="1.0" encoding="utf-8"?>
<ds:datastoreItem xmlns:ds="http://schemas.openxmlformats.org/officeDocument/2006/customXml" ds:itemID="{BCC48A31-5022-4F51-A66D-4B47DD4FEB30}"/>
</file>

<file path=customXml/itemProps3.xml><?xml version="1.0" encoding="utf-8"?>
<ds:datastoreItem xmlns:ds="http://schemas.openxmlformats.org/officeDocument/2006/customXml" ds:itemID="{806A27DB-E1F7-421A-B445-03A42979E9C7}"/>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Hahnová</dc:creator>
  <cp:lastModifiedBy>Daniela Hahnová</cp:lastModifiedBy>
  <dcterms:created xsi:type="dcterms:W3CDTF">2021-02-18T14:11:52Z</dcterms:created>
  <dcterms:modified xsi:type="dcterms:W3CDTF">2021-02-18T14:12:11Z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0x01010041DEA95EAEF7DB4A83A7C5C1540E5E74</vt:lpwstr>
  </property>
</Properties>
</file>